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Excel Project\"/>
    </mc:Choice>
  </mc:AlternateContent>
  <xr:revisionPtr revIDLastSave="0" documentId="8_{63763837-796B-4729-B98E-4DC1FFD5D579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Consigne et chart graphique" sheetId="2" state="hidden" r:id="rId1"/>
    <sheet name="Dashboard" sheetId="4" r:id="rId2"/>
    <sheet name="caracteristique" sheetId="6" r:id="rId3"/>
    <sheet name="modeling" sheetId="5" state="hidden" r:id="rId4"/>
    <sheet name="Semaine n" sheetId="3" state="hidden" r:id="rId5"/>
  </sheets>
  <externalReferences>
    <externalReference r:id="rId6"/>
  </externalReferences>
  <definedNames>
    <definedName name="_xlcn.WorksheetConnection_Dashboardcours.xlsxsemaineNetNm11" hidden="1">semaineNetNm1[]</definedName>
    <definedName name="écoutes_par_genre">'[1]caracteristiques - modeling'!$B$38:$D$207</definedName>
    <definedName name="Segment_energie_forte">#N/A</definedName>
    <definedName name="Segment_energie_forte1">#N/A</definedName>
    <definedName name="Segment_genre_simplifié">#N/A</definedName>
    <definedName name="Segment_genre_simplifié1">#N/A</definedName>
    <definedName name="Segment_Popularité_forte">#N/A</definedName>
    <definedName name="Segment_Popularité_forte1">#N/A</definedName>
  </definedNames>
  <calcPr calcId="191029"/>
  <pivotCaches>
    <pivotCache cacheId="1739" r:id="rId7"/>
    <pivotCache cacheId="1740" r:id="rId8"/>
    <pivotCache cacheId="1741" r:id="rId9"/>
    <pivotCache cacheId="1742" r:id="rId10"/>
    <pivotCache cacheId="1743" r:id="rId11"/>
    <pivotCache cacheId="2072" r:id="rId12"/>
    <pivotCache cacheId="2075" r:id="rId13"/>
    <pivotCache cacheId="2078" r:id="rId14"/>
    <pivotCache cacheId="2081" r:id="rId15"/>
  </pivotCaches>
  <extLst>
    <ext xmlns:x14="http://schemas.microsoft.com/office/spreadsheetml/2009/9/main" uri="{876F7934-8845-4945-9796-88D515C7AA90}">
      <x14:pivotCaches>
        <pivotCache cacheId="9" r:id="rId16"/>
      </x14:pivotCaches>
    </ex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1751" r:id="rId23"/>
        <pivotCache cacheId="1961" r:id="rId24"/>
        <pivotCache cacheId="1964" r:id="rId25"/>
        <pivotCache cacheId="1967" r:id="rId26"/>
        <pivotCache cacheId="1970" r:id="rId27"/>
        <pivotCache cacheId="2084" r:id="rId28"/>
        <pivotCache cacheId="2087" r:id="rId29"/>
        <pivotCache cacheId="2090" r:id="rId30"/>
      </x15:pivotCaches>
    </ext>
    <ext xmlns:x15="http://schemas.microsoft.com/office/spreadsheetml/2010/11/main" uri="{983426D0-5260-488c-9760-48F4B6AC55F4}">
      <x15:pivotTableReferences>
        <x15:pivotTableReference r:id="rId31"/>
        <x15:pivotTableReference r:id="rId32"/>
        <x15:pivotTableReference r:id="rId33"/>
        <x15:pivotTableReference r:id="rId34"/>
        <x15:pivotTableReference r:id="rId35"/>
        <x15:pivotTableReference r:id="rId36"/>
        <x15:pivotTableReference r:id="rId37"/>
        <x15:pivotTableReference r:id="rId38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emaineNetNm1" name="semaineNetNm1" connection="WorksheetConnection_Dashboard cours.xlsx!semaineNetNm1"/>
        </x15:modelTables>
        <x15:extLst>
          <ext xmlns:x16="http://schemas.microsoft.com/office/spreadsheetml/2014/11/main" uri="{9835A34E-60A6-4A7C-AAB8-D5F71C897F49}">
            <x16:modelTimeGroupings>
              <x16:modelTimeGrouping tableName="semaineNetNm1" columnName="semaine du plus haut classement" columnId="semaine du plus haut classement">
                <x16:calculatedTimeColumn columnName="semaine du plus haut classement (année)" columnId="semaine du plus haut classement (année)" contentType="years" isSelected="1"/>
                <x16:calculatedTimeColumn columnName="semaine du plus haut classement (trimestre)" columnId="semaine du plus haut classement (trimestre)" contentType="quarters" isSelected="1"/>
                <x16:calculatedTimeColumn columnName="semaine du plus haut classement (index des mois)" columnId="semaine du plus haut classement (index des mois)" contentType="monthsindex" isSelected="1"/>
                <x16:calculatedTimeColumn columnName="semaine du plus haut classement (mois)" columnId="semaine du plus haut classement (mois)" contentType="months" isSelected="1"/>
              </x16:modelTimeGrouping>
              <x16:modelTimeGrouping tableName="semaineNetNm1" columnName="Date de sortie" columnId="Date de sortie">
                <x16:calculatedTimeColumn columnName="Date de sortie (année)" columnId="Date de sortie (année)" contentType="years" isSelected="1"/>
                <x16:calculatedTimeColumn columnName="Date de sortie (trimestre)" columnId="Date de sortie (trimestre)" contentType="quarters" isSelected="1"/>
                <x16:calculatedTimeColumn columnName="Date de sortie (index des mois)" columnId="Date de sortie (index des mois)" contentType="monthsindex" isSelected="1"/>
                <x16:calculatedTimeColumn columnName="Date de sortie (mois)" columnId="Date de sortie (moi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2" l="1"/>
  <c r="P6" i="2"/>
  <c r="P5" i="2"/>
  <c r="O1" i="6"/>
  <c r="T19" i="2"/>
  <c r="R27" i="2"/>
  <c r="M27" i="2"/>
  <c r="O20" i="2"/>
  <c r="Q12" i="2"/>
  <c r="V12" i="2"/>
  <c r="M6" i="2"/>
  <c r="U28" i="2" l="1"/>
  <c r="U27" i="2"/>
  <c r="U26" i="2"/>
  <c r="P28" i="2"/>
  <c r="P27" i="2"/>
  <c r="P26" i="2"/>
  <c r="R21" i="2"/>
  <c r="R19" i="2"/>
  <c r="R20" i="2"/>
  <c r="Y13" i="2"/>
  <c r="Y11" i="2"/>
  <c r="Y12" i="2"/>
  <c r="T13" i="2"/>
  <c r="T11" i="2"/>
  <c r="T12" i="2"/>
  <c r="O1" i="4"/>
  <c r="X1557" i="3"/>
  <c r="K1557" i="3"/>
  <c r="J1557" i="3"/>
  <c r="H1557" i="3" a="1"/>
  <c r="H1557" i="3" s="1"/>
  <c r="X1556" i="3"/>
  <c r="K1556" i="3"/>
  <c r="J1556" i="3"/>
  <c r="H1556" i="3" a="1"/>
  <c r="H1556" i="3" s="1"/>
  <c r="X1555" i="3"/>
  <c r="K1555" i="3"/>
  <c r="J1555" i="3"/>
  <c r="H1555" i="3" a="1"/>
  <c r="H1555" i="3" s="1"/>
  <c r="X1554" i="3"/>
  <c r="K1554" i="3"/>
  <c r="J1554" i="3"/>
  <c r="H1554" i="3" a="1"/>
  <c r="H1554" i="3" s="1"/>
  <c r="X1553" i="3"/>
  <c r="K1553" i="3"/>
  <c r="J1553" i="3"/>
  <c r="H1553" i="3"/>
  <c r="H1553" i="3" a="1"/>
  <c r="X1552" i="3"/>
  <c r="K1552" i="3"/>
  <c r="J1552" i="3"/>
  <c r="H1552" i="3"/>
  <c r="H1552" i="3" a="1"/>
  <c r="X1551" i="3"/>
  <c r="K1551" i="3"/>
  <c r="J1551" i="3"/>
  <c r="H1551" i="3"/>
  <c r="H1551" i="3" a="1"/>
  <c r="X1550" i="3"/>
  <c r="K1550" i="3"/>
  <c r="J1550" i="3"/>
  <c r="H1550" i="3" a="1"/>
  <c r="H1550" i="3" s="1"/>
  <c r="X1549" i="3"/>
  <c r="K1549" i="3"/>
  <c r="J1549" i="3"/>
  <c r="H1549" i="3" a="1"/>
  <c r="H1549" i="3" s="1"/>
  <c r="X1548" i="3"/>
  <c r="K1548" i="3"/>
  <c r="J1548" i="3"/>
  <c r="H1548" i="3" a="1"/>
  <c r="H1548" i="3" s="1"/>
  <c r="X1547" i="3"/>
  <c r="K1547" i="3"/>
  <c r="J1547" i="3"/>
  <c r="H1547" i="3" a="1"/>
  <c r="H1547" i="3" s="1"/>
  <c r="X1546" i="3"/>
  <c r="K1546" i="3"/>
  <c r="J1546" i="3"/>
  <c r="H1546" i="3" a="1"/>
  <c r="H1546" i="3" s="1"/>
  <c r="X1545" i="3"/>
  <c r="K1545" i="3"/>
  <c r="J1545" i="3"/>
  <c r="H1545" i="3"/>
  <c r="H1545" i="3" a="1"/>
  <c r="X1544" i="3"/>
  <c r="K1544" i="3"/>
  <c r="J1544" i="3"/>
  <c r="H1544" i="3" a="1"/>
  <c r="H1544" i="3" s="1"/>
  <c r="X1543" i="3"/>
  <c r="K1543" i="3"/>
  <c r="J1543" i="3"/>
  <c r="H1543" i="3" a="1"/>
  <c r="H1543" i="3" s="1"/>
  <c r="X1542" i="3"/>
  <c r="K1542" i="3"/>
  <c r="J1542" i="3"/>
  <c r="H1542" i="3" a="1"/>
  <c r="H1542" i="3" s="1"/>
  <c r="X1541" i="3"/>
  <c r="K1541" i="3"/>
  <c r="J1541" i="3"/>
  <c r="H1541" i="3" a="1"/>
  <c r="H1541" i="3" s="1"/>
  <c r="X1540" i="3"/>
  <c r="K1540" i="3"/>
  <c r="J1540" i="3"/>
  <c r="H1540" i="3" a="1"/>
  <c r="H1540" i="3" s="1"/>
  <c r="X1539" i="3"/>
  <c r="K1539" i="3"/>
  <c r="J1539" i="3"/>
  <c r="H1539" i="3" a="1"/>
  <c r="H1539" i="3" s="1"/>
  <c r="X1538" i="3"/>
  <c r="K1538" i="3"/>
  <c r="J1538" i="3"/>
  <c r="H1538" i="3" a="1"/>
  <c r="H1538" i="3" s="1"/>
  <c r="X1537" i="3"/>
  <c r="K1537" i="3"/>
  <c r="J1537" i="3"/>
  <c r="H1537" i="3"/>
  <c r="H1537" i="3" a="1"/>
  <c r="X1536" i="3"/>
  <c r="K1536" i="3"/>
  <c r="J1536" i="3"/>
  <c r="H1536" i="3" a="1"/>
  <c r="H1536" i="3" s="1"/>
  <c r="X1535" i="3"/>
  <c r="K1535" i="3"/>
  <c r="J1535" i="3"/>
  <c r="H1535" i="3" a="1"/>
  <c r="H1535" i="3" s="1"/>
  <c r="X1534" i="3"/>
  <c r="K1534" i="3"/>
  <c r="J1534" i="3"/>
  <c r="H1534" i="3" a="1"/>
  <c r="H1534" i="3" s="1"/>
  <c r="X1533" i="3"/>
  <c r="K1533" i="3"/>
  <c r="J1533" i="3"/>
  <c r="H1533" i="3" a="1"/>
  <c r="H1533" i="3" s="1"/>
  <c r="X1532" i="3"/>
  <c r="K1532" i="3"/>
  <c r="J1532" i="3"/>
  <c r="H1532" i="3" a="1"/>
  <c r="H1532" i="3" s="1"/>
  <c r="X1531" i="3"/>
  <c r="K1531" i="3"/>
  <c r="J1531" i="3"/>
  <c r="H1531" i="3" a="1"/>
  <c r="H1531" i="3" s="1"/>
  <c r="X1530" i="3"/>
  <c r="K1530" i="3"/>
  <c r="J1530" i="3"/>
  <c r="H1530" i="3" a="1"/>
  <c r="H1530" i="3" s="1"/>
  <c r="X1529" i="3"/>
  <c r="K1529" i="3"/>
  <c r="J1529" i="3"/>
  <c r="H1529" i="3"/>
  <c r="H1529" i="3" a="1"/>
  <c r="X1528" i="3"/>
  <c r="K1528" i="3"/>
  <c r="J1528" i="3"/>
  <c r="H1528" i="3" a="1"/>
  <c r="H1528" i="3" s="1"/>
  <c r="X1527" i="3"/>
  <c r="K1527" i="3"/>
  <c r="J1527" i="3"/>
  <c r="H1527" i="3" a="1"/>
  <c r="H1527" i="3" s="1"/>
  <c r="X1526" i="3"/>
  <c r="K1526" i="3"/>
  <c r="J1526" i="3"/>
  <c r="H1526" i="3" a="1"/>
  <c r="H1526" i="3" s="1"/>
  <c r="X1525" i="3"/>
  <c r="K1525" i="3"/>
  <c r="J1525" i="3"/>
  <c r="H1525" i="3" a="1"/>
  <c r="H1525" i="3" s="1"/>
  <c r="X1524" i="3"/>
  <c r="K1524" i="3"/>
  <c r="J1524" i="3"/>
  <c r="H1524" i="3" a="1"/>
  <c r="H1524" i="3" s="1"/>
  <c r="X1523" i="3"/>
  <c r="K1523" i="3"/>
  <c r="J1523" i="3"/>
  <c r="H1523" i="3" a="1"/>
  <c r="H1523" i="3" s="1"/>
  <c r="X1522" i="3"/>
  <c r="K1522" i="3"/>
  <c r="J1522" i="3"/>
  <c r="H1522" i="3" a="1"/>
  <c r="H1522" i="3" s="1"/>
  <c r="X1521" i="3"/>
  <c r="K1521" i="3"/>
  <c r="J1521" i="3"/>
  <c r="H1521" i="3"/>
  <c r="H1521" i="3" a="1"/>
  <c r="X1520" i="3"/>
  <c r="K1520" i="3"/>
  <c r="J1520" i="3"/>
  <c r="H1520" i="3" a="1"/>
  <c r="H1520" i="3" s="1"/>
  <c r="X1519" i="3"/>
  <c r="K1519" i="3"/>
  <c r="J1519" i="3"/>
  <c r="H1519" i="3" a="1"/>
  <c r="H1519" i="3" s="1"/>
  <c r="X1518" i="3"/>
  <c r="K1518" i="3"/>
  <c r="J1518" i="3"/>
  <c r="H1518" i="3" a="1"/>
  <c r="H1518" i="3" s="1"/>
  <c r="X1517" i="3"/>
  <c r="K1517" i="3"/>
  <c r="J1517" i="3"/>
  <c r="H1517" i="3" a="1"/>
  <c r="H1517" i="3" s="1"/>
  <c r="X1516" i="3"/>
  <c r="K1516" i="3"/>
  <c r="J1516" i="3"/>
  <c r="H1516" i="3" a="1"/>
  <c r="H1516" i="3" s="1"/>
  <c r="X1515" i="3"/>
  <c r="K1515" i="3"/>
  <c r="J1515" i="3"/>
  <c r="H1515" i="3" a="1"/>
  <c r="H1515" i="3" s="1"/>
  <c r="X1514" i="3"/>
  <c r="K1514" i="3"/>
  <c r="J1514" i="3"/>
  <c r="H1514" i="3" a="1"/>
  <c r="H1514" i="3" s="1"/>
  <c r="X1513" i="3"/>
  <c r="K1513" i="3"/>
  <c r="J1513" i="3"/>
  <c r="H1513" i="3"/>
  <c r="H1513" i="3" a="1"/>
  <c r="X1512" i="3"/>
  <c r="K1512" i="3"/>
  <c r="J1512" i="3"/>
  <c r="H1512" i="3" a="1"/>
  <c r="H1512" i="3" s="1"/>
  <c r="X1511" i="3"/>
  <c r="K1511" i="3"/>
  <c r="J1511" i="3"/>
  <c r="H1511" i="3" a="1"/>
  <c r="H1511" i="3" s="1"/>
  <c r="X1510" i="3"/>
  <c r="K1510" i="3"/>
  <c r="J1510" i="3"/>
  <c r="H1510" i="3" a="1"/>
  <c r="H1510" i="3" s="1"/>
  <c r="X1509" i="3"/>
  <c r="K1509" i="3"/>
  <c r="J1509" i="3"/>
  <c r="H1509" i="3" a="1"/>
  <c r="H1509" i="3" s="1"/>
  <c r="X1508" i="3"/>
  <c r="K1508" i="3"/>
  <c r="J1508" i="3"/>
  <c r="H1508" i="3" a="1"/>
  <c r="H1508" i="3" s="1"/>
  <c r="X1507" i="3"/>
  <c r="K1507" i="3"/>
  <c r="J1507" i="3"/>
  <c r="H1507" i="3" a="1"/>
  <c r="H1507" i="3" s="1"/>
  <c r="X1506" i="3"/>
  <c r="K1506" i="3"/>
  <c r="J1506" i="3"/>
  <c r="H1506" i="3" a="1"/>
  <c r="H1506" i="3" s="1"/>
  <c r="X1505" i="3"/>
  <c r="K1505" i="3"/>
  <c r="J1505" i="3"/>
  <c r="H1505" i="3"/>
  <c r="H1505" i="3" a="1"/>
  <c r="X1504" i="3"/>
  <c r="K1504" i="3"/>
  <c r="J1504" i="3"/>
  <c r="H1504" i="3" a="1"/>
  <c r="H1504" i="3" s="1"/>
  <c r="X1503" i="3"/>
  <c r="K1503" i="3"/>
  <c r="J1503" i="3"/>
  <c r="H1503" i="3" a="1"/>
  <c r="H1503" i="3" s="1"/>
  <c r="X1502" i="3"/>
  <c r="K1502" i="3"/>
  <c r="J1502" i="3"/>
  <c r="H1502" i="3" a="1"/>
  <c r="H1502" i="3" s="1"/>
  <c r="X1501" i="3"/>
  <c r="K1501" i="3"/>
  <c r="J1501" i="3"/>
  <c r="H1501" i="3" a="1"/>
  <c r="H1501" i="3" s="1"/>
  <c r="X1500" i="3"/>
  <c r="K1500" i="3"/>
  <c r="J1500" i="3"/>
  <c r="H1500" i="3" a="1"/>
  <c r="H1500" i="3" s="1"/>
  <c r="X1499" i="3"/>
  <c r="K1499" i="3"/>
  <c r="J1499" i="3"/>
  <c r="H1499" i="3" a="1"/>
  <c r="H1499" i="3" s="1"/>
  <c r="X1498" i="3"/>
  <c r="K1498" i="3"/>
  <c r="J1498" i="3"/>
  <c r="H1498" i="3" a="1"/>
  <c r="H1498" i="3" s="1"/>
  <c r="X1497" i="3"/>
  <c r="K1497" i="3"/>
  <c r="J1497" i="3"/>
  <c r="H1497" i="3"/>
  <c r="H1497" i="3" a="1"/>
  <c r="X1496" i="3"/>
  <c r="K1496" i="3"/>
  <c r="J1496" i="3"/>
  <c r="H1496" i="3" a="1"/>
  <c r="H1496" i="3" s="1"/>
  <c r="X1495" i="3"/>
  <c r="K1495" i="3"/>
  <c r="J1495" i="3"/>
  <c r="H1495" i="3"/>
  <c r="H1495" i="3" a="1"/>
  <c r="X1494" i="3"/>
  <c r="K1494" i="3"/>
  <c r="J1494" i="3"/>
  <c r="H1494" i="3" a="1"/>
  <c r="H1494" i="3" s="1"/>
  <c r="X1493" i="3"/>
  <c r="K1493" i="3"/>
  <c r="J1493" i="3"/>
  <c r="H1493" i="3" a="1"/>
  <c r="H1493" i="3" s="1"/>
  <c r="X1492" i="3"/>
  <c r="K1492" i="3"/>
  <c r="J1492" i="3"/>
  <c r="H1492" i="3" a="1"/>
  <c r="H1492" i="3" s="1"/>
  <c r="X1491" i="3"/>
  <c r="K1491" i="3"/>
  <c r="J1491" i="3"/>
  <c r="H1491" i="3" a="1"/>
  <c r="H1491" i="3" s="1"/>
  <c r="X1490" i="3"/>
  <c r="K1490" i="3"/>
  <c r="J1490" i="3"/>
  <c r="H1490" i="3" a="1"/>
  <c r="H1490" i="3" s="1"/>
  <c r="X1489" i="3"/>
  <c r="K1489" i="3"/>
  <c r="J1489" i="3"/>
  <c r="H1489" i="3"/>
  <c r="H1489" i="3" a="1"/>
  <c r="X1488" i="3"/>
  <c r="K1488" i="3"/>
  <c r="J1488" i="3"/>
  <c r="H1488" i="3" a="1"/>
  <c r="H1488" i="3" s="1"/>
  <c r="X1487" i="3"/>
  <c r="K1487" i="3"/>
  <c r="J1487" i="3"/>
  <c r="H1487" i="3"/>
  <c r="H1487" i="3" a="1"/>
  <c r="X1486" i="3"/>
  <c r="K1486" i="3"/>
  <c r="J1486" i="3"/>
  <c r="H1486" i="3" a="1"/>
  <c r="H1486" i="3" s="1"/>
  <c r="X1485" i="3"/>
  <c r="K1485" i="3"/>
  <c r="J1485" i="3"/>
  <c r="H1485" i="3" a="1"/>
  <c r="H1485" i="3" s="1"/>
  <c r="X1484" i="3"/>
  <c r="K1484" i="3"/>
  <c r="J1484" i="3"/>
  <c r="H1484" i="3" a="1"/>
  <c r="H1484" i="3" s="1"/>
  <c r="X1483" i="3"/>
  <c r="K1483" i="3"/>
  <c r="J1483" i="3"/>
  <c r="H1483" i="3" a="1"/>
  <c r="H1483" i="3" s="1"/>
  <c r="X1482" i="3"/>
  <c r="K1482" i="3"/>
  <c r="J1482" i="3"/>
  <c r="H1482" i="3" a="1"/>
  <c r="H1482" i="3" s="1"/>
  <c r="X1481" i="3"/>
  <c r="K1481" i="3"/>
  <c r="J1481" i="3"/>
  <c r="H1481" i="3"/>
  <c r="H1481" i="3" a="1"/>
  <c r="X1480" i="3"/>
  <c r="K1480" i="3"/>
  <c r="J1480" i="3"/>
  <c r="H1480" i="3" a="1"/>
  <c r="H1480" i="3" s="1"/>
  <c r="X1479" i="3"/>
  <c r="K1479" i="3"/>
  <c r="J1479" i="3"/>
  <c r="H1479" i="3"/>
  <c r="H1479" i="3" a="1"/>
  <c r="X1478" i="3"/>
  <c r="K1478" i="3"/>
  <c r="J1478" i="3"/>
  <c r="H1478" i="3" a="1"/>
  <c r="H1478" i="3" s="1"/>
  <c r="X1477" i="3"/>
  <c r="K1477" i="3"/>
  <c r="J1477" i="3"/>
  <c r="H1477" i="3" a="1"/>
  <c r="H1477" i="3" s="1"/>
  <c r="X1476" i="3"/>
  <c r="K1476" i="3"/>
  <c r="J1476" i="3"/>
  <c r="H1476" i="3" a="1"/>
  <c r="H1476" i="3" s="1"/>
  <c r="X1475" i="3"/>
  <c r="K1475" i="3"/>
  <c r="J1475" i="3"/>
  <c r="H1475" i="3" a="1"/>
  <c r="H1475" i="3" s="1"/>
  <c r="X1474" i="3"/>
  <c r="K1474" i="3"/>
  <c r="J1474" i="3"/>
  <c r="H1474" i="3" a="1"/>
  <c r="H1474" i="3" s="1"/>
  <c r="X1473" i="3"/>
  <c r="K1473" i="3"/>
  <c r="J1473" i="3"/>
  <c r="H1473" i="3"/>
  <c r="H1473" i="3" a="1"/>
  <c r="X1472" i="3"/>
  <c r="K1472" i="3"/>
  <c r="J1472" i="3"/>
  <c r="H1472" i="3" a="1"/>
  <c r="H1472" i="3" s="1"/>
  <c r="X1471" i="3"/>
  <c r="K1471" i="3"/>
  <c r="J1471" i="3"/>
  <c r="H1471" i="3"/>
  <c r="H1471" i="3" a="1"/>
  <c r="X1470" i="3"/>
  <c r="K1470" i="3"/>
  <c r="J1470" i="3"/>
  <c r="H1470" i="3" a="1"/>
  <c r="H1470" i="3" s="1"/>
  <c r="X1469" i="3"/>
  <c r="K1469" i="3"/>
  <c r="J1469" i="3"/>
  <c r="H1469" i="3" a="1"/>
  <c r="H1469" i="3" s="1"/>
  <c r="X1468" i="3"/>
  <c r="K1468" i="3"/>
  <c r="J1468" i="3"/>
  <c r="H1468" i="3" a="1"/>
  <c r="H1468" i="3" s="1"/>
  <c r="X1467" i="3"/>
  <c r="K1467" i="3"/>
  <c r="J1467" i="3"/>
  <c r="H1467" i="3" a="1"/>
  <c r="H1467" i="3" s="1"/>
  <c r="X1466" i="3"/>
  <c r="K1466" i="3"/>
  <c r="J1466" i="3"/>
  <c r="H1466" i="3" a="1"/>
  <c r="H1466" i="3" s="1"/>
  <c r="X1465" i="3"/>
  <c r="K1465" i="3"/>
  <c r="J1465" i="3"/>
  <c r="H1465" i="3"/>
  <c r="H1465" i="3" a="1"/>
  <c r="X1464" i="3"/>
  <c r="K1464" i="3"/>
  <c r="J1464" i="3"/>
  <c r="H1464" i="3" a="1"/>
  <c r="H1464" i="3" s="1"/>
  <c r="X1463" i="3"/>
  <c r="K1463" i="3"/>
  <c r="J1463" i="3"/>
  <c r="H1463" i="3" a="1"/>
  <c r="H1463" i="3" s="1"/>
  <c r="X1462" i="3"/>
  <c r="K1462" i="3"/>
  <c r="J1462" i="3"/>
  <c r="H1462" i="3" a="1"/>
  <c r="H1462" i="3" s="1"/>
  <c r="X1461" i="3"/>
  <c r="K1461" i="3"/>
  <c r="J1461" i="3"/>
  <c r="H1461" i="3" a="1"/>
  <c r="H1461" i="3" s="1"/>
  <c r="X1460" i="3"/>
  <c r="K1460" i="3"/>
  <c r="J1460" i="3"/>
  <c r="H1460" i="3" a="1"/>
  <c r="H1460" i="3" s="1"/>
  <c r="X1459" i="3"/>
  <c r="K1459" i="3"/>
  <c r="J1459" i="3"/>
  <c r="H1459" i="3" a="1"/>
  <c r="H1459" i="3" s="1"/>
  <c r="X1458" i="3"/>
  <c r="K1458" i="3"/>
  <c r="J1458" i="3"/>
  <c r="H1458" i="3"/>
  <c r="H1458" i="3" a="1"/>
  <c r="X1457" i="3"/>
  <c r="K1457" i="3"/>
  <c r="J1457" i="3"/>
  <c r="H1457" i="3"/>
  <c r="H1457" i="3" a="1"/>
  <c r="X1456" i="3"/>
  <c r="K1456" i="3"/>
  <c r="J1456" i="3"/>
  <c r="H1456" i="3" a="1"/>
  <c r="H1456" i="3" s="1"/>
  <c r="X1455" i="3"/>
  <c r="K1455" i="3"/>
  <c r="J1455" i="3"/>
  <c r="H1455" i="3" a="1"/>
  <c r="H1455" i="3" s="1"/>
  <c r="X1454" i="3"/>
  <c r="K1454" i="3"/>
  <c r="J1454" i="3"/>
  <c r="H1454" i="3" a="1"/>
  <c r="H1454" i="3" s="1"/>
  <c r="X1453" i="3"/>
  <c r="K1453" i="3"/>
  <c r="J1453" i="3"/>
  <c r="H1453" i="3" a="1"/>
  <c r="H1453" i="3" s="1"/>
  <c r="X1452" i="3"/>
  <c r="K1452" i="3"/>
  <c r="J1452" i="3"/>
  <c r="H1452" i="3" a="1"/>
  <c r="H1452" i="3" s="1"/>
  <c r="X1451" i="3"/>
  <c r="K1451" i="3"/>
  <c r="J1451" i="3"/>
  <c r="H1451" i="3" a="1"/>
  <c r="H1451" i="3" s="1"/>
  <c r="X1450" i="3"/>
  <c r="K1450" i="3"/>
  <c r="J1450" i="3"/>
  <c r="H1450" i="3"/>
  <c r="H1450" i="3" a="1"/>
  <c r="X1449" i="3"/>
  <c r="K1449" i="3"/>
  <c r="J1449" i="3"/>
  <c r="H1449" i="3"/>
  <c r="H1449" i="3" a="1"/>
  <c r="X1448" i="3"/>
  <c r="K1448" i="3"/>
  <c r="J1448" i="3"/>
  <c r="H1448" i="3" a="1"/>
  <c r="H1448" i="3" s="1"/>
  <c r="X1447" i="3"/>
  <c r="K1447" i="3"/>
  <c r="J1447" i="3"/>
  <c r="H1447" i="3" a="1"/>
  <c r="H1447" i="3" s="1"/>
  <c r="X1446" i="3"/>
  <c r="K1446" i="3"/>
  <c r="J1446" i="3"/>
  <c r="H1446" i="3" a="1"/>
  <c r="H1446" i="3" s="1"/>
  <c r="X1445" i="3"/>
  <c r="K1445" i="3"/>
  <c r="J1445" i="3"/>
  <c r="H1445" i="3" a="1"/>
  <c r="H1445" i="3" s="1"/>
  <c r="X1444" i="3"/>
  <c r="K1444" i="3"/>
  <c r="J1444" i="3"/>
  <c r="H1444" i="3" a="1"/>
  <c r="H1444" i="3" s="1"/>
  <c r="X1443" i="3"/>
  <c r="K1443" i="3"/>
  <c r="J1443" i="3"/>
  <c r="H1443" i="3" a="1"/>
  <c r="H1443" i="3" s="1"/>
  <c r="X1442" i="3"/>
  <c r="K1442" i="3"/>
  <c r="J1442" i="3"/>
  <c r="H1442" i="3"/>
  <c r="H1442" i="3" a="1"/>
  <c r="X1441" i="3"/>
  <c r="K1441" i="3"/>
  <c r="J1441" i="3"/>
  <c r="H1441" i="3"/>
  <c r="H1441" i="3" a="1"/>
  <c r="X1440" i="3"/>
  <c r="K1440" i="3"/>
  <c r="J1440" i="3"/>
  <c r="H1440" i="3" a="1"/>
  <c r="H1440" i="3" s="1"/>
  <c r="X1439" i="3"/>
  <c r="K1439" i="3"/>
  <c r="J1439" i="3"/>
  <c r="H1439" i="3"/>
  <c r="H1439" i="3" a="1"/>
  <c r="X1438" i="3"/>
  <c r="K1438" i="3"/>
  <c r="J1438" i="3"/>
  <c r="H1438" i="3" a="1"/>
  <c r="H1438" i="3" s="1"/>
  <c r="X1437" i="3"/>
  <c r="K1437" i="3"/>
  <c r="J1437" i="3"/>
  <c r="H1437" i="3" a="1"/>
  <c r="H1437" i="3" s="1"/>
  <c r="X1436" i="3"/>
  <c r="K1436" i="3"/>
  <c r="J1436" i="3"/>
  <c r="H1436" i="3" a="1"/>
  <c r="H1436" i="3" s="1"/>
  <c r="X1435" i="3"/>
  <c r="K1435" i="3"/>
  <c r="J1435" i="3"/>
  <c r="H1435" i="3" a="1"/>
  <c r="H1435" i="3" s="1"/>
  <c r="X1434" i="3"/>
  <c r="K1434" i="3"/>
  <c r="J1434" i="3"/>
  <c r="H1434" i="3" a="1"/>
  <c r="H1434" i="3" s="1"/>
  <c r="X1433" i="3"/>
  <c r="K1433" i="3"/>
  <c r="J1433" i="3"/>
  <c r="H1433" i="3"/>
  <c r="H1433" i="3" a="1"/>
  <c r="X1432" i="3"/>
  <c r="K1432" i="3"/>
  <c r="J1432" i="3"/>
  <c r="H1432" i="3"/>
  <c r="H1432" i="3" a="1"/>
  <c r="X1431" i="3"/>
  <c r="K1431" i="3"/>
  <c r="J1431" i="3"/>
  <c r="H1431" i="3"/>
  <c r="H1431" i="3" a="1"/>
  <c r="X1430" i="3"/>
  <c r="K1430" i="3"/>
  <c r="J1430" i="3"/>
  <c r="H1430" i="3" a="1"/>
  <c r="H1430" i="3" s="1"/>
  <c r="X1429" i="3"/>
  <c r="K1429" i="3"/>
  <c r="J1429" i="3"/>
  <c r="H1429" i="3" a="1"/>
  <c r="H1429" i="3" s="1"/>
  <c r="X1428" i="3"/>
  <c r="K1428" i="3"/>
  <c r="J1428" i="3"/>
  <c r="H1428" i="3" a="1"/>
  <c r="H1428" i="3" s="1"/>
  <c r="X1427" i="3"/>
  <c r="K1427" i="3"/>
  <c r="J1427" i="3"/>
  <c r="H1427" i="3" a="1"/>
  <c r="H1427" i="3" s="1"/>
  <c r="X1426" i="3"/>
  <c r="K1426" i="3"/>
  <c r="J1426" i="3"/>
  <c r="H1426" i="3" a="1"/>
  <c r="H1426" i="3" s="1"/>
  <c r="X1425" i="3"/>
  <c r="K1425" i="3"/>
  <c r="J1425" i="3"/>
  <c r="H1425" i="3"/>
  <c r="H1425" i="3" a="1"/>
  <c r="X1424" i="3"/>
  <c r="K1424" i="3"/>
  <c r="J1424" i="3"/>
  <c r="H1424" i="3" a="1"/>
  <c r="H1424" i="3" s="1"/>
  <c r="X1423" i="3"/>
  <c r="K1423" i="3"/>
  <c r="J1423" i="3"/>
  <c r="H1423" i="3"/>
  <c r="H1423" i="3" a="1"/>
  <c r="X1422" i="3"/>
  <c r="K1422" i="3"/>
  <c r="J1422" i="3"/>
  <c r="H1422" i="3" a="1"/>
  <c r="H1422" i="3" s="1"/>
  <c r="X1421" i="3"/>
  <c r="K1421" i="3"/>
  <c r="J1421" i="3"/>
  <c r="H1421" i="3" a="1"/>
  <c r="H1421" i="3" s="1"/>
  <c r="X1420" i="3"/>
  <c r="K1420" i="3"/>
  <c r="J1420" i="3"/>
  <c r="H1420" i="3" a="1"/>
  <c r="H1420" i="3" s="1"/>
  <c r="X1419" i="3"/>
  <c r="K1419" i="3"/>
  <c r="J1419" i="3"/>
  <c r="H1419" i="3" a="1"/>
  <c r="H1419" i="3" s="1"/>
  <c r="X1418" i="3"/>
  <c r="K1418" i="3"/>
  <c r="J1418" i="3"/>
  <c r="H1418" i="3"/>
  <c r="H1418" i="3" a="1"/>
  <c r="X1417" i="3"/>
  <c r="K1417" i="3"/>
  <c r="J1417" i="3"/>
  <c r="H1417" i="3"/>
  <c r="H1417" i="3" a="1"/>
  <c r="X1416" i="3"/>
  <c r="K1416" i="3"/>
  <c r="J1416" i="3"/>
  <c r="H1416" i="3" a="1"/>
  <c r="H1416" i="3" s="1"/>
  <c r="X1415" i="3"/>
  <c r="K1415" i="3"/>
  <c r="J1415" i="3"/>
  <c r="H1415" i="3" a="1"/>
  <c r="H1415" i="3" s="1"/>
  <c r="X1414" i="3"/>
  <c r="K1414" i="3"/>
  <c r="J1414" i="3"/>
  <c r="H1414" i="3" a="1"/>
  <c r="H1414" i="3" s="1"/>
  <c r="X1413" i="3"/>
  <c r="K1413" i="3"/>
  <c r="J1413" i="3"/>
  <c r="H1413" i="3" a="1"/>
  <c r="H1413" i="3" s="1"/>
  <c r="X1412" i="3"/>
  <c r="K1412" i="3"/>
  <c r="J1412" i="3"/>
  <c r="H1412" i="3" a="1"/>
  <c r="H1412" i="3" s="1"/>
  <c r="X1411" i="3"/>
  <c r="K1411" i="3"/>
  <c r="J1411" i="3"/>
  <c r="H1411" i="3" a="1"/>
  <c r="H1411" i="3" s="1"/>
  <c r="X1410" i="3"/>
  <c r="K1410" i="3"/>
  <c r="J1410" i="3"/>
  <c r="H1410" i="3"/>
  <c r="H1410" i="3" a="1"/>
  <c r="X1409" i="3"/>
  <c r="K1409" i="3"/>
  <c r="J1409" i="3"/>
  <c r="H1409" i="3"/>
  <c r="H1409" i="3" a="1"/>
  <c r="X1408" i="3"/>
  <c r="K1408" i="3"/>
  <c r="J1408" i="3"/>
  <c r="H1408" i="3" a="1"/>
  <c r="H1408" i="3" s="1"/>
  <c r="X1407" i="3"/>
  <c r="K1407" i="3"/>
  <c r="J1407" i="3"/>
  <c r="H1407" i="3" a="1"/>
  <c r="H1407" i="3" s="1"/>
  <c r="X1406" i="3"/>
  <c r="K1406" i="3"/>
  <c r="J1406" i="3"/>
  <c r="H1406" i="3" a="1"/>
  <c r="H1406" i="3" s="1"/>
  <c r="X1405" i="3"/>
  <c r="K1405" i="3"/>
  <c r="J1405" i="3"/>
  <c r="H1405" i="3" a="1"/>
  <c r="H1405" i="3" s="1"/>
  <c r="X1404" i="3"/>
  <c r="K1404" i="3"/>
  <c r="J1404" i="3"/>
  <c r="H1404" i="3" a="1"/>
  <c r="H1404" i="3" s="1"/>
  <c r="X1403" i="3"/>
  <c r="K1403" i="3"/>
  <c r="J1403" i="3"/>
  <c r="H1403" i="3" a="1"/>
  <c r="H1403" i="3" s="1"/>
  <c r="X1402" i="3"/>
  <c r="K1402" i="3"/>
  <c r="J1402" i="3"/>
  <c r="H1402" i="3"/>
  <c r="H1402" i="3" a="1"/>
  <c r="X1401" i="3"/>
  <c r="K1401" i="3"/>
  <c r="J1401" i="3"/>
  <c r="H1401" i="3"/>
  <c r="H1401" i="3" a="1"/>
  <c r="X1400" i="3"/>
  <c r="K1400" i="3"/>
  <c r="J1400" i="3"/>
  <c r="H1400" i="3" a="1"/>
  <c r="H1400" i="3" s="1"/>
  <c r="X1399" i="3"/>
  <c r="K1399" i="3"/>
  <c r="J1399" i="3"/>
  <c r="H1399" i="3" a="1"/>
  <c r="H1399" i="3" s="1"/>
  <c r="X1398" i="3"/>
  <c r="K1398" i="3"/>
  <c r="J1398" i="3"/>
  <c r="H1398" i="3" a="1"/>
  <c r="H1398" i="3" s="1"/>
  <c r="X1397" i="3"/>
  <c r="K1397" i="3"/>
  <c r="J1397" i="3"/>
  <c r="H1397" i="3" a="1"/>
  <c r="H1397" i="3" s="1"/>
  <c r="X1396" i="3"/>
  <c r="K1396" i="3"/>
  <c r="J1396" i="3"/>
  <c r="H1396" i="3" a="1"/>
  <c r="H1396" i="3" s="1"/>
  <c r="X1395" i="3"/>
  <c r="K1395" i="3"/>
  <c r="J1395" i="3"/>
  <c r="H1395" i="3" a="1"/>
  <c r="H1395" i="3" s="1"/>
  <c r="X1394" i="3"/>
  <c r="K1394" i="3"/>
  <c r="J1394" i="3"/>
  <c r="H1394" i="3"/>
  <c r="H1394" i="3" a="1"/>
  <c r="X1393" i="3"/>
  <c r="K1393" i="3"/>
  <c r="J1393" i="3"/>
  <c r="H1393" i="3"/>
  <c r="H1393" i="3" a="1"/>
  <c r="X1392" i="3"/>
  <c r="K1392" i="3"/>
  <c r="J1392" i="3"/>
  <c r="H1392" i="3"/>
  <c r="H1392" i="3" a="1"/>
  <c r="X1391" i="3"/>
  <c r="K1391" i="3"/>
  <c r="J1391" i="3"/>
  <c r="H1391" i="3" a="1"/>
  <c r="H1391" i="3" s="1"/>
  <c r="X1390" i="3"/>
  <c r="K1390" i="3"/>
  <c r="J1390" i="3"/>
  <c r="H1390" i="3" a="1"/>
  <c r="H1390" i="3" s="1"/>
  <c r="X1389" i="3"/>
  <c r="K1389" i="3"/>
  <c r="J1389" i="3"/>
  <c r="H1389" i="3" a="1"/>
  <c r="H1389" i="3" s="1"/>
  <c r="X1388" i="3"/>
  <c r="K1388" i="3"/>
  <c r="J1388" i="3"/>
  <c r="H1388" i="3" a="1"/>
  <c r="H1388" i="3" s="1"/>
  <c r="X1387" i="3"/>
  <c r="K1387" i="3"/>
  <c r="J1387" i="3"/>
  <c r="H1387" i="3" a="1"/>
  <c r="H1387" i="3" s="1"/>
  <c r="X1386" i="3"/>
  <c r="K1386" i="3"/>
  <c r="J1386" i="3"/>
  <c r="H1386" i="3"/>
  <c r="H1386" i="3" a="1"/>
  <c r="X1385" i="3"/>
  <c r="K1385" i="3"/>
  <c r="J1385" i="3"/>
  <c r="H1385" i="3"/>
  <c r="H1385" i="3" a="1"/>
  <c r="X1384" i="3"/>
  <c r="K1384" i="3"/>
  <c r="J1384" i="3"/>
  <c r="H1384" i="3" a="1"/>
  <c r="H1384" i="3" s="1"/>
  <c r="X1383" i="3"/>
  <c r="K1383" i="3"/>
  <c r="J1383" i="3"/>
  <c r="H1383" i="3" a="1"/>
  <c r="H1383" i="3" s="1"/>
  <c r="X1382" i="3"/>
  <c r="K1382" i="3"/>
  <c r="J1382" i="3"/>
  <c r="H1382" i="3" a="1"/>
  <c r="H1382" i="3" s="1"/>
  <c r="X1381" i="3"/>
  <c r="K1381" i="3"/>
  <c r="J1381" i="3"/>
  <c r="H1381" i="3" a="1"/>
  <c r="H1381" i="3" s="1"/>
  <c r="X1380" i="3"/>
  <c r="K1380" i="3"/>
  <c r="J1380" i="3"/>
  <c r="H1380" i="3"/>
  <c r="H1380" i="3" a="1"/>
  <c r="X1379" i="3"/>
  <c r="K1379" i="3"/>
  <c r="J1379" i="3"/>
  <c r="H1379" i="3"/>
  <c r="H1379" i="3" a="1"/>
  <c r="X1378" i="3"/>
  <c r="K1378" i="3"/>
  <c r="J1378" i="3"/>
  <c r="H1378" i="3"/>
  <c r="H1378" i="3" a="1"/>
  <c r="X1377" i="3"/>
  <c r="K1377" i="3"/>
  <c r="J1377" i="3"/>
  <c r="H1377" i="3"/>
  <c r="H1377" i="3" a="1"/>
  <c r="X1376" i="3"/>
  <c r="K1376" i="3"/>
  <c r="J1376" i="3"/>
  <c r="H1376" i="3" a="1"/>
  <c r="H1376" i="3" s="1"/>
  <c r="X1375" i="3"/>
  <c r="K1375" i="3"/>
  <c r="J1375" i="3"/>
  <c r="H1375" i="3" a="1"/>
  <c r="H1375" i="3" s="1"/>
  <c r="X1374" i="3"/>
  <c r="K1374" i="3"/>
  <c r="J1374" i="3"/>
  <c r="H1374" i="3" a="1"/>
  <c r="H1374" i="3" s="1"/>
  <c r="X1373" i="3"/>
  <c r="K1373" i="3"/>
  <c r="J1373" i="3"/>
  <c r="H1373" i="3" a="1"/>
  <c r="H1373" i="3" s="1"/>
  <c r="X1372" i="3"/>
  <c r="K1372" i="3"/>
  <c r="J1372" i="3"/>
  <c r="H1372" i="3"/>
  <c r="H1372" i="3" a="1"/>
  <c r="X1371" i="3"/>
  <c r="K1371" i="3"/>
  <c r="J1371" i="3"/>
  <c r="H1371" i="3" a="1"/>
  <c r="H1371" i="3" s="1"/>
  <c r="X1370" i="3"/>
  <c r="K1370" i="3"/>
  <c r="J1370" i="3"/>
  <c r="H1370" i="3"/>
  <c r="H1370" i="3" a="1"/>
  <c r="X1369" i="3"/>
  <c r="K1369" i="3"/>
  <c r="J1369" i="3"/>
  <c r="H1369" i="3"/>
  <c r="H1369" i="3" a="1"/>
  <c r="X1368" i="3"/>
  <c r="K1368" i="3"/>
  <c r="J1368" i="3"/>
  <c r="H1368" i="3" a="1"/>
  <c r="H1368" i="3" s="1"/>
  <c r="X1367" i="3"/>
  <c r="K1367" i="3"/>
  <c r="J1367" i="3"/>
  <c r="H1367" i="3" a="1"/>
  <c r="H1367" i="3" s="1"/>
  <c r="X1366" i="3"/>
  <c r="K1366" i="3"/>
  <c r="J1366" i="3"/>
  <c r="H1366" i="3" a="1"/>
  <c r="H1366" i="3" s="1"/>
  <c r="X1365" i="3"/>
  <c r="K1365" i="3"/>
  <c r="J1365" i="3"/>
  <c r="H1365" i="3" a="1"/>
  <c r="H1365" i="3" s="1"/>
  <c r="X1364" i="3"/>
  <c r="K1364" i="3"/>
  <c r="J1364" i="3"/>
  <c r="H1364" i="3"/>
  <c r="H1364" i="3" a="1"/>
  <c r="X1363" i="3"/>
  <c r="K1363" i="3"/>
  <c r="J1363" i="3"/>
  <c r="H1363" i="3" a="1"/>
  <c r="H1363" i="3" s="1"/>
  <c r="X1362" i="3"/>
  <c r="K1362" i="3"/>
  <c r="J1362" i="3"/>
  <c r="H1362" i="3"/>
  <c r="H1362" i="3" a="1"/>
  <c r="X1361" i="3"/>
  <c r="K1361" i="3"/>
  <c r="J1361" i="3"/>
  <c r="H1361" i="3"/>
  <c r="H1361" i="3" a="1"/>
  <c r="X1360" i="3"/>
  <c r="K1360" i="3"/>
  <c r="J1360" i="3"/>
  <c r="H1360" i="3" a="1"/>
  <c r="H1360" i="3" s="1"/>
  <c r="X1359" i="3"/>
  <c r="K1359" i="3"/>
  <c r="J1359" i="3"/>
  <c r="H1359" i="3" a="1"/>
  <c r="H1359" i="3" s="1"/>
  <c r="X1358" i="3"/>
  <c r="K1358" i="3"/>
  <c r="J1358" i="3"/>
  <c r="H1358" i="3" a="1"/>
  <c r="H1358" i="3" s="1"/>
  <c r="X1357" i="3"/>
  <c r="K1357" i="3"/>
  <c r="J1357" i="3"/>
  <c r="H1357" i="3" a="1"/>
  <c r="H1357" i="3" s="1"/>
  <c r="X1356" i="3"/>
  <c r="K1356" i="3"/>
  <c r="J1356" i="3"/>
  <c r="H1356" i="3"/>
  <c r="H1356" i="3" a="1"/>
  <c r="X1355" i="3"/>
  <c r="K1355" i="3"/>
  <c r="J1355" i="3"/>
  <c r="H1355" i="3"/>
  <c r="H1355" i="3" a="1"/>
  <c r="X1354" i="3"/>
  <c r="K1354" i="3"/>
  <c r="J1354" i="3"/>
  <c r="H1354" i="3"/>
  <c r="H1354" i="3" a="1"/>
  <c r="X1353" i="3"/>
  <c r="K1353" i="3"/>
  <c r="J1353" i="3"/>
  <c r="H1353" i="3"/>
  <c r="H1353" i="3" a="1"/>
  <c r="X1352" i="3"/>
  <c r="K1352" i="3"/>
  <c r="J1352" i="3"/>
  <c r="H1352" i="3" a="1"/>
  <c r="H1352" i="3" s="1"/>
  <c r="X1351" i="3"/>
  <c r="K1351" i="3"/>
  <c r="J1351" i="3"/>
  <c r="H1351" i="3" a="1"/>
  <c r="H1351" i="3" s="1"/>
  <c r="X1350" i="3"/>
  <c r="K1350" i="3"/>
  <c r="J1350" i="3"/>
  <c r="H1350" i="3" a="1"/>
  <c r="H1350" i="3" s="1"/>
  <c r="X1349" i="3"/>
  <c r="K1349" i="3"/>
  <c r="J1349" i="3"/>
  <c r="H1349" i="3" a="1"/>
  <c r="H1349" i="3" s="1"/>
  <c r="X1348" i="3"/>
  <c r="K1348" i="3"/>
  <c r="J1348" i="3"/>
  <c r="H1348" i="3"/>
  <c r="H1348" i="3" a="1"/>
  <c r="X1347" i="3"/>
  <c r="K1347" i="3"/>
  <c r="J1347" i="3"/>
  <c r="H1347" i="3"/>
  <c r="H1347" i="3" a="1"/>
  <c r="X1346" i="3"/>
  <c r="K1346" i="3"/>
  <c r="J1346" i="3"/>
  <c r="H1346" i="3"/>
  <c r="H1346" i="3" a="1"/>
  <c r="X1345" i="3"/>
  <c r="K1345" i="3"/>
  <c r="J1345" i="3"/>
  <c r="H1345" i="3"/>
  <c r="H1345" i="3" a="1"/>
  <c r="X1344" i="3"/>
  <c r="K1344" i="3"/>
  <c r="J1344" i="3"/>
  <c r="H1344" i="3" a="1"/>
  <c r="H1344" i="3" s="1"/>
  <c r="X1343" i="3"/>
  <c r="K1343" i="3"/>
  <c r="J1343" i="3"/>
  <c r="H1343" i="3" a="1"/>
  <c r="H1343" i="3" s="1"/>
  <c r="X1342" i="3"/>
  <c r="K1342" i="3"/>
  <c r="J1342" i="3"/>
  <c r="H1342" i="3" a="1"/>
  <c r="H1342" i="3" s="1"/>
  <c r="X1341" i="3"/>
  <c r="K1341" i="3"/>
  <c r="J1341" i="3"/>
  <c r="H1341" i="3" a="1"/>
  <c r="H1341" i="3" s="1"/>
  <c r="X1340" i="3"/>
  <c r="K1340" i="3"/>
  <c r="J1340" i="3"/>
  <c r="H1340" i="3"/>
  <c r="H1340" i="3" a="1"/>
  <c r="X1339" i="3"/>
  <c r="K1339" i="3"/>
  <c r="J1339" i="3"/>
  <c r="H1339" i="3"/>
  <c r="H1339" i="3" a="1"/>
  <c r="X1338" i="3"/>
  <c r="K1338" i="3"/>
  <c r="J1338" i="3"/>
  <c r="H1338" i="3"/>
  <c r="H1338" i="3" a="1"/>
  <c r="X1337" i="3"/>
  <c r="K1337" i="3"/>
  <c r="J1337" i="3"/>
  <c r="H1337" i="3"/>
  <c r="H1337" i="3" a="1"/>
  <c r="X1336" i="3"/>
  <c r="K1336" i="3"/>
  <c r="J1336" i="3"/>
  <c r="H1336" i="3" a="1"/>
  <c r="H1336" i="3" s="1"/>
  <c r="X1335" i="3"/>
  <c r="K1335" i="3"/>
  <c r="J1335" i="3"/>
  <c r="H1335" i="3" a="1"/>
  <c r="H1335" i="3" s="1"/>
  <c r="X1334" i="3"/>
  <c r="K1334" i="3"/>
  <c r="J1334" i="3"/>
  <c r="H1334" i="3" a="1"/>
  <c r="H1334" i="3" s="1"/>
  <c r="X1333" i="3"/>
  <c r="K1333" i="3"/>
  <c r="J1333" i="3"/>
  <c r="H1333" i="3" a="1"/>
  <c r="H1333" i="3" s="1"/>
  <c r="X1332" i="3"/>
  <c r="K1332" i="3"/>
  <c r="J1332" i="3"/>
  <c r="H1332" i="3" a="1"/>
  <c r="H1332" i="3" s="1"/>
  <c r="X1331" i="3"/>
  <c r="K1331" i="3"/>
  <c r="J1331" i="3"/>
  <c r="H1331" i="3"/>
  <c r="H1331" i="3" a="1"/>
  <c r="X1330" i="3"/>
  <c r="K1330" i="3"/>
  <c r="J1330" i="3"/>
  <c r="H1330" i="3"/>
  <c r="H1330" i="3" a="1"/>
  <c r="X1329" i="3"/>
  <c r="K1329" i="3"/>
  <c r="J1329" i="3"/>
  <c r="H1329" i="3"/>
  <c r="H1329" i="3" a="1"/>
  <c r="X1328" i="3"/>
  <c r="K1328" i="3"/>
  <c r="J1328" i="3"/>
  <c r="H1328" i="3" a="1"/>
  <c r="H1328" i="3" s="1"/>
  <c r="X1327" i="3"/>
  <c r="K1327" i="3"/>
  <c r="J1327" i="3"/>
  <c r="H1327" i="3" a="1"/>
  <c r="H1327" i="3" s="1"/>
  <c r="X1326" i="3"/>
  <c r="K1326" i="3"/>
  <c r="J1326" i="3"/>
  <c r="H1326" i="3" a="1"/>
  <c r="H1326" i="3" s="1"/>
  <c r="X1325" i="3"/>
  <c r="K1325" i="3"/>
  <c r="J1325" i="3"/>
  <c r="H1325" i="3" a="1"/>
  <c r="H1325" i="3" s="1"/>
  <c r="X1324" i="3"/>
  <c r="K1324" i="3"/>
  <c r="J1324" i="3"/>
  <c r="H1324" i="3" a="1"/>
  <c r="H1324" i="3" s="1"/>
  <c r="X1323" i="3"/>
  <c r="K1323" i="3"/>
  <c r="J1323" i="3"/>
  <c r="H1323" i="3" a="1"/>
  <c r="H1323" i="3" s="1"/>
  <c r="X1322" i="3"/>
  <c r="K1322" i="3"/>
  <c r="J1322" i="3"/>
  <c r="H1322" i="3"/>
  <c r="H1322" i="3" a="1"/>
  <c r="X1321" i="3"/>
  <c r="K1321" i="3"/>
  <c r="J1321" i="3"/>
  <c r="H1321" i="3"/>
  <c r="H1321" i="3" a="1"/>
  <c r="X1320" i="3"/>
  <c r="K1320" i="3"/>
  <c r="J1320" i="3"/>
  <c r="H1320" i="3" a="1"/>
  <c r="H1320" i="3" s="1"/>
  <c r="X1319" i="3"/>
  <c r="K1319" i="3"/>
  <c r="J1319" i="3"/>
  <c r="H1319" i="3" a="1"/>
  <c r="H1319" i="3" s="1"/>
  <c r="X1318" i="3"/>
  <c r="K1318" i="3"/>
  <c r="J1318" i="3"/>
  <c r="H1318" i="3" a="1"/>
  <c r="H1318" i="3" s="1"/>
  <c r="X1317" i="3"/>
  <c r="K1317" i="3"/>
  <c r="J1317" i="3"/>
  <c r="H1317" i="3" a="1"/>
  <c r="H1317" i="3" s="1"/>
  <c r="X1316" i="3"/>
  <c r="K1316" i="3"/>
  <c r="J1316" i="3"/>
  <c r="H1316" i="3"/>
  <c r="H1316" i="3" a="1"/>
  <c r="X1315" i="3"/>
  <c r="K1315" i="3"/>
  <c r="J1315" i="3"/>
  <c r="H1315" i="3" a="1"/>
  <c r="H1315" i="3" s="1"/>
  <c r="X1314" i="3"/>
  <c r="K1314" i="3"/>
  <c r="J1314" i="3"/>
  <c r="H1314" i="3"/>
  <c r="H1314" i="3" a="1"/>
  <c r="X1313" i="3"/>
  <c r="K1313" i="3"/>
  <c r="J1313" i="3"/>
  <c r="H1313" i="3"/>
  <c r="H1313" i="3" a="1"/>
  <c r="X1312" i="3"/>
  <c r="K1312" i="3"/>
  <c r="J1312" i="3"/>
  <c r="H1312" i="3"/>
  <c r="H1312" i="3" a="1"/>
  <c r="X1311" i="3"/>
  <c r="K1311" i="3"/>
  <c r="J1311" i="3"/>
  <c r="H1311" i="3" a="1"/>
  <c r="H1311" i="3" s="1"/>
  <c r="X1310" i="3"/>
  <c r="K1310" i="3"/>
  <c r="J1310" i="3"/>
  <c r="H1310" i="3" a="1"/>
  <c r="H1310" i="3" s="1"/>
  <c r="X1309" i="3"/>
  <c r="K1309" i="3"/>
  <c r="J1309" i="3"/>
  <c r="H1309" i="3" a="1"/>
  <c r="H1309" i="3" s="1"/>
  <c r="X1308" i="3"/>
  <c r="K1308" i="3"/>
  <c r="J1308" i="3"/>
  <c r="H1308" i="3"/>
  <c r="H1308" i="3" a="1"/>
  <c r="X1307" i="3"/>
  <c r="K1307" i="3"/>
  <c r="J1307" i="3"/>
  <c r="H1307" i="3" a="1"/>
  <c r="H1307" i="3" s="1"/>
  <c r="X1306" i="3"/>
  <c r="K1306" i="3"/>
  <c r="J1306" i="3"/>
  <c r="H1306" i="3"/>
  <c r="H1306" i="3" a="1"/>
  <c r="X1305" i="3"/>
  <c r="K1305" i="3"/>
  <c r="J1305" i="3"/>
  <c r="H1305" i="3"/>
  <c r="H1305" i="3" a="1"/>
  <c r="X1304" i="3"/>
  <c r="K1304" i="3"/>
  <c r="J1304" i="3"/>
  <c r="H1304" i="3"/>
  <c r="H1304" i="3" a="1"/>
  <c r="X1303" i="3"/>
  <c r="K1303" i="3"/>
  <c r="J1303" i="3"/>
  <c r="H1303" i="3" a="1"/>
  <c r="H1303" i="3" s="1"/>
  <c r="X1302" i="3"/>
  <c r="K1302" i="3"/>
  <c r="J1302" i="3"/>
  <c r="H1302" i="3" a="1"/>
  <c r="H1302" i="3" s="1"/>
  <c r="X1301" i="3"/>
  <c r="K1301" i="3"/>
  <c r="J1301" i="3"/>
  <c r="H1301" i="3" a="1"/>
  <c r="H1301" i="3" s="1"/>
  <c r="X1300" i="3"/>
  <c r="K1300" i="3"/>
  <c r="J1300" i="3"/>
  <c r="H1300" i="3"/>
  <c r="H1300" i="3" a="1"/>
  <c r="X1299" i="3"/>
  <c r="K1299" i="3"/>
  <c r="J1299" i="3"/>
  <c r="H1299" i="3" a="1"/>
  <c r="H1299" i="3" s="1"/>
  <c r="X1298" i="3"/>
  <c r="K1298" i="3"/>
  <c r="J1298" i="3"/>
  <c r="H1298" i="3"/>
  <c r="H1298" i="3" a="1"/>
  <c r="X1297" i="3"/>
  <c r="K1297" i="3"/>
  <c r="J1297" i="3"/>
  <c r="H1297" i="3"/>
  <c r="H1297" i="3" a="1"/>
  <c r="X1296" i="3"/>
  <c r="K1296" i="3"/>
  <c r="J1296" i="3"/>
  <c r="H1296" i="3"/>
  <c r="H1296" i="3" a="1"/>
  <c r="X1295" i="3"/>
  <c r="K1295" i="3"/>
  <c r="J1295" i="3"/>
  <c r="H1295" i="3" a="1"/>
  <c r="H1295" i="3" s="1"/>
  <c r="X1294" i="3"/>
  <c r="K1294" i="3"/>
  <c r="J1294" i="3"/>
  <c r="H1294" i="3" a="1"/>
  <c r="H1294" i="3" s="1"/>
  <c r="X1293" i="3"/>
  <c r="K1293" i="3"/>
  <c r="J1293" i="3"/>
  <c r="H1293" i="3" a="1"/>
  <c r="H1293" i="3" s="1"/>
  <c r="X1292" i="3"/>
  <c r="K1292" i="3"/>
  <c r="J1292" i="3"/>
  <c r="H1292" i="3"/>
  <c r="H1292" i="3" a="1"/>
  <c r="X1291" i="3"/>
  <c r="K1291" i="3"/>
  <c r="J1291" i="3"/>
  <c r="H1291" i="3" a="1"/>
  <c r="H1291" i="3" s="1"/>
  <c r="X1290" i="3"/>
  <c r="K1290" i="3"/>
  <c r="J1290" i="3"/>
  <c r="H1290" i="3"/>
  <c r="H1290" i="3" a="1"/>
  <c r="X1289" i="3"/>
  <c r="K1289" i="3"/>
  <c r="J1289" i="3"/>
  <c r="H1289" i="3"/>
  <c r="H1289" i="3" a="1"/>
  <c r="X1288" i="3"/>
  <c r="K1288" i="3"/>
  <c r="J1288" i="3"/>
  <c r="H1288" i="3"/>
  <c r="H1288" i="3" a="1"/>
  <c r="X1287" i="3"/>
  <c r="K1287" i="3"/>
  <c r="J1287" i="3"/>
  <c r="H1287" i="3" a="1"/>
  <c r="H1287" i="3" s="1"/>
  <c r="X1286" i="3"/>
  <c r="K1286" i="3"/>
  <c r="J1286" i="3"/>
  <c r="H1286" i="3" a="1"/>
  <c r="H1286" i="3" s="1"/>
  <c r="X1285" i="3"/>
  <c r="K1285" i="3"/>
  <c r="J1285" i="3"/>
  <c r="H1285" i="3" a="1"/>
  <c r="H1285" i="3" s="1"/>
  <c r="X1284" i="3"/>
  <c r="K1284" i="3"/>
  <c r="J1284" i="3"/>
  <c r="H1284" i="3"/>
  <c r="H1284" i="3" a="1"/>
  <c r="X1283" i="3"/>
  <c r="K1283" i="3"/>
  <c r="J1283" i="3"/>
  <c r="H1283" i="3" a="1"/>
  <c r="H1283" i="3" s="1"/>
  <c r="X1282" i="3"/>
  <c r="K1282" i="3"/>
  <c r="J1282" i="3"/>
  <c r="H1282" i="3"/>
  <c r="H1282" i="3" a="1"/>
  <c r="X1281" i="3"/>
  <c r="K1281" i="3"/>
  <c r="J1281" i="3"/>
  <c r="H1281" i="3"/>
  <c r="H1281" i="3" a="1"/>
  <c r="X1280" i="3"/>
  <c r="K1280" i="3"/>
  <c r="J1280" i="3"/>
  <c r="H1280" i="3"/>
  <c r="H1280" i="3" a="1"/>
  <c r="X1279" i="3"/>
  <c r="K1279" i="3"/>
  <c r="J1279" i="3"/>
  <c r="H1279" i="3" a="1"/>
  <c r="H1279" i="3" s="1"/>
  <c r="X1278" i="3"/>
  <c r="K1278" i="3"/>
  <c r="J1278" i="3"/>
  <c r="H1278" i="3" a="1"/>
  <c r="H1278" i="3" s="1"/>
  <c r="X1277" i="3"/>
  <c r="K1277" i="3"/>
  <c r="J1277" i="3"/>
  <c r="H1277" i="3" a="1"/>
  <c r="H1277" i="3" s="1"/>
  <c r="X1276" i="3"/>
  <c r="K1276" i="3"/>
  <c r="J1276" i="3"/>
  <c r="H1276" i="3"/>
  <c r="H1276" i="3" a="1"/>
  <c r="X1275" i="3"/>
  <c r="K1275" i="3"/>
  <c r="J1275" i="3"/>
  <c r="H1275" i="3" a="1"/>
  <c r="H1275" i="3" s="1"/>
  <c r="X1274" i="3"/>
  <c r="K1274" i="3"/>
  <c r="J1274" i="3"/>
  <c r="H1274" i="3"/>
  <c r="H1274" i="3" a="1"/>
  <c r="X1273" i="3"/>
  <c r="K1273" i="3"/>
  <c r="J1273" i="3"/>
  <c r="H1273" i="3"/>
  <c r="H1273" i="3" a="1"/>
  <c r="X1272" i="3"/>
  <c r="K1272" i="3"/>
  <c r="J1272" i="3"/>
  <c r="H1272" i="3"/>
  <c r="H1272" i="3" a="1"/>
  <c r="X1271" i="3"/>
  <c r="K1271" i="3"/>
  <c r="J1271" i="3"/>
  <c r="H1271" i="3" a="1"/>
  <c r="H1271" i="3" s="1"/>
  <c r="X1270" i="3"/>
  <c r="K1270" i="3"/>
  <c r="J1270" i="3"/>
  <c r="H1270" i="3" a="1"/>
  <c r="H1270" i="3" s="1"/>
  <c r="X1269" i="3"/>
  <c r="K1269" i="3"/>
  <c r="J1269" i="3"/>
  <c r="H1269" i="3" a="1"/>
  <c r="H1269" i="3" s="1"/>
  <c r="X1268" i="3"/>
  <c r="K1268" i="3"/>
  <c r="J1268" i="3"/>
  <c r="H1268" i="3" a="1"/>
  <c r="H1268" i="3" s="1"/>
  <c r="X1267" i="3"/>
  <c r="K1267" i="3"/>
  <c r="J1267" i="3"/>
  <c r="H1267" i="3" a="1"/>
  <c r="H1267" i="3" s="1"/>
  <c r="X1266" i="3"/>
  <c r="K1266" i="3"/>
  <c r="J1266" i="3"/>
  <c r="H1266" i="3"/>
  <c r="H1266" i="3" a="1"/>
  <c r="X1265" i="3"/>
  <c r="K1265" i="3"/>
  <c r="J1265" i="3"/>
  <c r="H1265" i="3"/>
  <c r="H1265" i="3" a="1"/>
  <c r="X1264" i="3"/>
  <c r="K1264" i="3"/>
  <c r="J1264" i="3"/>
  <c r="H1264" i="3"/>
  <c r="H1264" i="3" a="1"/>
  <c r="X1263" i="3"/>
  <c r="K1263" i="3"/>
  <c r="J1263" i="3"/>
  <c r="H1263" i="3" a="1"/>
  <c r="H1263" i="3" s="1"/>
  <c r="X1262" i="3"/>
  <c r="K1262" i="3"/>
  <c r="J1262" i="3"/>
  <c r="H1262" i="3" a="1"/>
  <c r="H1262" i="3" s="1"/>
  <c r="X1261" i="3"/>
  <c r="K1261" i="3"/>
  <c r="J1261" i="3"/>
  <c r="H1261" i="3" a="1"/>
  <c r="H1261" i="3" s="1"/>
  <c r="X1260" i="3"/>
  <c r="K1260" i="3"/>
  <c r="J1260" i="3"/>
  <c r="H1260" i="3" a="1"/>
  <c r="H1260" i="3" s="1"/>
  <c r="X1259" i="3"/>
  <c r="K1259" i="3"/>
  <c r="J1259" i="3"/>
  <c r="H1259" i="3" a="1"/>
  <c r="H1259" i="3" s="1"/>
  <c r="X1258" i="3"/>
  <c r="K1258" i="3"/>
  <c r="J1258" i="3"/>
  <c r="H1258" i="3"/>
  <c r="H1258" i="3" a="1"/>
  <c r="X1257" i="3"/>
  <c r="K1257" i="3"/>
  <c r="J1257" i="3"/>
  <c r="H1257" i="3"/>
  <c r="H1257" i="3" a="1"/>
  <c r="X1256" i="3"/>
  <c r="K1256" i="3"/>
  <c r="J1256" i="3"/>
  <c r="H1256" i="3"/>
  <c r="H1256" i="3" a="1"/>
  <c r="X1255" i="3"/>
  <c r="K1255" i="3"/>
  <c r="J1255" i="3"/>
  <c r="H1255" i="3" a="1"/>
  <c r="H1255" i="3" s="1"/>
  <c r="X1254" i="3"/>
  <c r="K1254" i="3"/>
  <c r="J1254" i="3"/>
  <c r="H1254" i="3" a="1"/>
  <c r="H1254" i="3" s="1"/>
  <c r="X1253" i="3"/>
  <c r="K1253" i="3"/>
  <c r="J1253" i="3"/>
  <c r="H1253" i="3" a="1"/>
  <c r="H1253" i="3" s="1"/>
  <c r="X1252" i="3"/>
  <c r="K1252" i="3"/>
  <c r="J1252" i="3"/>
  <c r="H1252" i="3" a="1"/>
  <c r="H1252" i="3" s="1"/>
  <c r="X1251" i="3"/>
  <c r="K1251" i="3"/>
  <c r="J1251" i="3"/>
  <c r="H1251" i="3" a="1"/>
  <c r="H1251" i="3" s="1"/>
  <c r="X1250" i="3"/>
  <c r="K1250" i="3"/>
  <c r="J1250" i="3"/>
  <c r="H1250" i="3"/>
  <c r="H1250" i="3" a="1"/>
  <c r="X1249" i="3"/>
  <c r="K1249" i="3"/>
  <c r="J1249" i="3"/>
  <c r="H1249" i="3"/>
  <c r="H1249" i="3" a="1"/>
  <c r="X1248" i="3"/>
  <c r="K1248" i="3"/>
  <c r="J1248" i="3"/>
  <c r="H1248" i="3"/>
  <c r="H1248" i="3" a="1"/>
  <c r="X1247" i="3"/>
  <c r="K1247" i="3"/>
  <c r="J1247" i="3"/>
  <c r="H1247" i="3" a="1"/>
  <c r="H1247" i="3" s="1"/>
  <c r="X1246" i="3"/>
  <c r="K1246" i="3"/>
  <c r="J1246" i="3"/>
  <c r="H1246" i="3" a="1"/>
  <c r="H1246" i="3" s="1"/>
  <c r="X1245" i="3"/>
  <c r="K1245" i="3"/>
  <c r="J1245" i="3"/>
  <c r="H1245" i="3" a="1"/>
  <c r="H1245" i="3" s="1"/>
  <c r="X1244" i="3"/>
  <c r="K1244" i="3"/>
  <c r="J1244" i="3"/>
  <c r="H1244" i="3" a="1"/>
  <c r="H1244" i="3" s="1"/>
  <c r="X1243" i="3"/>
  <c r="K1243" i="3"/>
  <c r="J1243" i="3"/>
  <c r="H1243" i="3" a="1"/>
  <c r="H1243" i="3" s="1"/>
  <c r="X1242" i="3"/>
  <c r="K1242" i="3"/>
  <c r="J1242" i="3"/>
  <c r="H1242" i="3"/>
  <c r="H1242" i="3" a="1"/>
  <c r="X1241" i="3"/>
  <c r="K1241" i="3"/>
  <c r="J1241" i="3"/>
  <c r="H1241" i="3"/>
  <c r="H1241" i="3" a="1"/>
  <c r="X1240" i="3"/>
  <c r="K1240" i="3"/>
  <c r="J1240" i="3"/>
  <c r="H1240" i="3"/>
  <c r="H1240" i="3" a="1"/>
  <c r="X1239" i="3"/>
  <c r="K1239" i="3"/>
  <c r="J1239" i="3"/>
  <c r="H1239" i="3" a="1"/>
  <c r="H1239" i="3" s="1"/>
  <c r="X1238" i="3"/>
  <c r="K1238" i="3"/>
  <c r="J1238" i="3"/>
  <c r="H1238" i="3" a="1"/>
  <c r="H1238" i="3" s="1"/>
  <c r="X1237" i="3"/>
  <c r="K1237" i="3"/>
  <c r="J1237" i="3"/>
  <c r="H1237" i="3" a="1"/>
  <c r="H1237" i="3" s="1"/>
  <c r="X1236" i="3"/>
  <c r="K1236" i="3"/>
  <c r="J1236" i="3"/>
  <c r="H1236" i="3" a="1"/>
  <c r="H1236" i="3" s="1"/>
  <c r="X1235" i="3"/>
  <c r="K1235" i="3"/>
  <c r="J1235" i="3"/>
  <c r="H1235" i="3" a="1"/>
  <c r="H1235" i="3" s="1"/>
  <c r="X1234" i="3"/>
  <c r="K1234" i="3"/>
  <c r="J1234" i="3"/>
  <c r="H1234" i="3"/>
  <c r="H1234" i="3" a="1"/>
  <c r="X1233" i="3"/>
  <c r="K1233" i="3"/>
  <c r="J1233" i="3"/>
  <c r="H1233" i="3"/>
  <c r="H1233" i="3" a="1"/>
  <c r="X1232" i="3"/>
  <c r="K1232" i="3"/>
  <c r="J1232" i="3"/>
  <c r="H1232" i="3"/>
  <c r="H1232" i="3" a="1"/>
  <c r="X1231" i="3"/>
  <c r="K1231" i="3"/>
  <c r="J1231" i="3"/>
  <c r="H1231" i="3" a="1"/>
  <c r="H1231" i="3" s="1"/>
  <c r="X1230" i="3"/>
  <c r="K1230" i="3"/>
  <c r="J1230" i="3"/>
  <c r="H1230" i="3" a="1"/>
  <c r="H1230" i="3" s="1"/>
  <c r="X1229" i="3"/>
  <c r="K1229" i="3"/>
  <c r="J1229" i="3"/>
  <c r="H1229" i="3" a="1"/>
  <c r="H1229" i="3" s="1"/>
  <c r="X1228" i="3"/>
  <c r="K1228" i="3"/>
  <c r="J1228" i="3"/>
  <c r="H1228" i="3" a="1"/>
  <c r="H1228" i="3" s="1"/>
  <c r="X1227" i="3"/>
  <c r="K1227" i="3"/>
  <c r="J1227" i="3"/>
  <c r="H1227" i="3" a="1"/>
  <c r="H1227" i="3" s="1"/>
  <c r="X1226" i="3"/>
  <c r="K1226" i="3"/>
  <c r="J1226" i="3"/>
  <c r="H1226" i="3"/>
  <c r="H1226" i="3" a="1"/>
  <c r="X1225" i="3"/>
  <c r="K1225" i="3"/>
  <c r="J1225" i="3"/>
  <c r="H1225" i="3"/>
  <c r="H1225" i="3" a="1"/>
  <c r="X1224" i="3"/>
  <c r="K1224" i="3"/>
  <c r="J1224" i="3"/>
  <c r="H1224" i="3"/>
  <c r="H1224" i="3" a="1"/>
  <c r="X1223" i="3"/>
  <c r="K1223" i="3"/>
  <c r="J1223" i="3"/>
  <c r="H1223" i="3" a="1"/>
  <c r="H1223" i="3" s="1"/>
  <c r="X1222" i="3"/>
  <c r="K1222" i="3"/>
  <c r="J1222" i="3"/>
  <c r="H1222" i="3" a="1"/>
  <c r="H1222" i="3" s="1"/>
  <c r="X1221" i="3"/>
  <c r="K1221" i="3"/>
  <c r="J1221" i="3"/>
  <c r="H1221" i="3" a="1"/>
  <c r="H1221" i="3" s="1"/>
  <c r="X1220" i="3"/>
  <c r="K1220" i="3"/>
  <c r="J1220" i="3"/>
  <c r="H1220" i="3" a="1"/>
  <c r="H1220" i="3" s="1"/>
  <c r="X1219" i="3"/>
  <c r="K1219" i="3"/>
  <c r="J1219" i="3"/>
  <c r="H1219" i="3" a="1"/>
  <c r="H1219" i="3" s="1"/>
  <c r="X1218" i="3"/>
  <c r="K1218" i="3"/>
  <c r="J1218" i="3"/>
  <c r="H1218" i="3"/>
  <c r="H1218" i="3" a="1"/>
  <c r="X1217" i="3"/>
  <c r="K1217" i="3"/>
  <c r="J1217" i="3"/>
  <c r="H1217" i="3"/>
  <c r="H1217" i="3" a="1"/>
  <c r="X1216" i="3"/>
  <c r="K1216" i="3"/>
  <c r="J1216" i="3"/>
  <c r="H1216" i="3"/>
  <c r="H1216" i="3" a="1"/>
  <c r="X1215" i="3"/>
  <c r="K1215" i="3"/>
  <c r="J1215" i="3"/>
  <c r="H1215" i="3" a="1"/>
  <c r="H1215" i="3" s="1"/>
  <c r="X1214" i="3"/>
  <c r="K1214" i="3"/>
  <c r="J1214" i="3"/>
  <c r="H1214" i="3" a="1"/>
  <c r="H1214" i="3" s="1"/>
  <c r="X1213" i="3"/>
  <c r="K1213" i="3"/>
  <c r="J1213" i="3"/>
  <c r="H1213" i="3" a="1"/>
  <c r="H1213" i="3" s="1"/>
  <c r="X1212" i="3"/>
  <c r="K1212" i="3"/>
  <c r="J1212" i="3"/>
  <c r="H1212" i="3" a="1"/>
  <c r="H1212" i="3" s="1"/>
  <c r="X1211" i="3"/>
  <c r="K1211" i="3"/>
  <c r="J1211" i="3"/>
  <c r="H1211" i="3" a="1"/>
  <c r="H1211" i="3" s="1"/>
  <c r="X1210" i="3"/>
  <c r="K1210" i="3"/>
  <c r="J1210" i="3"/>
  <c r="H1210" i="3"/>
  <c r="H1210" i="3" a="1"/>
  <c r="X1209" i="3"/>
  <c r="K1209" i="3"/>
  <c r="J1209" i="3"/>
  <c r="H1209" i="3"/>
  <c r="H1209" i="3" a="1"/>
  <c r="X1208" i="3"/>
  <c r="K1208" i="3"/>
  <c r="J1208" i="3"/>
  <c r="H1208" i="3"/>
  <c r="H1208" i="3" a="1"/>
  <c r="X1207" i="3"/>
  <c r="K1207" i="3"/>
  <c r="J1207" i="3"/>
  <c r="H1207" i="3" a="1"/>
  <c r="H1207" i="3" s="1"/>
  <c r="X1206" i="3"/>
  <c r="K1206" i="3"/>
  <c r="J1206" i="3"/>
  <c r="H1206" i="3" a="1"/>
  <c r="H1206" i="3" s="1"/>
  <c r="X1205" i="3"/>
  <c r="K1205" i="3"/>
  <c r="J1205" i="3"/>
  <c r="H1205" i="3" a="1"/>
  <c r="H1205" i="3" s="1"/>
  <c r="X1204" i="3"/>
  <c r="K1204" i="3"/>
  <c r="J1204" i="3"/>
  <c r="H1204" i="3" a="1"/>
  <c r="H1204" i="3" s="1"/>
  <c r="X1203" i="3"/>
  <c r="K1203" i="3"/>
  <c r="J1203" i="3"/>
  <c r="H1203" i="3" a="1"/>
  <c r="H1203" i="3" s="1"/>
  <c r="X1202" i="3"/>
  <c r="K1202" i="3"/>
  <c r="J1202" i="3"/>
  <c r="H1202" i="3"/>
  <c r="H1202" i="3" a="1"/>
  <c r="X1201" i="3"/>
  <c r="K1201" i="3"/>
  <c r="J1201" i="3"/>
  <c r="H1201" i="3"/>
  <c r="H1201" i="3" a="1"/>
  <c r="X1200" i="3"/>
  <c r="K1200" i="3"/>
  <c r="J1200" i="3"/>
  <c r="H1200" i="3"/>
  <c r="H1200" i="3" a="1"/>
  <c r="X1199" i="3"/>
  <c r="K1199" i="3"/>
  <c r="J1199" i="3"/>
  <c r="H1199" i="3" a="1"/>
  <c r="H1199" i="3" s="1"/>
  <c r="X1198" i="3"/>
  <c r="K1198" i="3"/>
  <c r="J1198" i="3"/>
  <c r="H1198" i="3" a="1"/>
  <c r="H1198" i="3" s="1"/>
  <c r="X1197" i="3"/>
  <c r="K1197" i="3"/>
  <c r="J1197" i="3"/>
  <c r="H1197" i="3" a="1"/>
  <c r="H1197" i="3" s="1"/>
  <c r="X1196" i="3"/>
  <c r="K1196" i="3"/>
  <c r="J1196" i="3"/>
  <c r="H1196" i="3" a="1"/>
  <c r="H1196" i="3" s="1"/>
  <c r="X1195" i="3"/>
  <c r="K1195" i="3"/>
  <c r="J1195" i="3"/>
  <c r="H1195" i="3" a="1"/>
  <c r="H1195" i="3" s="1"/>
  <c r="X1194" i="3"/>
  <c r="K1194" i="3"/>
  <c r="J1194" i="3"/>
  <c r="H1194" i="3"/>
  <c r="H1194" i="3" a="1"/>
  <c r="X1193" i="3"/>
  <c r="K1193" i="3"/>
  <c r="J1193" i="3"/>
  <c r="H1193" i="3"/>
  <c r="H1193" i="3" a="1"/>
  <c r="X1192" i="3"/>
  <c r="K1192" i="3"/>
  <c r="J1192" i="3"/>
  <c r="H1192" i="3"/>
  <c r="H1192" i="3" a="1"/>
  <c r="X1191" i="3"/>
  <c r="K1191" i="3"/>
  <c r="J1191" i="3"/>
  <c r="H1191" i="3" a="1"/>
  <c r="H1191" i="3" s="1"/>
  <c r="X1190" i="3"/>
  <c r="K1190" i="3"/>
  <c r="J1190" i="3"/>
  <c r="H1190" i="3" a="1"/>
  <c r="H1190" i="3" s="1"/>
  <c r="X1189" i="3"/>
  <c r="K1189" i="3"/>
  <c r="J1189" i="3"/>
  <c r="H1189" i="3" a="1"/>
  <c r="H1189" i="3" s="1"/>
  <c r="X1188" i="3"/>
  <c r="K1188" i="3"/>
  <c r="J1188" i="3"/>
  <c r="H1188" i="3" a="1"/>
  <c r="H1188" i="3" s="1"/>
  <c r="X1187" i="3"/>
  <c r="K1187" i="3"/>
  <c r="J1187" i="3"/>
  <c r="H1187" i="3" a="1"/>
  <c r="H1187" i="3" s="1"/>
  <c r="X1186" i="3"/>
  <c r="K1186" i="3"/>
  <c r="J1186" i="3"/>
  <c r="H1186" i="3"/>
  <c r="H1186" i="3" a="1"/>
  <c r="X1185" i="3"/>
  <c r="K1185" i="3"/>
  <c r="J1185" i="3"/>
  <c r="H1185" i="3"/>
  <c r="H1185" i="3" a="1"/>
  <c r="X1184" i="3"/>
  <c r="K1184" i="3"/>
  <c r="J1184" i="3"/>
  <c r="H1184" i="3"/>
  <c r="H1184" i="3" a="1"/>
  <c r="X1183" i="3"/>
  <c r="K1183" i="3"/>
  <c r="J1183" i="3"/>
  <c r="H1183" i="3" a="1"/>
  <c r="H1183" i="3" s="1"/>
  <c r="X1182" i="3"/>
  <c r="K1182" i="3"/>
  <c r="J1182" i="3"/>
  <c r="H1182" i="3" a="1"/>
  <c r="H1182" i="3" s="1"/>
  <c r="X1181" i="3"/>
  <c r="K1181" i="3"/>
  <c r="J1181" i="3"/>
  <c r="H1181" i="3" a="1"/>
  <c r="H1181" i="3" s="1"/>
  <c r="X1180" i="3"/>
  <c r="K1180" i="3"/>
  <c r="J1180" i="3"/>
  <c r="H1180" i="3" a="1"/>
  <c r="H1180" i="3" s="1"/>
  <c r="X1179" i="3"/>
  <c r="K1179" i="3"/>
  <c r="J1179" i="3"/>
  <c r="H1179" i="3" a="1"/>
  <c r="H1179" i="3" s="1"/>
  <c r="X1178" i="3"/>
  <c r="K1178" i="3"/>
  <c r="J1178" i="3"/>
  <c r="H1178" i="3"/>
  <c r="H1178" i="3" a="1"/>
  <c r="X1177" i="3"/>
  <c r="K1177" i="3"/>
  <c r="J1177" i="3"/>
  <c r="H1177" i="3"/>
  <c r="H1177" i="3" a="1"/>
  <c r="X1176" i="3"/>
  <c r="K1176" i="3"/>
  <c r="J1176" i="3"/>
  <c r="H1176" i="3"/>
  <c r="H1176" i="3" a="1"/>
  <c r="X1175" i="3"/>
  <c r="K1175" i="3"/>
  <c r="J1175" i="3"/>
  <c r="H1175" i="3" a="1"/>
  <c r="H1175" i="3" s="1"/>
  <c r="X1174" i="3"/>
  <c r="K1174" i="3"/>
  <c r="J1174" i="3"/>
  <c r="H1174" i="3" a="1"/>
  <c r="H1174" i="3" s="1"/>
  <c r="X1173" i="3"/>
  <c r="K1173" i="3"/>
  <c r="J1173" i="3"/>
  <c r="H1173" i="3" a="1"/>
  <c r="H1173" i="3" s="1"/>
  <c r="X1172" i="3"/>
  <c r="K1172" i="3"/>
  <c r="J1172" i="3"/>
  <c r="H1172" i="3" a="1"/>
  <c r="H1172" i="3" s="1"/>
  <c r="X1171" i="3"/>
  <c r="K1171" i="3"/>
  <c r="J1171" i="3"/>
  <c r="H1171" i="3" a="1"/>
  <c r="H1171" i="3" s="1"/>
  <c r="X1170" i="3"/>
  <c r="K1170" i="3"/>
  <c r="J1170" i="3"/>
  <c r="H1170" i="3"/>
  <c r="H1170" i="3" a="1"/>
  <c r="X1169" i="3"/>
  <c r="K1169" i="3"/>
  <c r="J1169" i="3"/>
  <c r="H1169" i="3"/>
  <c r="H1169" i="3" a="1"/>
  <c r="X1168" i="3"/>
  <c r="K1168" i="3"/>
  <c r="J1168" i="3"/>
  <c r="H1168" i="3"/>
  <c r="H1168" i="3" a="1"/>
  <c r="X1167" i="3"/>
  <c r="K1167" i="3"/>
  <c r="J1167" i="3"/>
  <c r="H1167" i="3" a="1"/>
  <c r="H1167" i="3" s="1"/>
  <c r="X1166" i="3"/>
  <c r="K1166" i="3"/>
  <c r="J1166" i="3"/>
  <c r="H1166" i="3" a="1"/>
  <c r="H1166" i="3" s="1"/>
  <c r="X1165" i="3"/>
  <c r="K1165" i="3"/>
  <c r="J1165" i="3"/>
  <c r="H1165" i="3" a="1"/>
  <c r="H1165" i="3" s="1"/>
  <c r="X1164" i="3"/>
  <c r="K1164" i="3"/>
  <c r="J1164" i="3"/>
  <c r="H1164" i="3" a="1"/>
  <c r="H1164" i="3" s="1"/>
  <c r="X1163" i="3"/>
  <c r="K1163" i="3"/>
  <c r="J1163" i="3"/>
  <c r="H1163" i="3" a="1"/>
  <c r="H1163" i="3" s="1"/>
  <c r="X1162" i="3"/>
  <c r="K1162" i="3"/>
  <c r="J1162" i="3"/>
  <c r="H1162" i="3"/>
  <c r="H1162" i="3" a="1"/>
  <c r="X1161" i="3"/>
  <c r="K1161" i="3"/>
  <c r="J1161" i="3"/>
  <c r="H1161" i="3"/>
  <c r="H1161" i="3" a="1"/>
  <c r="X1160" i="3"/>
  <c r="K1160" i="3"/>
  <c r="J1160" i="3"/>
  <c r="H1160" i="3"/>
  <c r="H1160" i="3" a="1"/>
  <c r="X1159" i="3"/>
  <c r="K1159" i="3"/>
  <c r="J1159" i="3"/>
  <c r="H1159" i="3" a="1"/>
  <c r="H1159" i="3" s="1"/>
  <c r="X1158" i="3"/>
  <c r="K1158" i="3"/>
  <c r="J1158" i="3"/>
  <c r="H1158" i="3" a="1"/>
  <c r="H1158" i="3" s="1"/>
  <c r="X1157" i="3"/>
  <c r="K1157" i="3"/>
  <c r="J1157" i="3"/>
  <c r="H1157" i="3" a="1"/>
  <c r="H1157" i="3" s="1"/>
  <c r="X1156" i="3"/>
  <c r="K1156" i="3"/>
  <c r="J1156" i="3"/>
  <c r="H1156" i="3" a="1"/>
  <c r="H1156" i="3" s="1"/>
  <c r="X1155" i="3"/>
  <c r="K1155" i="3"/>
  <c r="J1155" i="3"/>
  <c r="H1155" i="3" a="1"/>
  <c r="H1155" i="3" s="1"/>
  <c r="X1154" i="3"/>
  <c r="K1154" i="3"/>
  <c r="J1154" i="3"/>
  <c r="H1154" i="3"/>
  <c r="H1154" i="3" a="1"/>
  <c r="X1153" i="3"/>
  <c r="K1153" i="3"/>
  <c r="J1153" i="3"/>
  <c r="H1153" i="3"/>
  <c r="H1153" i="3" a="1"/>
  <c r="X1152" i="3"/>
  <c r="K1152" i="3"/>
  <c r="J1152" i="3"/>
  <c r="H1152" i="3"/>
  <c r="H1152" i="3" a="1"/>
  <c r="X1151" i="3"/>
  <c r="K1151" i="3"/>
  <c r="J1151" i="3"/>
  <c r="H1151" i="3" a="1"/>
  <c r="H1151" i="3" s="1"/>
  <c r="X1150" i="3"/>
  <c r="K1150" i="3"/>
  <c r="J1150" i="3"/>
  <c r="H1150" i="3" a="1"/>
  <c r="H1150" i="3" s="1"/>
  <c r="X1149" i="3"/>
  <c r="K1149" i="3"/>
  <c r="J1149" i="3"/>
  <c r="H1149" i="3" a="1"/>
  <c r="H1149" i="3" s="1"/>
  <c r="X1148" i="3"/>
  <c r="K1148" i="3"/>
  <c r="J1148" i="3"/>
  <c r="H1148" i="3" a="1"/>
  <c r="H1148" i="3" s="1"/>
  <c r="X1147" i="3"/>
  <c r="K1147" i="3"/>
  <c r="J1147" i="3"/>
  <c r="H1147" i="3" a="1"/>
  <c r="H1147" i="3" s="1"/>
  <c r="X1146" i="3"/>
  <c r="K1146" i="3"/>
  <c r="J1146" i="3"/>
  <c r="H1146" i="3"/>
  <c r="H1146" i="3" a="1"/>
  <c r="X1145" i="3"/>
  <c r="K1145" i="3"/>
  <c r="J1145" i="3"/>
  <c r="H1145" i="3"/>
  <c r="H1145" i="3" a="1"/>
  <c r="X1144" i="3"/>
  <c r="K1144" i="3"/>
  <c r="J1144" i="3"/>
  <c r="H1144" i="3"/>
  <c r="H1144" i="3" a="1"/>
  <c r="X1143" i="3"/>
  <c r="K1143" i="3"/>
  <c r="J1143" i="3"/>
  <c r="H1143" i="3" a="1"/>
  <c r="H1143" i="3" s="1"/>
  <c r="X1142" i="3"/>
  <c r="K1142" i="3"/>
  <c r="J1142" i="3"/>
  <c r="H1142" i="3" a="1"/>
  <c r="H1142" i="3" s="1"/>
  <c r="X1141" i="3"/>
  <c r="K1141" i="3"/>
  <c r="J1141" i="3"/>
  <c r="H1141" i="3" a="1"/>
  <c r="H1141" i="3" s="1"/>
  <c r="X1140" i="3"/>
  <c r="K1140" i="3"/>
  <c r="J1140" i="3"/>
  <c r="H1140" i="3" a="1"/>
  <c r="H1140" i="3" s="1"/>
  <c r="X1139" i="3"/>
  <c r="K1139" i="3"/>
  <c r="J1139" i="3"/>
  <c r="H1139" i="3" a="1"/>
  <c r="H1139" i="3" s="1"/>
  <c r="X1138" i="3"/>
  <c r="K1138" i="3"/>
  <c r="J1138" i="3"/>
  <c r="H1138" i="3"/>
  <c r="H1138" i="3" a="1"/>
  <c r="X1137" i="3"/>
  <c r="K1137" i="3"/>
  <c r="J1137" i="3"/>
  <c r="H1137" i="3"/>
  <c r="H1137" i="3" a="1"/>
  <c r="X1136" i="3"/>
  <c r="K1136" i="3"/>
  <c r="J1136" i="3"/>
  <c r="H1136" i="3"/>
  <c r="H1136" i="3" a="1"/>
  <c r="X1135" i="3"/>
  <c r="K1135" i="3"/>
  <c r="J1135" i="3"/>
  <c r="H1135" i="3" a="1"/>
  <c r="H1135" i="3" s="1"/>
  <c r="X1134" i="3"/>
  <c r="K1134" i="3"/>
  <c r="J1134" i="3"/>
  <c r="H1134" i="3" a="1"/>
  <c r="H1134" i="3" s="1"/>
  <c r="X1133" i="3"/>
  <c r="K1133" i="3"/>
  <c r="J1133" i="3"/>
  <c r="H1133" i="3" a="1"/>
  <c r="H1133" i="3" s="1"/>
  <c r="X1132" i="3"/>
  <c r="K1132" i="3"/>
  <c r="J1132" i="3"/>
  <c r="H1132" i="3" a="1"/>
  <c r="H1132" i="3" s="1"/>
  <c r="X1131" i="3"/>
  <c r="K1131" i="3"/>
  <c r="J1131" i="3"/>
  <c r="H1131" i="3" a="1"/>
  <c r="H1131" i="3" s="1"/>
  <c r="X1130" i="3"/>
  <c r="K1130" i="3"/>
  <c r="J1130" i="3"/>
  <c r="H1130" i="3"/>
  <c r="H1130" i="3" a="1"/>
  <c r="X1129" i="3"/>
  <c r="K1129" i="3"/>
  <c r="J1129" i="3"/>
  <c r="H1129" i="3"/>
  <c r="H1129" i="3" a="1"/>
  <c r="X1128" i="3"/>
  <c r="K1128" i="3"/>
  <c r="J1128" i="3"/>
  <c r="H1128" i="3"/>
  <c r="H1128" i="3" a="1"/>
  <c r="X1127" i="3"/>
  <c r="K1127" i="3"/>
  <c r="J1127" i="3"/>
  <c r="H1127" i="3" a="1"/>
  <c r="H1127" i="3" s="1"/>
  <c r="X1126" i="3"/>
  <c r="K1126" i="3"/>
  <c r="J1126" i="3"/>
  <c r="H1126" i="3" a="1"/>
  <c r="H1126" i="3" s="1"/>
  <c r="X1125" i="3"/>
  <c r="K1125" i="3"/>
  <c r="J1125" i="3"/>
  <c r="H1125" i="3" a="1"/>
  <c r="H1125" i="3" s="1"/>
  <c r="X1124" i="3"/>
  <c r="K1124" i="3"/>
  <c r="J1124" i="3"/>
  <c r="H1124" i="3" a="1"/>
  <c r="H1124" i="3" s="1"/>
  <c r="X1123" i="3"/>
  <c r="K1123" i="3"/>
  <c r="J1123" i="3"/>
  <c r="H1123" i="3" a="1"/>
  <c r="H1123" i="3" s="1"/>
  <c r="X1122" i="3"/>
  <c r="K1122" i="3"/>
  <c r="J1122" i="3"/>
  <c r="H1122" i="3"/>
  <c r="H1122" i="3" a="1"/>
  <c r="X1121" i="3"/>
  <c r="K1121" i="3"/>
  <c r="J1121" i="3"/>
  <c r="H1121" i="3"/>
  <c r="H1121" i="3" a="1"/>
  <c r="X1120" i="3"/>
  <c r="K1120" i="3"/>
  <c r="J1120" i="3"/>
  <c r="H1120" i="3"/>
  <c r="H1120" i="3" a="1"/>
  <c r="X1119" i="3"/>
  <c r="K1119" i="3"/>
  <c r="J1119" i="3"/>
  <c r="H1119" i="3" a="1"/>
  <c r="H1119" i="3" s="1"/>
  <c r="X1118" i="3"/>
  <c r="K1118" i="3"/>
  <c r="J1118" i="3"/>
  <c r="H1118" i="3" a="1"/>
  <c r="H1118" i="3" s="1"/>
  <c r="X1117" i="3"/>
  <c r="K1117" i="3"/>
  <c r="J1117" i="3"/>
  <c r="H1117" i="3" a="1"/>
  <c r="H1117" i="3" s="1"/>
  <c r="X1116" i="3"/>
  <c r="K1116" i="3"/>
  <c r="J1116" i="3"/>
  <c r="H1116" i="3" a="1"/>
  <c r="H1116" i="3" s="1"/>
  <c r="X1115" i="3"/>
  <c r="K1115" i="3"/>
  <c r="J1115" i="3"/>
  <c r="H1115" i="3" a="1"/>
  <c r="H1115" i="3" s="1"/>
  <c r="X1114" i="3"/>
  <c r="K1114" i="3"/>
  <c r="J1114" i="3"/>
  <c r="H1114" i="3"/>
  <c r="H1114" i="3" a="1"/>
  <c r="X1113" i="3"/>
  <c r="K1113" i="3"/>
  <c r="J1113" i="3"/>
  <c r="H1113" i="3"/>
  <c r="H1113" i="3" a="1"/>
  <c r="X1112" i="3"/>
  <c r="K1112" i="3"/>
  <c r="J1112" i="3"/>
  <c r="H1112" i="3"/>
  <c r="H1112" i="3" a="1"/>
  <c r="X1111" i="3"/>
  <c r="K1111" i="3"/>
  <c r="J1111" i="3"/>
  <c r="H1111" i="3" a="1"/>
  <c r="H1111" i="3" s="1"/>
  <c r="X1110" i="3"/>
  <c r="K1110" i="3"/>
  <c r="J1110" i="3"/>
  <c r="H1110" i="3" a="1"/>
  <c r="H1110" i="3" s="1"/>
  <c r="X1109" i="3"/>
  <c r="K1109" i="3"/>
  <c r="J1109" i="3"/>
  <c r="H1109" i="3" a="1"/>
  <c r="H1109" i="3" s="1"/>
  <c r="X1108" i="3"/>
  <c r="K1108" i="3"/>
  <c r="J1108" i="3"/>
  <c r="H1108" i="3" a="1"/>
  <c r="H1108" i="3" s="1"/>
  <c r="X1107" i="3"/>
  <c r="K1107" i="3"/>
  <c r="J1107" i="3"/>
  <c r="H1107" i="3" a="1"/>
  <c r="H1107" i="3" s="1"/>
  <c r="X1106" i="3"/>
  <c r="K1106" i="3"/>
  <c r="J1106" i="3"/>
  <c r="H1106" i="3"/>
  <c r="H1106" i="3" a="1"/>
  <c r="X1105" i="3"/>
  <c r="K1105" i="3"/>
  <c r="J1105" i="3"/>
  <c r="H1105" i="3"/>
  <c r="H1105" i="3" a="1"/>
  <c r="X1104" i="3"/>
  <c r="K1104" i="3"/>
  <c r="J1104" i="3"/>
  <c r="H1104" i="3"/>
  <c r="H1104" i="3" a="1"/>
  <c r="X1103" i="3"/>
  <c r="K1103" i="3"/>
  <c r="J1103" i="3"/>
  <c r="H1103" i="3" a="1"/>
  <c r="H1103" i="3" s="1"/>
  <c r="X1102" i="3"/>
  <c r="K1102" i="3"/>
  <c r="J1102" i="3"/>
  <c r="H1102" i="3" a="1"/>
  <c r="H1102" i="3" s="1"/>
  <c r="X1101" i="3"/>
  <c r="K1101" i="3"/>
  <c r="J1101" i="3"/>
  <c r="H1101" i="3" a="1"/>
  <c r="H1101" i="3" s="1"/>
  <c r="X1100" i="3"/>
  <c r="K1100" i="3"/>
  <c r="J1100" i="3"/>
  <c r="H1100" i="3" a="1"/>
  <c r="H1100" i="3" s="1"/>
  <c r="X1099" i="3"/>
  <c r="K1099" i="3"/>
  <c r="J1099" i="3"/>
  <c r="H1099" i="3" a="1"/>
  <c r="H1099" i="3" s="1"/>
  <c r="X1098" i="3"/>
  <c r="K1098" i="3"/>
  <c r="J1098" i="3"/>
  <c r="H1098" i="3"/>
  <c r="H1098" i="3" a="1"/>
  <c r="X1097" i="3"/>
  <c r="K1097" i="3"/>
  <c r="J1097" i="3"/>
  <c r="H1097" i="3"/>
  <c r="H1097" i="3" a="1"/>
  <c r="X1096" i="3"/>
  <c r="K1096" i="3"/>
  <c r="J1096" i="3"/>
  <c r="H1096" i="3"/>
  <c r="H1096" i="3" a="1"/>
  <c r="X1095" i="3"/>
  <c r="K1095" i="3"/>
  <c r="J1095" i="3"/>
  <c r="H1095" i="3" a="1"/>
  <c r="H1095" i="3" s="1"/>
  <c r="X1094" i="3"/>
  <c r="K1094" i="3"/>
  <c r="J1094" i="3"/>
  <c r="H1094" i="3" a="1"/>
  <c r="H1094" i="3" s="1"/>
  <c r="X1093" i="3"/>
  <c r="K1093" i="3"/>
  <c r="J1093" i="3"/>
  <c r="H1093" i="3" a="1"/>
  <c r="H1093" i="3" s="1"/>
  <c r="X1092" i="3"/>
  <c r="K1092" i="3"/>
  <c r="J1092" i="3"/>
  <c r="H1092" i="3" a="1"/>
  <c r="H1092" i="3" s="1"/>
  <c r="X1091" i="3"/>
  <c r="K1091" i="3"/>
  <c r="J1091" i="3"/>
  <c r="H1091" i="3" a="1"/>
  <c r="H1091" i="3" s="1"/>
  <c r="X1090" i="3"/>
  <c r="K1090" i="3"/>
  <c r="J1090" i="3"/>
  <c r="H1090" i="3"/>
  <c r="H1090" i="3" a="1"/>
  <c r="X1089" i="3"/>
  <c r="K1089" i="3"/>
  <c r="J1089" i="3"/>
  <c r="H1089" i="3"/>
  <c r="H1089" i="3" a="1"/>
  <c r="X1088" i="3"/>
  <c r="K1088" i="3"/>
  <c r="J1088" i="3"/>
  <c r="H1088" i="3"/>
  <c r="H1088" i="3" a="1"/>
  <c r="X1087" i="3"/>
  <c r="K1087" i="3"/>
  <c r="J1087" i="3"/>
  <c r="H1087" i="3" a="1"/>
  <c r="H1087" i="3" s="1"/>
  <c r="X1086" i="3"/>
  <c r="K1086" i="3"/>
  <c r="J1086" i="3"/>
  <c r="H1086" i="3" a="1"/>
  <c r="H1086" i="3" s="1"/>
  <c r="X1085" i="3"/>
  <c r="K1085" i="3"/>
  <c r="J1085" i="3"/>
  <c r="H1085" i="3" a="1"/>
  <c r="H1085" i="3" s="1"/>
  <c r="X1084" i="3"/>
  <c r="K1084" i="3"/>
  <c r="J1084" i="3"/>
  <c r="H1084" i="3" a="1"/>
  <c r="H1084" i="3" s="1"/>
  <c r="X1083" i="3"/>
  <c r="K1083" i="3"/>
  <c r="J1083" i="3"/>
  <c r="H1083" i="3" a="1"/>
  <c r="H1083" i="3" s="1"/>
  <c r="X1082" i="3"/>
  <c r="K1082" i="3"/>
  <c r="J1082" i="3"/>
  <c r="H1082" i="3"/>
  <c r="H1082" i="3" a="1"/>
  <c r="X1081" i="3"/>
  <c r="K1081" i="3"/>
  <c r="J1081" i="3"/>
  <c r="H1081" i="3"/>
  <c r="H1081" i="3" a="1"/>
  <c r="X1080" i="3"/>
  <c r="K1080" i="3"/>
  <c r="J1080" i="3"/>
  <c r="H1080" i="3"/>
  <c r="H1080" i="3" a="1"/>
  <c r="X1079" i="3"/>
  <c r="K1079" i="3"/>
  <c r="J1079" i="3"/>
  <c r="H1079" i="3" a="1"/>
  <c r="H1079" i="3" s="1"/>
  <c r="X1078" i="3"/>
  <c r="K1078" i="3"/>
  <c r="J1078" i="3"/>
  <c r="H1078" i="3" a="1"/>
  <c r="H1078" i="3" s="1"/>
  <c r="X1077" i="3"/>
  <c r="K1077" i="3"/>
  <c r="J1077" i="3"/>
  <c r="H1077" i="3" a="1"/>
  <c r="H1077" i="3" s="1"/>
  <c r="X1076" i="3"/>
  <c r="K1076" i="3"/>
  <c r="J1076" i="3"/>
  <c r="H1076" i="3" a="1"/>
  <c r="H1076" i="3" s="1"/>
  <c r="X1075" i="3"/>
  <c r="K1075" i="3"/>
  <c r="J1075" i="3"/>
  <c r="H1075" i="3" a="1"/>
  <c r="H1075" i="3" s="1"/>
  <c r="X1074" i="3"/>
  <c r="K1074" i="3"/>
  <c r="J1074" i="3"/>
  <c r="H1074" i="3"/>
  <c r="H1074" i="3" a="1"/>
  <c r="X1073" i="3"/>
  <c r="K1073" i="3"/>
  <c r="J1073" i="3"/>
  <c r="H1073" i="3"/>
  <c r="H1073" i="3" a="1"/>
  <c r="X1072" i="3"/>
  <c r="K1072" i="3"/>
  <c r="J1072" i="3"/>
  <c r="H1072" i="3"/>
  <c r="H1072" i="3" a="1"/>
  <c r="X1071" i="3"/>
  <c r="K1071" i="3"/>
  <c r="J1071" i="3"/>
  <c r="H1071" i="3" a="1"/>
  <c r="H1071" i="3" s="1"/>
  <c r="X1070" i="3"/>
  <c r="K1070" i="3"/>
  <c r="J1070" i="3"/>
  <c r="H1070" i="3" a="1"/>
  <c r="H1070" i="3" s="1"/>
  <c r="X1069" i="3"/>
  <c r="K1069" i="3"/>
  <c r="J1069" i="3"/>
  <c r="H1069" i="3" a="1"/>
  <c r="H1069" i="3" s="1"/>
  <c r="X1068" i="3"/>
  <c r="K1068" i="3"/>
  <c r="J1068" i="3"/>
  <c r="H1068" i="3" a="1"/>
  <c r="H1068" i="3" s="1"/>
  <c r="X1067" i="3"/>
  <c r="K1067" i="3"/>
  <c r="J1067" i="3"/>
  <c r="H1067" i="3" a="1"/>
  <c r="H1067" i="3" s="1"/>
  <c r="X1066" i="3"/>
  <c r="K1066" i="3"/>
  <c r="J1066" i="3"/>
  <c r="H1066" i="3"/>
  <c r="H1066" i="3" a="1"/>
  <c r="X1065" i="3"/>
  <c r="K1065" i="3"/>
  <c r="J1065" i="3"/>
  <c r="H1065" i="3"/>
  <c r="H1065" i="3" a="1"/>
  <c r="X1064" i="3"/>
  <c r="K1064" i="3"/>
  <c r="J1064" i="3"/>
  <c r="H1064" i="3"/>
  <c r="H1064" i="3" a="1"/>
  <c r="X1063" i="3"/>
  <c r="K1063" i="3"/>
  <c r="J1063" i="3"/>
  <c r="H1063" i="3" a="1"/>
  <c r="H1063" i="3" s="1"/>
  <c r="X1062" i="3"/>
  <c r="K1062" i="3"/>
  <c r="J1062" i="3"/>
  <c r="H1062" i="3" a="1"/>
  <c r="H1062" i="3" s="1"/>
  <c r="X1061" i="3"/>
  <c r="K1061" i="3"/>
  <c r="J1061" i="3"/>
  <c r="H1061" i="3" a="1"/>
  <c r="H1061" i="3" s="1"/>
  <c r="X1060" i="3"/>
  <c r="K1060" i="3"/>
  <c r="J1060" i="3"/>
  <c r="H1060" i="3" a="1"/>
  <c r="H1060" i="3" s="1"/>
  <c r="X1059" i="3"/>
  <c r="K1059" i="3"/>
  <c r="J1059" i="3"/>
  <c r="H1059" i="3" a="1"/>
  <c r="H1059" i="3" s="1"/>
  <c r="X1058" i="3"/>
  <c r="K1058" i="3"/>
  <c r="J1058" i="3"/>
  <c r="H1058" i="3"/>
  <c r="H1058" i="3" a="1"/>
  <c r="X1057" i="3"/>
  <c r="K1057" i="3"/>
  <c r="J1057" i="3"/>
  <c r="H1057" i="3"/>
  <c r="H1057" i="3" a="1"/>
  <c r="X1056" i="3"/>
  <c r="K1056" i="3"/>
  <c r="J1056" i="3"/>
  <c r="H1056" i="3"/>
  <c r="H1056" i="3" a="1"/>
  <c r="X1055" i="3"/>
  <c r="K1055" i="3"/>
  <c r="J1055" i="3"/>
  <c r="H1055" i="3" a="1"/>
  <c r="H1055" i="3" s="1"/>
  <c r="X1054" i="3"/>
  <c r="K1054" i="3"/>
  <c r="J1054" i="3"/>
  <c r="H1054" i="3" a="1"/>
  <c r="H1054" i="3" s="1"/>
  <c r="X1053" i="3"/>
  <c r="K1053" i="3"/>
  <c r="J1053" i="3"/>
  <c r="H1053" i="3" a="1"/>
  <c r="H1053" i="3" s="1"/>
  <c r="X1052" i="3"/>
  <c r="K1052" i="3"/>
  <c r="J1052" i="3"/>
  <c r="H1052" i="3" a="1"/>
  <c r="H1052" i="3" s="1"/>
  <c r="X1051" i="3"/>
  <c r="K1051" i="3"/>
  <c r="J1051" i="3"/>
  <c r="H1051" i="3" a="1"/>
  <c r="H1051" i="3" s="1"/>
  <c r="X1050" i="3"/>
  <c r="K1050" i="3"/>
  <c r="J1050" i="3"/>
  <c r="H1050" i="3"/>
  <c r="H1050" i="3" a="1"/>
  <c r="X1049" i="3"/>
  <c r="K1049" i="3"/>
  <c r="J1049" i="3"/>
  <c r="H1049" i="3"/>
  <c r="H1049" i="3" a="1"/>
  <c r="X1048" i="3"/>
  <c r="K1048" i="3"/>
  <c r="J1048" i="3"/>
  <c r="H1048" i="3"/>
  <c r="H1048" i="3" a="1"/>
  <c r="X1047" i="3"/>
  <c r="K1047" i="3"/>
  <c r="J1047" i="3"/>
  <c r="H1047" i="3" a="1"/>
  <c r="H1047" i="3" s="1"/>
  <c r="X1046" i="3"/>
  <c r="K1046" i="3"/>
  <c r="J1046" i="3"/>
  <c r="H1046" i="3" a="1"/>
  <c r="H1046" i="3" s="1"/>
  <c r="X1045" i="3"/>
  <c r="K1045" i="3"/>
  <c r="J1045" i="3"/>
  <c r="H1045" i="3" a="1"/>
  <c r="H1045" i="3" s="1"/>
  <c r="X1044" i="3"/>
  <c r="K1044" i="3"/>
  <c r="J1044" i="3"/>
  <c r="H1044" i="3" a="1"/>
  <c r="H1044" i="3" s="1"/>
  <c r="X1043" i="3"/>
  <c r="K1043" i="3"/>
  <c r="J1043" i="3"/>
  <c r="H1043" i="3" a="1"/>
  <c r="H1043" i="3" s="1"/>
  <c r="X1042" i="3"/>
  <c r="K1042" i="3"/>
  <c r="J1042" i="3"/>
  <c r="H1042" i="3"/>
  <c r="H1042" i="3" a="1"/>
  <c r="X1041" i="3"/>
  <c r="K1041" i="3"/>
  <c r="J1041" i="3"/>
  <c r="H1041" i="3"/>
  <c r="H1041" i="3" a="1"/>
  <c r="X1040" i="3"/>
  <c r="K1040" i="3"/>
  <c r="J1040" i="3"/>
  <c r="H1040" i="3"/>
  <c r="H1040" i="3" a="1"/>
  <c r="X1039" i="3"/>
  <c r="K1039" i="3"/>
  <c r="J1039" i="3"/>
  <c r="H1039" i="3" a="1"/>
  <c r="H1039" i="3" s="1"/>
  <c r="X1038" i="3"/>
  <c r="K1038" i="3"/>
  <c r="J1038" i="3"/>
  <c r="H1038" i="3" a="1"/>
  <c r="H1038" i="3" s="1"/>
  <c r="X1037" i="3"/>
  <c r="K1037" i="3"/>
  <c r="J1037" i="3"/>
  <c r="H1037" i="3" a="1"/>
  <c r="H1037" i="3" s="1"/>
  <c r="X1036" i="3"/>
  <c r="K1036" i="3"/>
  <c r="J1036" i="3"/>
  <c r="H1036" i="3" a="1"/>
  <c r="H1036" i="3" s="1"/>
  <c r="X1035" i="3"/>
  <c r="K1035" i="3"/>
  <c r="J1035" i="3"/>
  <c r="H1035" i="3" a="1"/>
  <c r="H1035" i="3" s="1"/>
  <c r="X1034" i="3"/>
  <c r="K1034" i="3"/>
  <c r="J1034" i="3"/>
  <c r="H1034" i="3"/>
  <c r="H1034" i="3" a="1"/>
  <c r="X1033" i="3"/>
  <c r="K1033" i="3"/>
  <c r="J1033" i="3"/>
  <c r="H1033" i="3"/>
  <c r="H1033" i="3" a="1"/>
  <c r="X1032" i="3"/>
  <c r="K1032" i="3"/>
  <c r="J1032" i="3"/>
  <c r="H1032" i="3"/>
  <c r="H1032" i="3" a="1"/>
  <c r="X1031" i="3"/>
  <c r="K1031" i="3"/>
  <c r="J1031" i="3"/>
  <c r="H1031" i="3" a="1"/>
  <c r="H1031" i="3" s="1"/>
  <c r="X1030" i="3"/>
  <c r="K1030" i="3"/>
  <c r="J1030" i="3"/>
  <c r="H1030" i="3" a="1"/>
  <c r="H1030" i="3" s="1"/>
  <c r="X1029" i="3"/>
  <c r="K1029" i="3"/>
  <c r="J1029" i="3"/>
  <c r="H1029" i="3" a="1"/>
  <c r="H1029" i="3" s="1"/>
  <c r="X1028" i="3"/>
  <c r="K1028" i="3"/>
  <c r="J1028" i="3"/>
  <c r="H1028" i="3" a="1"/>
  <c r="H1028" i="3" s="1"/>
  <c r="X1027" i="3"/>
  <c r="K1027" i="3"/>
  <c r="J1027" i="3"/>
  <c r="H1027" i="3" a="1"/>
  <c r="H1027" i="3" s="1"/>
  <c r="X1026" i="3"/>
  <c r="K1026" i="3"/>
  <c r="J1026" i="3"/>
  <c r="H1026" i="3"/>
  <c r="H1026" i="3" a="1"/>
  <c r="X1025" i="3"/>
  <c r="K1025" i="3"/>
  <c r="J1025" i="3"/>
  <c r="H1025" i="3"/>
  <c r="H1025" i="3" a="1"/>
  <c r="X1024" i="3"/>
  <c r="K1024" i="3"/>
  <c r="J1024" i="3"/>
  <c r="H1024" i="3"/>
  <c r="H1024" i="3" a="1"/>
  <c r="X1023" i="3"/>
  <c r="K1023" i="3"/>
  <c r="J1023" i="3"/>
  <c r="H1023" i="3" a="1"/>
  <c r="H1023" i="3" s="1"/>
  <c r="X1022" i="3"/>
  <c r="K1022" i="3"/>
  <c r="J1022" i="3"/>
  <c r="H1022" i="3" a="1"/>
  <c r="H1022" i="3" s="1"/>
  <c r="X1021" i="3"/>
  <c r="K1021" i="3"/>
  <c r="J1021" i="3"/>
  <c r="H1021" i="3" a="1"/>
  <c r="H1021" i="3" s="1"/>
  <c r="X1020" i="3"/>
  <c r="K1020" i="3"/>
  <c r="J1020" i="3"/>
  <c r="H1020" i="3" a="1"/>
  <c r="H1020" i="3" s="1"/>
  <c r="X1019" i="3"/>
  <c r="K1019" i="3"/>
  <c r="J1019" i="3"/>
  <c r="H1019" i="3" a="1"/>
  <c r="H1019" i="3" s="1"/>
  <c r="X1018" i="3"/>
  <c r="K1018" i="3"/>
  <c r="J1018" i="3"/>
  <c r="H1018" i="3"/>
  <c r="H1018" i="3" a="1"/>
  <c r="X1017" i="3"/>
  <c r="K1017" i="3"/>
  <c r="J1017" i="3"/>
  <c r="H1017" i="3"/>
  <c r="H1017" i="3" a="1"/>
  <c r="X1016" i="3"/>
  <c r="K1016" i="3"/>
  <c r="J1016" i="3"/>
  <c r="H1016" i="3"/>
  <c r="H1016" i="3" a="1"/>
  <c r="X1015" i="3"/>
  <c r="K1015" i="3"/>
  <c r="J1015" i="3"/>
  <c r="H1015" i="3" a="1"/>
  <c r="H1015" i="3" s="1"/>
  <c r="X1014" i="3"/>
  <c r="K1014" i="3"/>
  <c r="J1014" i="3"/>
  <c r="H1014" i="3" a="1"/>
  <c r="H1014" i="3" s="1"/>
  <c r="X1013" i="3"/>
  <c r="K1013" i="3"/>
  <c r="J1013" i="3"/>
  <c r="H1013" i="3" a="1"/>
  <c r="H1013" i="3" s="1"/>
  <c r="X1012" i="3"/>
  <c r="K1012" i="3"/>
  <c r="J1012" i="3"/>
  <c r="H1012" i="3" a="1"/>
  <c r="H1012" i="3" s="1"/>
  <c r="X1011" i="3"/>
  <c r="K1011" i="3"/>
  <c r="J1011" i="3"/>
  <c r="H1011" i="3" a="1"/>
  <c r="H1011" i="3" s="1"/>
  <c r="X1010" i="3"/>
  <c r="K1010" i="3"/>
  <c r="J1010" i="3"/>
  <c r="H1010" i="3"/>
  <c r="H1010" i="3" a="1"/>
  <c r="X1009" i="3"/>
  <c r="K1009" i="3"/>
  <c r="J1009" i="3"/>
  <c r="H1009" i="3"/>
  <c r="H1009" i="3" a="1"/>
  <c r="X1008" i="3"/>
  <c r="K1008" i="3"/>
  <c r="J1008" i="3"/>
  <c r="H1008" i="3"/>
  <c r="H1008" i="3" a="1"/>
  <c r="X1007" i="3"/>
  <c r="K1007" i="3"/>
  <c r="J1007" i="3"/>
  <c r="H1007" i="3" a="1"/>
  <c r="H1007" i="3" s="1"/>
  <c r="X1006" i="3"/>
  <c r="K1006" i="3"/>
  <c r="J1006" i="3"/>
  <c r="H1006" i="3" a="1"/>
  <c r="H1006" i="3" s="1"/>
  <c r="X1005" i="3"/>
  <c r="K1005" i="3"/>
  <c r="J1005" i="3"/>
  <c r="H1005" i="3" a="1"/>
  <c r="H1005" i="3" s="1"/>
  <c r="X1004" i="3"/>
  <c r="K1004" i="3"/>
  <c r="J1004" i="3"/>
  <c r="H1004" i="3" a="1"/>
  <c r="H1004" i="3" s="1"/>
  <c r="X1003" i="3"/>
  <c r="K1003" i="3"/>
  <c r="J1003" i="3"/>
  <c r="H1003" i="3" a="1"/>
  <c r="H1003" i="3" s="1"/>
  <c r="X1002" i="3"/>
  <c r="K1002" i="3"/>
  <c r="J1002" i="3"/>
  <c r="H1002" i="3"/>
  <c r="H1002" i="3" a="1"/>
  <c r="X1001" i="3"/>
  <c r="K1001" i="3"/>
  <c r="J1001" i="3"/>
  <c r="H1001" i="3"/>
  <c r="H1001" i="3" a="1"/>
  <c r="X1000" i="3"/>
  <c r="K1000" i="3"/>
  <c r="J1000" i="3"/>
  <c r="H1000" i="3"/>
  <c r="H1000" i="3" a="1"/>
  <c r="X999" i="3"/>
  <c r="K999" i="3"/>
  <c r="J999" i="3"/>
  <c r="H999" i="3" a="1"/>
  <c r="H999" i="3" s="1"/>
  <c r="X998" i="3"/>
  <c r="K998" i="3"/>
  <c r="J998" i="3"/>
  <c r="H998" i="3" a="1"/>
  <c r="H998" i="3" s="1"/>
  <c r="X997" i="3"/>
  <c r="K997" i="3"/>
  <c r="J997" i="3"/>
  <c r="H997" i="3" a="1"/>
  <c r="H997" i="3" s="1"/>
  <c r="X996" i="3"/>
  <c r="K996" i="3"/>
  <c r="J996" i="3"/>
  <c r="H996" i="3" a="1"/>
  <c r="H996" i="3" s="1"/>
  <c r="X995" i="3"/>
  <c r="K995" i="3"/>
  <c r="J995" i="3"/>
  <c r="H995" i="3" a="1"/>
  <c r="H995" i="3" s="1"/>
  <c r="X994" i="3"/>
  <c r="K994" i="3"/>
  <c r="J994" i="3"/>
  <c r="H994" i="3"/>
  <c r="H994" i="3" a="1"/>
  <c r="X993" i="3"/>
  <c r="K993" i="3"/>
  <c r="J993" i="3"/>
  <c r="H993" i="3"/>
  <c r="H993" i="3" a="1"/>
  <c r="X992" i="3"/>
  <c r="K992" i="3"/>
  <c r="J992" i="3"/>
  <c r="H992" i="3"/>
  <c r="H992" i="3" a="1"/>
  <c r="X991" i="3"/>
  <c r="K991" i="3"/>
  <c r="J991" i="3"/>
  <c r="H991" i="3" a="1"/>
  <c r="H991" i="3" s="1"/>
  <c r="X990" i="3"/>
  <c r="K990" i="3"/>
  <c r="J990" i="3"/>
  <c r="H990" i="3" a="1"/>
  <c r="H990" i="3" s="1"/>
  <c r="X989" i="3"/>
  <c r="K989" i="3"/>
  <c r="J989" i="3"/>
  <c r="H989" i="3" a="1"/>
  <c r="H989" i="3" s="1"/>
  <c r="X988" i="3"/>
  <c r="K988" i="3"/>
  <c r="J988" i="3"/>
  <c r="H988" i="3" a="1"/>
  <c r="H988" i="3" s="1"/>
  <c r="X987" i="3"/>
  <c r="K987" i="3"/>
  <c r="J987" i="3"/>
  <c r="H987" i="3" a="1"/>
  <c r="H987" i="3" s="1"/>
  <c r="X986" i="3"/>
  <c r="K986" i="3"/>
  <c r="J986" i="3"/>
  <c r="H986" i="3"/>
  <c r="H986" i="3" a="1"/>
  <c r="X985" i="3"/>
  <c r="K985" i="3"/>
  <c r="J985" i="3"/>
  <c r="H985" i="3"/>
  <c r="H985" i="3" a="1"/>
  <c r="X984" i="3"/>
  <c r="K984" i="3"/>
  <c r="J984" i="3"/>
  <c r="H984" i="3"/>
  <c r="H984" i="3" a="1"/>
  <c r="X983" i="3"/>
  <c r="K983" i="3"/>
  <c r="J983" i="3"/>
  <c r="H983" i="3" a="1"/>
  <c r="H983" i="3" s="1"/>
  <c r="X982" i="3"/>
  <c r="K982" i="3"/>
  <c r="J982" i="3"/>
  <c r="H982" i="3" a="1"/>
  <c r="H982" i="3" s="1"/>
  <c r="X981" i="3"/>
  <c r="K981" i="3"/>
  <c r="J981" i="3"/>
  <c r="H981" i="3" a="1"/>
  <c r="H981" i="3" s="1"/>
  <c r="X980" i="3"/>
  <c r="K980" i="3"/>
  <c r="J980" i="3"/>
  <c r="H980" i="3" a="1"/>
  <c r="H980" i="3" s="1"/>
  <c r="X979" i="3"/>
  <c r="K979" i="3"/>
  <c r="J979" i="3"/>
  <c r="H979" i="3" a="1"/>
  <c r="H979" i="3" s="1"/>
  <c r="X978" i="3"/>
  <c r="K978" i="3"/>
  <c r="J978" i="3"/>
  <c r="H978" i="3"/>
  <c r="H978" i="3" a="1"/>
  <c r="X977" i="3"/>
  <c r="K977" i="3"/>
  <c r="J977" i="3"/>
  <c r="H977" i="3"/>
  <c r="H977" i="3" a="1"/>
  <c r="X976" i="3"/>
  <c r="K976" i="3"/>
  <c r="J976" i="3"/>
  <c r="H976" i="3"/>
  <c r="H976" i="3" a="1"/>
  <c r="X975" i="3"/>
  <c r="K975" i="3"/>
  <c r="J975" i="3"/>
  <c r="H975" i="3" a="1"/>
  <c r="H975" i="3" s="1"/>
  <c r="X974" i="3"/>
  <c r="K974" i="3"/>
  <c r="J974" i="3"/>
  <c r="H974" i="3" a="1"/>
  <c r="H974" i="3" s="1"/>
  <c r="X973" i="3"/>
  <c r="K973" i="3"/>
  <c r="J973" i="3"/>
  <c r="H973" i="3" a="1"/>
  <c r="H973" i="3" s="1"/>
  <c r="X972" i="3"/>
  <c r="K972" i="3"/>
  <c r="J972" i="3"/>
  <c r="H972" i="3" a="1"/>
  <c r="H972" i="3" s="1"/>
  <c r="X971" i="3"/>
  <c r="K971" i="3"/>
  <c r="J971" i="3"/>
  <c r="H971" i="3" a="1"/>
  <c r="H971" i="3" s="1"/>
  <c r="X970" i="3"/>
  <c r="K970" i="3"/>
  <c r="J970" i="3"/>
  <c r="H970" i="3"/>
  <c r="H970" i="3" a="1"/>
  <c r="X969" i="3"/>
  <c r="K969" i="3"/>
  <c r="J969" i="3"/>
  <c r="H969" i="3"/>
  <c r="H969" i="3" a="1"/>
  <c r="X968" i="3"/>
  <c r="K968" i="3"/>
  <c r="J968" i="3"/>
  <c r="H968" i="3"/>
  <c r="H968" i="3" a="1"/>
  <c r="X967" i="3"/>
  <c r="K967" i="3"/>
  <c r="J967" i="3"/>
  <c r="H967" i="3" a="1"/>
  <c r="H967" i="3" s="1"/>
  <c r="X966" i="3"/>
  <c r="K966" i="3"/>
  <c r="J966" i="3"/>
  <c r="H966" i="3" a="1"/>
  <c r="H966" i="3" s="1"/>
  <c r="X965" i="3"/>
  <c r="K965" i="3"/>
  <c r="J965" i="3"/>
  <c r="H965" i="3" a="1"/>
  <c r="H965" i="3" s="1"/>
  <c r="X964" i="3"/>
  <c r="K964" i="3"/>
  <c r="J964" i="3"/>
  <c r="H964" i="3" a="1"/>
  <c r="H964" i="3" s="1"/>
  <c r="X963" i="3"/>
  <c r="K963" i="3"/>
  <c r="J963" i="3"/>
  <c r="H963" i="3" a="1"/>
  <c r="H963" i="3" s="1"/>
  <c r="X962" i="3"/>
  <c r="K962" i="3"/>
  <c r="J962" i="3"/>
  <c r="H962" i="3"/>
  <c r="H962" i="3" a="1"/>
  <c r="X961" i="3"/>
  <c r="K961" i="3"/>
  <c r="J961" i="3"/>
  <c r="H961" i="3"/>
  <c r="H961" i="3" a="1"/>
  <c r="X960" i="3"/>
  <c r="K960" i="3"/>
  <c r="J960" i="3"/>
  <c r="H960" i="3"/>
  <c r="H960" i="3" a="1"/>
  <c r="X959" i="3"/>
  <c r="K959" i="3"/>
  <c r="J959" i="3"/>
  <c r="H959" i="3" a="1"/>
  <c r="H959" i="3" s="1"/>
  <c r="X958" i="3"/>
  <c r="K958" i="3"/>
  <c r="J958" i="3"/>
  <c r="H958" i="3" a="1"/>
  <c r="H958" i="3" s="1"/>
  <c r="X957" i="3"/>
  <c r="K957" i="3"/>
  <c r="J957" i="3"/>
  <c r="H957" i="3" a="1"/>
  <c r="H957" i="3" s="1"/>
  <c r="X956" i="3"/>
  <c r="K956" i="3"/>
  <c r="J956" i="3"/>
  <c r="H956" i="3" a="1"/>
  <c r="H956" i="3" s="1"/>
  <c r="X955" i="3"/>
  <c r="K955" i="3"/>
  <c r="J955" i="3"/>
  <c r="H955" i="3" a="1"/>
  <c r="H955" i="3" s="1"/>
  <c r="X954" i="3"/>
  <c r="K954" i="3"/>
  <c r="J954" i="3"/>
  <c r="H954" i="3"/>
  <c r="H954" i="3" a="1"/>
  <c r="X953" i="3"/>
  <c r="K953" i="3"/>
  <c r="J953" i="3"/>
  <c r="H953" i="3"/>
  <c r="H953" i="3" a="1"/>
  <c r="X952" i="3"/>
  <c r="K952" i="3"/>
  <c r="J952" i="3"/>
  <c r="H952" i="3"/>
  <c r="H952" i="3" a="1"/>
  <c r="X951" i="3"/>
  <c r="K951" i="3"/>
  <c r="J951" i="3"/>
  <c r="H951" i="3" a="1"/>
  <c r="H951" i="3" s="1"/>
  <c r="X950" i="3"/>
  <c r="K950" i="3"/>
  <c r="J950" i="3"/>
  <c r="H950" i="3" a="1"/>
  <c r="H950" i="3" s="1"/>
  <c r="X949" i="3"/>
  <c r="K949" i="3"/>
  <c r="J949" i="3"/>
  <c r="H949" i="3" a="1"/>
  <c r="H949" i="3" s="1"/>
  <c r="X948" i="3"/>
  <c r="K948" i="3"/>
  <c r="J948" i="3"/>
  <c r="H948" i="3" a="1"/>
  <c r="H948" i="3" s="1"/>
  <c r="X947" i="3"/>
  <c r="K947" i="3"/>
  <c r="J947" i="3"/>
  <c r="H947" i="3" a="1"/>
  <c r="H947" i="3" s="1"/>
  <c r="X946" i="3"/>
  <c r="K946" i="3"/>
  <c r="J946" i="3"/>
  <c r="H946" i="3"/>
  <c r="H946" i="3" a="1"/>
  <c r="X945" i="3"/>
  <c r="K945" i="3"/>
  <c r="J945" i="3"/>
  <c r="H945" i="3"/>
  <c r="H945" i="3" a="1"/>
  <c r="X944" i="3"/>
  <c r="K944" i="3"/>
  <c r="J944" i="3"/>
  <c r="H944" i="3"/>
  <c r="H944" i="3" a="1"/>
  <c r="X943" i="3"/>
  <c r="K943" i="3"/>
  <c r="J943" i="3"/>
  <c r="H943" i="3" a="1"/>
  <c r="H943" i="3" s="1"/>
  <c r="X942" i="3"/>
  <c r="K942" i="3"/>
  <c r="J942" i="3"/>
  <c r="H942" i="3" a="1"/>
  <c r="H942" i="3" s="1"/>
  <c r="X941" i="3"/>
  <c r="K941" i="3"/>
  <c r="J941" i="3"/>
  <c r="H941" i="3" a="1"/>
  <c r="H941" i="3" s="1"/>
  <c r="X940" i="3"/>
  <c r="K940" i="3"/>
  <c r="J940" i="3"/>
  <c r="H940" i="3" a="1"/>
  <c r="H940" i="3" s="1"/>
  <c r="X939" i="3"/>
  <c r="K939" i="3"/>
  <c r="J939" i="3"/>
  <c r="H939" i="3" a="1"/>
  <c r="H939" i="3" s="1"/>
  <c r="X938" i="3"/>
  <c r="K938" i="3"/>
  <c r="J938" i="3"/>
  <c r="H938" i="3"/>
  <c r="H938" i="3" a="1"/>
  <c r="X937" i="3"/>
  <c r="K937" i="3"/>
  <c r="J937" i="3"/>
  <c r="H937" i="3"/>
  <c r="H937" i="3" a="1"/>
  <c r="X936" i="3"/>
  <c r="K936" i="3"/>
  <c r="J936" i="3"/>
  <c r="H936" i="3"/>
  <c r="H936" i="3" a="1"/>
  <c r="X935" i="3"/>
  <c r="K935" i="3"/>
  <c r="J935" i="3"/>
  <c r="H935" i="3" a="1"/>
  <c r="H935" i="3" s="1"/>
  <c r="X934" i="3"/>
  <c r="K934" i="3"/>
  <c r="J934" i="3"/>
  <c r="H934" i="3" a="1"/>
  <c r="H934" i="3" s="1"/>
  <c r="X933" i="3"/>
  <c r="K933" i="3"/>
  <c r="J933" i="3"/>
  <c r="H933" i="3" a="1"/>
  <c r="H933" i="3" s="1"/>
  <c r="X932" i="3"/>
  <c r="K932" i="3"/>
  <c r="J932" i="3"/>
  <c r="H932" i="3"/>
  <c r="H932" i="3" a="1"/>
  <c r="X931" i="3"/>
  <c r="K931" i="3"/>
  <c r="J931" i="3"/>
  <c r="H931" i="3" a="1"/>
  <c r="H931" i="3" s="1"/>
  <c r="X930" i="3"/>
  <c r="K930" i="3"/>
  <c r="J930" i="3"/>
  <c r="H930" i="3"/>
  <c r="H930" i="3" a="1"/>
  <c r="X929" i="3"/>
  <c r="K929" i="3"/>
  <c r="J929" i="3"/>
  <c r="H929" i="3"/>
  <c r="H929" i="3" a="1"/>
  <c r="X928" i="3"/>
  <c r="K928" i="3"/>
  <c r="J928" i="3"/>
  <c r="H928" i="3"/>
  <c r="H928" i="3" a="1"/>
  <c r="X927" i="3"/>
  <c r="K927" i="3"/>
  <c r="J927" i="3"/>
  <c r="H927" i="3" a="1"/>
  <c r="H927" i="3" s="1"/>
  <c r="X926" i="3"/>
  <c r="K926" i="3"/>
  <c r="J926" i="3"/>
  <c r="H926" i="3" a="1"/>
  <c r="H926" i="3" s="1"/>
  <c r="X925" i="3"/>
  <c r="K925" i="3"/>
  <c r="J925" i="3"/>
  <c r="H925" i="3" a="1"/>
  <c r="H925" i="3" s="1"/>
  <c r="X924" i="3"/>
  <c r="K924" i="3"/>
  <c r="J924" i="3"/>
  <c r="H924" i="3" a="1"/>
  <c r="H924" i="3" s="1"/>
  <c r="X923" i="3"/>
  <c r="K923" i="3"/>
  <c r="J923" i="3"/>
  <c r="H923" i="3" a="1"/>
  <c r="H923" i="3" s="1"/>
  <c r="X922" i="3"/>
  <c r="K922" i="3"/>
  <c r="J922" i="3"/>
  <c r="H922" i="3"/>
  <c r="H922" i="3" a="1"/>
  <c r="X921" i="3"/>
  <c r="K921" i="3"/>
  <c r="J921" i="3"/>
  <c r="H921" i="3"/>
  <c r="H921" i="3" a="1"/>
  <c r="X920" i="3"/>
  <c r="K920" i="3"/>
  <c r="J920" i="3"/>
  <c r="H920" i="3"/>
  <c r="H920" i="3" a="1"/>
  <c r="X919" i="3"/>
  <c r="K919" i="3"/>
  <c r="J919" i="3"/>
  <c r="H919" i="3" a="1"/>
  <c r="H919" i="3" s="1"/>
  <c r="X918" i="3"/>
  <c r="K918" i="3"/>
  <c r="J918" i="3"/>
  <c r="H918" i="3" a="1"/>
  <c r="H918" i="3" s="1"/>
  <c r="X917" i="3"/>
  <c r="K917" i="3"/>
  <c r="J917" i="3"/>
  <c r="H917" i="3" a="1"/>
  <c r="H917" i="3" s="1"/>
  <c r="X916" i="3"/>
  <c r="K916" i="3"/>
  <c r="J916" i="3"/>
  <c r="H916" i="3" a="1"/>
  <c r="H916" i="3" s="1"/>
  <c r="X915" i="3"/>
  <c r="K915" i="3"/>
  <c r="J915" i="3"/>
  <c r="H915" i="3" a="1"/>
  <c r="H915" i="3" s="1"/>
  <c r="X914" i="3"/>
  <c r="K914" i="3"/>
  <c r="J914" i="3"/>
  <c r="H914" i="3"/>
  <c r="H914" i="3" a="1"/>
  <c r="X913" i="3"/>
  <c r="K913" i="3"/>
  <c r="J913" i="3"/>
  <c r="H913" i="3"/>
  <c r="H913" i="3" a="1"/>
  <c r="X912" i="3"/>
  <c r="K912" i="3"/>
  <c r="J912" i="3"/>
  <c r="H912" i="3"/>
  <c r="H912" i="3" a="1"/>
  <c r="X911" i="3"/>
  <c r="K911" i="3"/>
  <c r="J911" i="3"/>
  <c r="H911" i="3" a="1"/>
  <c r="H911" i="3" s="1"/>
  <c r="X910" i="3"/>
  <c r="K910" i="3"/>
  <c r="J910" i="3"/>
  <c r="H910" i="3" a="1"/>
  <c r="H910" i="3" s="1"/>
  <c r="X909" i="3"/>
  <c r="K909" i="3"/>
  <c r="J909" i="3"/>
  <c r="H909" i="3" a="1"/>
  <c r="H909" i="3" s="1"/>
  <c r="X908" i="3"/>
  <c r="K908" i="3"/>
  <c r="J908" i="3"/>
  <c r="H908" i="3" a="1"/>
  <c r="H908" i="3" s="1"/>
  <c r="X907" i="3"/>
  <c r="K907" i="3"/>
  <c r="J907" i="3"/>
  <c r="H907" i="3" a="1"/>
  <c r="H907" i="3" s="1"/>
  <c r="X906" i="3"/>
  <c r="K906" i="3"/>
  <c r="J906" i="3"/>
  <c r="H906" i="3"/>
  <c r="H906" i="3" a="1"/>
  <c r="X905" i="3"/>
  <c r="K905" i="3"/>
  <c r="J905" i="3"/>
  <c r="H905" i="3"/>
  <c r="H905" i="3" a="1"/>
  <c r="X904" i="3"/>
  <c r="K904" i="3"/>
  <c r="J904" i="3"/>
  <c r="H904" i="3"/>
  <c r="H904" i="3" a="1"/>
  <c r="X903" i="3"/>
  <c r="K903" i="3"/>
  <c r="J903" i="3"/>
  <c r="H903" i="3" a="1"/>
  <c r="H903" i="3" s="1"/>
  <c r="X902" i="3"/>
  <c r="K902" i="3"/>
  <c r="J902" i="3"/>
  <c r="H902" i="3" a="1"/>
  <c r="H902" i="3" s="1"/>
  <c r="X901" i="3"/>
  <c r="K901" i="3"/>
  <c r="J901" i="3"/>
  <c r="H901" i="3" a="1"/>
  <c r="H901" i="3" s="1"/>
  <c r="X900" i="3"/>
  <c r="K900" i="3"/>
  <c r="J900" i="3"/>
  <c r="H900" i="3" a="1"/>
  <c r="H900" i="3" s="1"/>
  <c r="X899" i="3"/>
  <c r="K899" i="3"/>
  <c r="J899" i="3"/>
  <c r="H899" i="3" a="1"/>
  <c r="H899" i="3" s="1"/>
  <c r="X898" i="3"/>
  <c r="K898" i="3"/>
  <c r="J898" i="3"/>
  <c r="H898" i="3"/>
  <c r="H898" i="3" a="1"/>
  <c r="X897" i="3"/>
  <c r="K897" i="3"/>
  <c r="J897" i="3"/>
  <c r="H897" i="3"/>
  <c r="H897" i="3" a="1"/>
  <c r="X896" i="3"/>
  <c r="K896" i="3"/>
  <c r="J896" i="3"/>
  <c r="H896" i="3"/>
  <c r="H896" i="3" a="1"/>
  <c r="X895" i="3"/>
  <c r="K895" i="3"/>
  <c r="J895" i="3"/>
  <c r="H895" i="3" a="1"/>
  <c r="H895" i="3" s="1"/>
  <c r="X894" i="3"/>
  <c r="K894" i="3"/>
  <c r="J894" i="3"/>
  <c r="H894" i="3"/>
  <c r="H894" i="3" a="1"/>
  <c r="X893" i="3"/>
  <c r="K893" i="3"/>
  <c r="J893" i="3"/>
  <c r="H893" i="3" a="1"/>
  <c r="H893" i="3" s="1"/>
  <c r="X892" i="3"/>
  <c r="K892" i="3"/>
  <c r="J892" i="3"/>
  <c r="H892" i="3" a="1"/>
  <c r="H892" i="3" s="1"/>
  <c r="X891" i="3"/>
  <c r="K891" i="3"/>
  <c r="J891" i="3"/>
  <c r="H891" i="3" a="1"/>
  <c r="H891" i="3" s="1"/>
  <c r="X890" i="3"/>
  <c r="K890" i="3"/>
  <c r="J890" i="3"/>
  <c r="H890" i="3"/>
  <c r="H890" i="3" a="1"/>
  <c r="X889" i="3"/>
  <c r="K889" i="3"/>
  <c r="J889" i="3"/>
  <c r="H889" i="3"/>
  <c r="H889" i="3" a="1"/>
  <c r="X888" i="3"/>
  <c r="K888" i="3"/>
  <c r="J888" i="3"/>
  <c r="H888" i="3"/>
  <c r="H888" i="3" a="1"/>
  <c r="X887" i="3"/>
  <c r="K887" i="3"/>
  <c r="J887" i="3"/>
  <c r="H887" i="3"/>
  <c r="H887" i="3" a="1"/>
  <c r="X886" i="3"/>
  <c r="K886" i="3"/>
  <c r="J886" i="3"/>
  <c r="H886" i="3"/>
  <c r="H886" i="3" a="1"/>
  <c r="X885" i="3"/>
  <c r="K885" i="3"/>
  <c r="J885" i="3"/>
  <c r="H885" i="3" a="1"/>
  <c r="H885" i="3" s="1"/>
  <c r="X884" i="3"/>
  <c r="K884" i="3"/>
  <c r="J884" i="3"/>
  <c r="H884" i="3" a="1"/>
  <c r="H884" i="3" s="1"/>
  <c r="X883" i="3"/>
  <c r="K883" i="3"/>
  <c r="J883" i="3"/>
  <c r="H883" i="3" a="1"/>
  <c r="H883" i="3" s="1"/>
  <c r="X882" i="3"/>
  <c r="K882" i="3"/>
  <c r="J882" i="3"/>
  <c r="H882" i="3"/>
  <c r="H882" i="3" a="1"/>
  <c r="X881" i="3"/>
  <c r="K881" i="3"/>
  <c r="J881" i="3"/>
  <c r="H881" i="3"/>
  <c r="H881" i="3" a="1"/>
  <c r="X880" i="3"/>
  <c r="K880" i="3"/>
  <c r="J880" i="3"/>
  <c r="H880" i="3"/>
  <c r="H880" i="3" a="1"/>
  <c r="X879" i="3"/>
  <c r="K879" i="3"/>
  <c r="J879" i="3"/>
  <c r="H879" i="3" a="1"/>
  <c r="H879" i="3" s="1"/>
  <c r="X878" i="3"/>
  <c r="K878" i="3"/>
  <c r="J878" i="3"/>
  <c r="H878" i="3"/>
  <c r="H878" i="3" a="1"/>
  <c r="X877" i="3"/>
  <c r="K877" i="3"/>
  <c r="J877" i="3"/>
  <c r="H877" i="3" a="1"/>
  <c r="H877" i="3" s="1"/>
  <c r="X876" i="3"/>
  <c r="K876" i="3"/>
  <c r="J876" i="3"/>
  <c r="H876" i="3" a="1"/>
  <c r="H876" i="3" s="1"/>
  <c r="X875" i="3"/>
  <c r="K875" i="3"/>
  <c r="J875" i="3"/>
  <c r="H875" i="3" a="1"/>
  <c r="H875" i="3" s="1"/>
  <c r="X874" i="3"/>
  <c r="K874" i="3"/>
  <c r="J874" i="3"/>
  <c r="H874" i="3"/>
  <c r="H874" i="3" a="1"/>
  <c r="X873" i="3"/>
  <c r="K873" i="3"/>
  <c r="J873" i="3"/>
  <c r="H873" i="3"/>
  <c r="H873" i="3" a="1"/>
  <c r="X872" i="3"/>
  <c r="K872" i="3"/>
  <c r="J872" i="3"/>
  <c r="H872" i="3"/>
  <c r="H872" i="3" a="1"/>
  <c r="X871" i="3"/>
  <c r="K871" i="3"/>
  <c r="J871" i="3"/>
  <c r="H871" i="3" a="1"/>
  <c r="H871" i="3" s="1"/>
  <c r="X870" i="3"/>
  <c r="K870" i="3"/>
  <c r="J870" i="3"/>
  <c r="H870" i="3"/>
  <c r="H870" i="3" a="1"/>
  <c r="X869" i="3"/>
  <c r="K869" i="3"/>
  <c r="J869" i="3"/>
  <c r="H869" i="3" a="1"/>
  <c r="H869" i="3" s="1"/>
  <c r="X868" i="3"/>
  <c r="K868" i="3"/>
  <c r="J868" i="3"/>
  <c r="H868" i="3" a="1"/>
  <c r="H868" i="3" s="1"/>
  <c r="X867" i="3"/>
  <c r="K867" i="3"/>
  <c r="J867" i="3"/>
  <c r="H867" i="3" a="1"/>
  <c r="H867" i="3" s="1"/>
  <c r="X866" i="3"/>
  <c r="K866" i="3"/>
  <c r="J866" i="3"/>
  <c r="H866" i="3"/>
  <c r="H866" i="3" a="1"/>
  <c r="X865" i="3"/>
  <c r="K865" i="3"/>
  <c r="J865" i="3"/>
  <c r="H865" i="3"/>
  <c r="H865" i="3" a="1"/>
  <c r="X864" i="3"/>
  <c r="K864" i="3"/>
  <c r="J864" i="3"/>
  <c r="H864" i="3"/>
  <c r="H864" i="3" a="1"/>
  <c r="X863" i="3"/>
  <c r="K863" i="3"/>
  <c r="J863" i="3"/>
  <c r="H863" i="3" a="1"/>
  <c r="H863" i="3" s="1"/>
  <c r="X862" i="3"/>
  <c r="K862" i="3"/>
  <c r="J862" i="3"/>
  <c r="H862" i="3"/>
  <c r="H862" i="3" a="1"/>
  <c r="X861" i="3"/>
  <c r="K861" i="3"/>
  <c r="J861" i="3"/>
  <c r="H861" i="3" a="1"/>
  <c r="H861" i="3" s="1"/>
  <c r="X860" i="3"/>
  <c r="K860" i="3"/>
  <c r="J860" i="3"/>
  <c r="H860" i="3" a="1"/>
  <c r="H860" i="3" s="1"/>
  <c r="X859" i="3"/>
  <c r="K859" i="3"/>
  <c r="J859" i="3"/>
  <c r="H859" i="3" a="1"/>
  <c r="H859" i="3" s="1"/>
  <c r="X858" i="3"/>
  <c r="K858" i="3"/>
  <c r="J858" i="3"/>
  <c r="H858" i="3"/>
  <c r="H858" i="3" a="1"/>
  <c r="X857" i="3"/>
  <c r="K857" i="3"/>
  <c r="J857" i="3"/>
  <c r="H857" i="3"/>
  <c r="H857" i="3" a="1"/>
  <c r="X856" i="3"/>
  <c r="K856" i="3"/>
  <c r="J856" i="3"/>
  <c r="H856" i="3"/>
  <c r="H856" i="3" a="1"/>
  <c r="X855" i="3"/>
  <c r="K855" i="3"/>
  <c r="J855" i="3"/>
  <c r="H855" i="3" a="1"/>
  <c r="H855" i="3" s="1"/>
  <c r="X854" i="3"/>
  <c r="K854" i="3"/>
  <c r="J854" i="3"/>
  <c r="H854" i="3"/>
  <c r="H854" i="3" a="1"/>
  <c r="X853" i="3"/>
  <c r="K853" i="3"/>
  <c r="J853" i="3"/>
  <c r="H853" i="3" a="1"/>
  <c r="H853" i="3" s="1"/>
  <c r="X852" i="3"/>
  <c r="K852" i="3"/>
  <c r="J852" i="3"/>
  <c r="H852" i="3" a="1"/>
  <c r="H852" i="3" s="1"/>
  <c r="X851" i="3"/>
  <c r="K851" i="3"/>
  <c r="J851" i="3"/>
  <c r="H851" i="3" a="1"/>
  <c r="H851" i="3" s="1"/>
  <c r="X850" i="3"/>
  <c r="K850" i="3"/>
  <c r="J850" i="3"/>
  <c r="H850" i="3"/>
  <c r="H850" i="3" a="1"/>
  <c r="X849" i="3"/>
  <c r="K849" i="3"/>
  <c r="J849" i="3"/>
  <c r="H849" i="3"/>
  <c r="H849" i="3" a="1"/>
  <c r="X848" i="3"/>
  <c r="K848" i="3"/>
  <c r="J848" i="3"/>
  <c r="H848" i="3"/>
  <c r="H848" i="3" a="1"/>
  <c r="X847" i="3"/>
  <c r="K847" i="3"/>
  <c r="J847" i="3"/>
  <c r="H847" i="3" a="1"/>
  <c r="H847" i="3" s="1"/>
  <c r="X846" i="3"/>
  <c r="K846" i="3"/>
  <c r="J846" i="3"/>
  <c r="H846" i="3"/>
  <c r="H846" i="3" a="1"/>
  <c r="X845" i="3"/>
  <c r="K845" i="3"/>
  <c r="J845" i="3"/>
  <c r="H845" i="3" a="1"/>
  <c r="H845" i="3" s="1"/>
  <c r="X844" i="3"/>
  <c r="K844" i="3"/>
  <c r="J844" i="3"/>
  <c r="H844" i="3" a="1"/>
  <c r="H844" i="3" s="1"/>
  <c r="X843" i="3"/>
  <c r="K843" i="3"/>
  <c r="J843" i="3"/>
  <c r="H843" i="3" a="1"/>
  <c r="H843" i="3" s="1"/>
  <c r="X842" i="3"/>
  <c r="K842" i="3"/>
  <c r="J842" i="3"/>
  <c r="H842" i="3"/>
  <c r="H842" i="3" a="1"/>
  <c r="X841" i="3"/>
  <c r="K841" i="3"/>
  <c r="J841" i="3"/>
  <c r="H841" i="3"/>
  <c r="H841" i="3" a="1"/>
  <c r="X840" i="3"/>
  <c r="K840" i="3"/>
  <c r="J840" i="3"/>
  <c r="H840" i="3"/>
  <c r="H840" i="3" a="1"/>
  <c r="X839" i="3"/>
  <c r="K839" i="3"/>
  <c r="J839" i="3"/>
  <c r="H839" i="3" a="1"/>
  <c r="H839" i="3" s="1"/>
  <c r="X838" i="3"/>
  <c r="K838" i="3"/>
  <c r="J838" i="3"/>
  <c r="H838" i="3"/>
  <c r="H838" i="3" a="1"/>
  <c r="X837" i="3"/>
  <c r="K837" i="3"/>
  <c r="J837" i="3"/>
  <c r="H837" i="3" a="1"/>
  <c r="H837" i="3" s="1"/>
  <c r="X836" i="3"/>
  <c r="K836" i="3"/>
  <c r="J836" i="3"/>
  <c r="H836" i="3" a="1"/>
  <c r="H836" i="3" s="1"/>
  <c r="X835" i="3"/>
  <c r="K835" i="3"/>
  <c r="J835" i="3"/>
  <c r="H835" i="3" a="1"/>
  <c r="H835" i="3" s="1"/>
  <c r="X834" i="3"/>
  <c r="K834" i="3"/>
  <c r="J834" i="3"/>
  <c r="H834" i="3"/>
  <c r="H834" i="3" a="1"/>
  <c r="X833" i="3"/>
  <c r="K833" i="3"/>
  <c r="J833" i="3"/>
  <c r="H833" i="3"/>
  <c r="H833" i="3" a="1"/>
  <c r="X832" i="3"/>
  <c r="K832" i="3"/>
  <c r="J832" i="3"/>
  <c r="H832" i="3"/>
  <c r="H832" i="3" a="1"/>
  <c r="X831" i="3"/>
  <c r="K831" i="3"/>
  <c r="J831" i="3"/>
  <c r="H831" i="3" a="1"/>
  <c r="H831" i="3" s="1"/>
  <c r="X830" i="3"/>
  <c r="K830" i="3"/>
  <c r="J830" i="3"/>
  <c r="H830" i="3"/>
  <c r="H830" i="3" a="1"/>
  <c r="X829" i="3"/>
  <c r="K829" i="3"/>
  <c r="J829" i="3"/>
  <c r="H829" i="3" a="1"/>
  <c r="H829" i="3" s="1"/>
  <c r="X828" i="3"/>
  <c r="K828" i="3"/>
  <c r="J828" i="3"/>
  <c r="H828" i="3" a="1"/>
  <c r="H828" i="3" s="1"/>
  <c r="X827" i="3"/>
  <c r="K827" i="3"/>
  <c r="J827" i="3"/>
  <c r="H827" i="3" a="1"/>
  <c r="H827" i="3" s="1"/>
  <c r="X826" i="3"/>
  <c r="K826" i="3"/>
  <c r="J826" i="3"/>
  <c r="H826" i="3"/>
  <c r="H826" i="3" a="1"/>
  <c r="X825" i="3"/>
  <c r="K825" i="3"/>
  <c r="J825" i="3"/>
  <c r="H825" i="3"/>
  <c r="H825" i="3" a="1"/>
  <c r="X824" i="3"/>
  <c r="K824" i="3"/>
  <c r="J824" i="3"/>
  <c r="H824" i="3"/>
  <c r="H824" i="3" a="1"/>
  <c r="X823" i="3"/>
  <c r="K823" i="3"/>
  <c r="J823" i="3"/>
  <c r="H823" i="3" a="1"/>
  <c r="H823" i="3" s="1"/>
  <c r="X822" i="3"/>
  <c r="K822" i="3"/>
  <c r="J822" i="3"/>
  <c r="H822" i="3"/>
  <c r="H822" i="3" a="1"/>
  <c r="X821" i="3"/>
  <c r="K821" i="3"/>
  <c r="J821" i="3"/>
  <c r="H821" i="3" a="1"/>
  <c r="H821" i="3" s="1"/>
  <c r="X820" i="3"/>
  <c r="K820" i="3"/>
  <c r="J820" i="3"/>
  <c r="H820" i="3"/>
  <c r="H820" i="3" a="1"/>
  <c r="X819" i="3"/>
  <c r="K819" i="3"/>
  <c r="J819" i="3"/>
  <c r="H819" i="3" a="1"/>
  <c r="H819" i="3" s="1"/>
  <c r="X818" i="3"/>
  <c r="K818" i="3"/>
  <c r="J818" i="3"/>
  <c r="H818" i="3"/>
  <c r="H818" i="3" a="1"/>
  <c r="X817" i="3"/>
  <c r="K817" i="3"/>
  <c r="J817" i="3"/>
  <c r="H817" i="3"/>
  <c r="H817" i="3" a="1"/>
  <c r="X816" i="3"/>
  <c r="K816" i="3"/>
  <c r="J816" i="3"/>
  <c r="H816" i="3"/>
  <c r="H816" i="3" a="1"/>
  <c r="X815" i="3"/>
  <c r="K815" i="3"/>
  <c r="J815" i="3"/>
  <c r="H815" i="3" a="1"/>
  <c r="H815" i="3" s="1"/>
  <c r="X814" i="3"/>
  <c r="K814" i="3"/>
  <c r="J814" i="3"/>
  <c r="H814" i="3"/>
  <c r="H814" i="3" a="1"/>
  <c r="X813" i="3"/>
  <c r="K813" i="3"/>
  <c r="J813" i="3"/>
  <c r="H813" i="3" a="1"/>
  <c r="H813" i="3" s="1"/>
  <c r="X812" i="3"/>
  <c r="K812" i="3"/>
  <c r="J812" i="3"/>
  <c r="H812" i="3"/>
  <c r="H812" i="3" a="1"/>
  <c r="X811" i="3"/>
  <c r="K811" i="3"/>
  <c r="J811" i="3"/>
  <c r="H811" i="3" a="1"/>
  <c r="H811" i="3" s="1"/>
  <c r="X810" i="3"/>
  <c r="K810" i="3"/>
  <c r="J810" i="3"/>
  <c r="H810" i="3"/>
  <c r="H810" i="3" a="1"/>
  <c r="X809" i="3"/>
  <c r="K809" i="3"/>
  <c r="J809" i="3"/>
  <c r="H809" i="3"/>
  <c r="H809" i="3" a="1"/>
  <c r="X808" i="3"/>
  <c r="K808" i="3"/>
  <c r="J808" i="3"/>
  <c r="H808" i="3"/>
  <c r="H808" i="3" a="1"/>
  <c r="X807" i="3"/>
  <c r="K807" i="3"/>
  <c r="J807" i="3"/>
  <c r="H807" i="3" a="1"/>
  <c r="H807" i="3" s="1"/>
  <c r="X806" i="3"/>
  <c r="K806" i="3"/>
  <c r="J806" i="3"/>
  <c r="H806" i="3"/>
  <c r="H806" i="3" a="1"/>
  <c r="X805" i="3"/>
  <c r="K805" i="3"/>
  <c r="J805" i="3"/>
  <c r="H805" i="3" a="1"/>
  <c r="H805" i="3" s="1"/>
  <c r="X804" i="3"/>
  <c r="K804" i="3"/>
  <c r="J804" i="3"/>
  <c r="H804" i="3"/>
  <c r="H804" i="3" a="1"/>
  <c r="X803" i="3"/>
  <c r="K803" i="3"/>
  <c r="J803" i="3"/>
  <c r="H803" i="3" a="1"/>
  <c r="H803" i="3" s="1"/>
  <c r="X802" i="3"/>
  <c r="K802" i="3"/>
  <c r="J802" i="3"/>
  <c r="H802" i="3"/>
  <c r="H802" i="3" a="1"/>
  <c r="X801" i="3"/>
  <c r="K801" i="3"/>
  <c r="J801" i="3"/>
  <c r="H801" i="3"/>
  <c r="H801" i="3" a="1"/>
  <c r="X800" i="3"/>
  <c r="K800" i="3"/>
  <c r="J800" i="3"/>
  <c r="H800" i="3"/>
  <c r="H800" i="3" a="1"/>
  <c r="X799" i="3"/>
  <c r="K799" i="3"/>
  <c r="J799" i="3"/>
  <c r="H799" i="3" a="1"/>
  <c r="H799" i="3" s="1"/>
  <c r="X798" i="3"/>
  <c r="K798" i="3"/>
  <c r="J798" i="3"/>
  <c r="H798" i="3"/>
  <c r="H798" i="3" a="1"/>
  <c r="X797" i="3"/>
  <c r="K797" i="3"/>
  <c r="J797" i="3"/>
  <c r="H797" i="3" a="1"/>
  <c r="H797" i="3" s="1"/>
  <c r="X796" i="3"/>
  <c r="K796" i="3"/>
  <c r="J796" i="3"/>
  <c r="H796" i="3"/>
  <c r="H796" i="3" a="1"/>
  <c r="X795" i="3"/>
  <c r="K795" i="3"/>
  <c r="J795" i="3"/>
  <c r="H795" i="3" a="1"/>
  <c r="H795" i="3" s="1"/>
  <c r="X794" i="3"/>
  <c r="K794" i="3"/>
  <c r="J794" i="3"/>
  <c r="H794" i="3"/>
  <c r="H794" i="3" a="1"/>
  <c r="X793" i="3"/>
  <c r="K793" i="3"/>
  <c r="J793" i="3"/>
  <c r="H793" i="3"/>
  <c r="H793" i="3" a="1"/>
  <c r="X792" i="3"/>
  <c r="K792" i="3"/>
  <c r="J792" i="3"/>
  <c r="H792" i="3"/>
  <c r="H792" i="3" a="1"/>
  <c r="X791" i="3"/>
  <c r="K791" i="3"/>
  <c r="J791" i="3"/>
  <c r="H791" i="3" a="1"/>
  <c r="H791" i="3" s="1"/>
  <c r="X790" i="3"/>
  <c r="K790" i="3"/>
  <c r="J790" i="3"/>
  <c r="H790" i="3"/>
  <c r="H790" i="3" a="1"/>
  <c r="X789" i="3"/>
  <c r="K789" i="3"/>
  <c r="J789" i="3"/>
  <c r="H789" i="3" a="1"/>
  <c r="H789" i="3" s="1"/>
  <c r="X788" i="3"/>
  <c r="K788" i="3"/>
  <c r="J788" i="3"/>
  <c r="H788" i="3"/>
  <c r="H788" i="3" a="1"/>
  <c r="X787" i="3"/>
  <c r="K787" i="3"/>
  <c r="J787" i="3"/>
  <c r="H787" i="3" a="1"/>
  <c r="H787" i="3" s="1"/>
  <c r="X786" i="3"/>
  <c r="K786" i="3"/>
  <c r="J786" i="3"/>
  <c r="H786" i="3"/>
  <c r="H786" i="3" a="1"/>
  <c r="X785" i="3"/>
  <c r="K785" i="3"/>
  <c r="J785" i="3"/>
  <c r="H785" i="3"/>
  <c r="H785" i="3" a="1"/>
  <c r="X784" i="3"/>
  <c r="K784" i="3"/>
  <c r="J784" i="3"/>
  <c r="H784" i="3"/>
  <c r="H784" i="3" a="1"/>
  <c r="X783" i="3"/>
  <c r="K783" i="3"/>
  <c r="J783" i="3"/>
  <c r="H783" i="3" a="1"/>
  <c r="H783" i="3" s="1"/>
  <c r="X782" i="3"/>
  <c r="K782" i="3"/>
  <c r="J782" i="3"/>
  <c r="H782" i="3"/>
  <c r="H782" i="3" a="1"/>
  <c r="X781" i="3"/>
  <c r="K781" i="3"/>
  <c r="J781" i="3"/>
  <c r="H781" i="3" a="1"/>
  <c r="H781" i="3" s="1"/>
  <c r="X780" i="3"/>
  <c r="K780" i="3"/>
  <c r="J780" i="3"/>
  <c r="H780" i="3" a="1"/>
  <c r="H780" i="3" s="1"/>
  <c r="X779" i="3"/>
  <c r="K779" i="3"/>
  <c r="J779" i="3"/>
  <c r="H779" i="3" a="1"/>
  <c r="H779" i="3" s="1"/>
  <c r="X778" i="3"/>
  <c r="K778" i="3"/>
  <c r="J778" i="3"/>
  <c r="H778" i="3"/>
  <c r="H778" i="3" a="1"/>
  <c r="X777" i="3"/>
  <c r="K777" i="3"/>
  <c r="J777" i="3"/>
  <c r="H777" i="3"/>
  <c r="H777" i="3" a="1"/>
  <c r="X776" i="3"/>
  <c r="K776" i="3"/>
  <c r="J776" i="3"/>
  <c r="H776" i="3"/>
  <c r="H776" i="3" a="1"/>
  <c r="X775" i="3"/>
  <c r="K775" i="3"/>
  <c r="J775" i="3"/>
  <c r="H775" i="3" a="1"/>
  <c r="H775" i="3" s="1"/>
  <c r="X774" i="3"/>
  <c r="K774" i="3"/>
  <c r="J774" i="3"/>
  <c r="H774" i="3"/>
  <c r="H774" i="3" a="1"/>
  <c r="X773" i="3"/>
  <c r="K773" i="3"/>
  <c r="J773" i="3"/>
  <c r="H773" i="3" a="1"/>
  <c r="H773" i="3" s="1"/>
  <c r="X772" i="3"/>
  <c r="K772" i="3"/>
  <c r="J772" i="3"/>
  <c r="H772" i="3" a="1"/>
  <c r="H772" i="3" s="1"/>
  <c r="X771" i="3"/>
  <c r="K771" i="3"/>
  <c r="J771" i="3"/>
  <c r="H771" i="3" a="1"/>
  <c r="H771" i="3" s="1"/>
  <c r="X770" i="3"/>
  <c r="K770" i="3"/>
  <c r="J770" i="3"/>
  <c r="H770" i="3"/>
  <c r="H770" i="3" a="1"/>
  <c r="X769" i="3"/>
  <c r="K769" i="3"/>
  <c r="J769" i="3"/>
  <c r="H769" i="3"/>
  <c r="H769" i="3" a="1"/>
  <c r="X768" i="3"/>
  <c r="K768" i="3"/>
  <c r="J768" i="3"/>
  <c r="H768" i="3"/>
  <c r="H768" i="3" a="1"/>
  <c r="X767" i="3"/>
  <c r="K767" i="3"/>
  <c r="J767" i="3"/>
  <c r="H767" i="3" a="1"/>
  <c r="H767" i="3" s="1"/>
  <c r="X766" i="3"/>
  <c r="K766" i="3"/>
  <c r="J766" i="3"/>
  <c r="H766" i="3"/>
  <c r="H766" i="3" a="1"/>
  <c r="X765" i="3"/>
  <c r="K765" i="3"/>
  <c r="J765" i="3"/>
  <c r="H765" i="3" a="1"/>
  <c r="H765" i="3" s="1"/>
  <c r="X764" i="3"/>
  <c r="K764" i="3"/>
  <c r="J764" i="3"/>
  <c r="H764" i="3" a="1"/>
  <c r="H764" i="3" s="1"/>
  <c r="X763" i="3"/>
  <c r="K763" i="3"/>
  <c r="J763" i="3"/>
  <c r="H763" i="3" a="1"/>
  <c r="H763" i="3" s="1"/>
  <c r="X762" i="3"/>
  <c r="K762" i="3"/>
  <c r="J762" i="3"/>
  <c r="H762" i="3"/>
  <c r="H762" i="3" a="1"/>
  <c r="X761" i="3"/>
  <c r="K761" i="3"/>
  <c r="J761" i="3"/>
  <c r="H761" i="3"/>
  <c r="H761" i="3" a="1"/>
  <c r="X760" i="3"/>
  <c r="K760" i="3"/>
  <c r="J760" i="3"/>
  <c r="H760" i="3"/>
  <c r="H760" i="3" a="1"/>
  <c r="X759" i="3"/>
  <c r="K759" i="3"/>
  <c r="J759" i="3"/>
  <c r="H759" i="3" a="1"/>
  <c r="H759" i="3" s="1"/>
  <c r="X758" i="3"/>
  <c r="K758" i="3"/>
  <c r="J758" i="3"/>
  <c r="H758" i="3"/>
  <c r="H758" i="3" a="1"/>
  <c r="X757" i="3"/>
  <c r="K757" i="3"/>
  <c r="J757" i="3"/>
  <c r="H757" i="3" a="1"/>
  <c r="H757" i="3" s="1"/>
  <c r="X756" i="3"/>
  <c r="K756" i="3"/>
  <c r="J756" i="3"/>
  <c r="H756" i="3" a="1"/>
  <c r="H756" i="3" s="1"/>
  <c r="X755" i="3"/>
  <c r="K755" i="3"/>
  <c r="J755" i="3"/>
  <c r="H755" i="3" a="1"/>
  <c r="H755" i="3" s="1"/>
  <c r="X754" i="3"/>
  <c r="K754" i="3"/>
  <c r="J754" i="3"/>
  <c r="H754" i="3"/>
  <c r="H754" i="3" a="1"/>
  <c r="X753" i="3"/>
  <c r="K753" i="3"/>
  <c r="J753" i="3"/>
  <c r="H753" i="3"/>
  <c r="H753" i="3" a="1"/>
  <c r="X752" i="3"/>
  <c r="K752" i="3"/>
  <c r="J752" i="3"/>
  <c r="H752" i="3"/>
  <c r="H752" i="3" a="1"/>
  <c r="X751" i="3"/>
  <c r="K751" i="3"/>
  <c r="J751" i="3"/>
  <c r="H751" i="3" a="1"/>
  <c r="H751" i="3" s="1"/>
  <c r="X750" i="3"/>
  <c r="K750" i="3"/>
  <c r="J750" i="3"/>
  <c r="H750" i="3"/>
  <c r="H750" i="3" a="1"/>
  <c r="X749" i="3"/>
  <c r="K749" i="3"/>
  <c r="J749" i="3"/>
  <c r="H749" i="3" a="1"/>
  <c r="H749" i="3" s="1"/>
  <c r="X748" i="3"/>
  <c r="K748" i="3"/>
  <c r="J748" i="3"/>
  <c r="H748" i="3" a="1"/>
  <c r="H748" i="3" s="1"/>
  <c r="X747" i="3"/>
  <c r="K747" i="3"/>
  <c r="J747" i="3"/>
  <c r="H747" i="3" a="1"/>
  <c r="H747" i="3" s="1"/>
  <c r="X746" i="3"/>
  <c r="K746" i="3"/>
  <c r="J746" i="3"/>
  <c r="H746" i="3"/>
  <c r="H746" i="3" a="1"/>
  <c r="X745" i="3"/>
  <c r="K745" i="3"/>
  <c r="J745" i="3"/>
  <c r="H745" i="3"/>
  <c r="H745" i="3" a="1"/>
  <c r="X744" i="3"/>
  <c r="K744" i="3"/>
  <c r="J744" i="3"/>
  <c r="H744" i="3"/>
  <c r="H744" i="3" a="1"/>
  <c r="X743" i="3"/>
  <c r="K743" i="3"/>
  <c r="J743" i="3"/>
  <c r="H743" i="3" a="1"/>
  <c r="H743" i="3" s="1"/>
  <c r="X742" i="3"/>
  <c r="K742" i="3"/>
  <c r="J742" i="3"/>
  <c r="H742" i="3"/>
  <c r="H742" i="3" a="1"/>
  <c r="X741" i="3"/>
  <c r="K741" i="3"/>
  <c r="J741" i="3"/>
  <c r="H741" i="3" a="1"/>
  <c r="H741" i="3" s="1"/>
  <c r="X740" i="3"/>
  <c r="K740" i="3"/>
  <c r="J740" i="3"/>
  <c r="H740" i="3" a="1"/>
  <c r="H740" i="3" s="1"/>
  <c r="X739" i="3"/>
  <c r="K739" i="3"/>
  <c r="J739" i="3"/>
  <c r="H739" i="3" a="1"/>
  <c r="H739" i="3" s="1"/>
  <c r="X738" i="3"/>
  <c r="K738" i="3"/>
  <c r="J738" i="3"/>
  <c r="H738" i="3"/>
  <c r="H738" i="3" a="1"/>
  <c r="X737" i="3"/>
  <c r="K737" i="3"/>
  <c r="J737" i="3"/>
  <c r="H737" i="3"/>
  <c r="H737" i="3" a="1"/>
  <c r="X736" i="3"/>
  <c r="K736" i="3"/>
  <c r="J736" i="3"/>
  <c r="H736" i="3"/>
  <c r="H736" i="3" a="1"/>
  <c r="X735" i="3"/>
  <c r="K735" i="3"/>
  <c r="J735" i="3"/>
  <c r="H735" i="3" a="1"/>
  <c r="H735" i="3" s="1"/>
  <c r="X734" i="3"/>
  <c r="K734" i="3"/>
  <c r="J734" i="3"/>
  <c r="H734" i="3"/>
  <c r="H734" i="3" a="1"/>
  <c r="X733" i="3"/>
  <c r="K733" i="3"/>
  <c r="J733" i="3"/>
  <c r="H733" i="3" a="1"/>
  <c r="H733" i="3" s="1"/>
  <c r="X732" i="3"/>
  <c r="K732" i="3"/>
  <c r="J732" i="3"/>
  <c r="H732" i="3" a="1"/>
  <c r="H732" i="3" s="1"/>
  <c r="X731" i="3"/>
  <c r="K731" i="3"/>
  <c r="J731" i="3"/>
  <c r="H731" i="3" a="1"/>
  <c r="H731" i="3" s="1"/>
  <c r="X730" i="3"/>
  <c r="K730" i="3"/>
  <c r="J730" i="3"/>
  <c r="H730" i="3"/>
  <c r="H730" i="3" a="1"/>
  <c r="X729" i="3"/>
  <c r="K729" i="3"/>
  <c r="J729" i="3"/>
  <c r="H729" i="3"/>
  <c r="H729" i="3" a="1"/>
  <c r="X728" i="3"/>
  <c r="K728" i="3"/>
  <c r="J728" i="3"/>
  <c r="H728" i="3"/>
  <c r="H728" i="3" a="1"/>
  <c r="X727" i="3"/>
  <c r="K727" i="3"/>
  <c r="J727" i="3"/>
  <c r="H727" i="3" a="1"/>
  <c r="H727" i="3" s="1"/>
  <c r="X726" i="3"/>
  <c r="K726" i="3"/>
  <c r="J726" i="3"/>
  <c r="H726" i="3"/>
  <c r="H726" i="3" a="1"/>
  <c r="X725" i="3"/>
  <c r="K725" i="3"/>
  <c r="J725" i="3"/>
  <c r="H725" i="3" a="1"/>
  <c r="H725" i="3" s="1"/>
  <c r="X724" i="3"/>
  <c r="K724" i="3"/>
  <c r="J724" i="3"/>
  <c r="H724" i="3" a="1"/>
  <c r="H724" i="3" s="1"/>
  <c r="X723" i="3"/>
  <c r="K723" i="3"/>
  <c r="J723" i="3"/>
  <c r="H723" i="3" a="1"/>
  <c r="H723" i="3" s="1"/>
  <c r="X722" i="3"/>
  <c r="K722" i="3"/>
  <c r="J722" i="3"/>
  <c r="H722" i="3"/>
  <c r="H722" i="3" a="1"/>
  <c r="X721" i="3"/>
  <c r="K721" i="3"/>
  <c r="J721" i="3"/>
  <c r="H721" i="3"/>
  <c r="H721" i="3" a="1"/>
  <c r="X720" i="3"/>
  <c r="K720" i="3"/>
  <c r="J720" i="3"/>
  <c r="H720" i="3"/>
  <c r="H720" i="3" a="1"/>
  <c r="X719" i="3"/>
  <c r="K719" i="3"/>
  <c r="J719" i="3"/>
  <c r="H719" i="3" a="1"/>
  <c r="H719" i="3" s="1"/>
  <c r="X718" i="3"/>
  <c r="K718" i="3"/>
  <c r="J718" i="3"/>
  <c r="H718" i="3"/>
  <c r="H718" i="3" a="1"/>
  <c r="X717" i="3"/>
  <c r="K717" i="3"/>
  <c r="J717" i="3"/>
  <c r="H717" i="3" a="1"/>
  <c r="H717" i="3" s="1"/>
  <c r="X716" i="3"/>
  <c r="K716" i="3"/>
  <c r="J716" i="3"/>
  <c r="H716" i="3" a="1"/>
  <c r="H716" i="3" s="1"/>
  <c r="X715" i="3"/>
  <c r="K715" i="3"/>
  <c r="J715" i="3"/>
  <c r="H715" i="3" a="1"/>
  <c r="H715" i="3" s="1"/>
  <c r="X714" i="3"/>
  <c r="K714" i="3"/>
  <c r="J714" i="3"/>
  <c r="H714" i="3"/>
  <c r="H714" i="3" a="1"/>
  <c r="X713" i="3"/>
  <c r="K713" i="3"/>
  <c r="J713" i="3"/>
  <c r="H713" i="3"/>
  <c r="H713" i="3" a="1"/>
  <c r="X712" i="3"/>
  <c r="K712" i="3"/>
  <c r="J712" i="3"/>
  <c r="H712" i="3"/>
  <c r="H712" i="3" a="1"/>
  <c r="X711" i="3"/>
  <c r="K711" i="3"/>
  <c r="J711" i="3"/>
  <c r="H711" i="3" a="1"/>
  <c r="H711" i="3" s="1"/>
  <c r="X710" i="3"/>
  <c r="K710" i="3"/>
  <c r="J710" i="3"/>
  <c r="H710" i="3"/>
  <c r="H710" i="3" a="1"/>
  <c r="X709" i="3"/>
  <c r="K709" i="3"/>
  <c r="J709" i="3"/>
  <c r="H709" i="3" a="1"/>
  <c r="H709" i="3" s="1"/>
  <c r="X708" i="3"/>
  <c r="K708" i="3"/>
  <c r="J708" i="3"/>
  <c r="H708" i="3" a="1"/>
  <c r="H708" i="3" s="1"/>
  <c r="X707" i="3"/>
  <c r="K707" i="3"/>
  <c r="J707" i="3"/>
  <c r="H707" i="3" a="1"/>
  <c r="H707" i="3" s="1"/>
  <c r="X706" i="3"/>
  <c r="K706" i="3"/>
  <c r="J706" i="3"/>
  <c r="H706" i="3"/>
  <c r="H706" i="3" a="1"/>
  <c r="X705" i="3"/>
  <c r="K705" i="3"/>
  <c r="J705" i="3"/>
  <c r="H705" i="3"/>
  <c r="H705" i="3" a="1"/>
  <c r="X704" i="3"/>
  <c r="K704" i="3"/>
  <c r="J704" i="3"/>
  <c r="H704" i="3"/>
  <c r="H704" i="3" a="1"/>
  <c r="X703" i="3"/>
  <c r="K703" i="3"/>
  <c r="J703" i="3"/>
  <c r="H703" i="3" a="1"/>
  <c r="H703" i="3" s="1"/>
  <c r="X702" i="3"/>
  <c r="K702" i="3"/>
  <c r="J702" i="3"/>
  <c r="H702" i="3"/>
  <c r="H702" i="3" a="1"/>
  <c r="X701" i="3"/>
  <c r="K701" i="3"/>
  <c r="J701" i="3"/>
  <c r="H701" i="3" a="1"/>
  <c r="H701" i="3" s="1"/>
  <c r="X700" i="3"/>
  <c r="K700" i="3"/>
  <c r="J700" i="3"/>
  <c r="H700" i="3"/>
  <c r="H700" i="3" a="1"/>
  <c r="X699" i="3"/>
  <c r="K699" i="3"/>
  <c r="J699" i="3"/>
  <c r="H699" i="3" a="1"/>
  <c r="H699" i="3" s="1"/>
  <c r="X698" i="3"/>
  <c r="K698" i="3"/>
  <c r="J698" i="3"/>
  <c r="H698" i="3"/>
  <c r="H698" i="3" a="1"/>
  <c r="X697" i="3"/>
  <c r="K697" i="3"/>
  <c r="J697" i="3"/>
  <c r="H697" i="3"/>
  <c r="H697" i="3" a="1"/>
  <c r="X696" i="3"/>
  <c r="K696" i="3"/>
  <c r="J696" i="3"/>
  <c r="H696" i="3"/>
  <c r="H696" i="3" a="1"/>
  <c r="X695" i="3"/>
  <c r="K695" i="3"/>
  <c r="J695" i="3"/>
  <c r="H695" i="3" a="1"/>
  <c r="H695" i="3" s="1"/>
  <c r="X694" i="3"/>
  <c r="K694" i="3"/>
  <c r="J694" i="3"/>
  <c r="H694" i="3"/>
  <c r="H694" i="3" a="1"/>
  <c r="X693" i="3"/>
  <c r="K693" i="3"/>
  <c r="J693" i="3"/>
  <c r="H693" i="3" a="1"/>
  <c r="H693" i="3" s="1"/>
  <c r="X692" i="3"/>
  <c r="K692" i="3"/>
  <c r="J692" i="3"/>
  <c r="H692" i="3" a="1"/>
  <c r="H692" i="3" s="1"/>
  <c r="X691" i="3"/>
  <c r="K691" i="3"/>
  <c r="J691" i="3"/>
  <c r="H691" i="3" a="1"/>
  <c r="H691" i="3" s="1"/>
  <c r="X690" i="3"/>
  <c r="K690" i="3"/>
  <c r="J690" i="3"/>
  <c r="H690" i="3"/>
  <c r="H690" i="3" a="1"/>
  <c r="X689" i="3"/>
  <c r="K689" i="3"/>
  <c r="J689" i="3"/>
  <c r="H689" i="3"/>
  <c r="H689" i="3" a="1"/>
  <c r="X688" i="3"/>
  <c r="K688" i="3"/>
  <c r="J688" i="3"/>
  <c r="H688" i="3"/>
  <c r="H688" i="3" a="1"/>
  <c r="X687" i="3"/>
  <c r="K687" i="3"/>
  <c r="J687" i="3"/>
  <c r="H687" i="3" a="1"/>
  <c r="H687" i="3" s="1"/>
  <c r="X686" i="3"/>
  <c r="K686" i="3"/>
  <c r="J686" i="3"/>
  <c r="H686" i="3"/>
  <c r="H686" i="3" a="1"/>
  <c r="X685" i="3"/>
  <c r="K685" i="3"/>
  <c r="J685" i="3"/>
  <c r="H685" i="3"/>
  <c r="H685" i="3" a="1"/>
  <c r="X684" i="3"/>
  <c r="K684" i="3"/>
  <c r="J684" i="3"/>
  <c r="H684" i="3"/>
  <c r="H684" i="3" a="1"/>
  <c r="X683" i="3"/>
  <c r="K683" i="3"/>
  <c r="J683" i="3"/>
  <c r="H683" i="3" a="1"/>
  <c r="H683" i="3" s="1"/>
  <c r="X682" i="3"/>
  <c r="K682" i="3"/>
  <c r="J682" i="3"/>
  <c r="H682" i="3"/>
  <c r="H682" i="3" a="1"/>
  <c r="X681" i="3"/>
  <c r="K681" i="3"/>
  <c r="J681" i="3"/>
  <c r="H681" i="3"/>
  <c r="H681" i="3" a="1"/>
  <c r="X680" i="3"/>
  <c r="K680" i="3"/>
  <c r="J680" i="3"/>
  <c r="H680" i="3"/>
  <c r="H680" i="3" a="1"/>
  <c r="X679" i="3"/>
  <c r="K679" i="3"/>
  <c r="J679" i="3"/>
  <c r="H679" i="3" a="1"/>
  <c r="H679" i="3" s="1"/>
  <c r="X678" i="3"/>
  <c r="K678" i="3"/>
  <c r="J678" i="3"/>
  <c r="H678" i="3"/>
  <c r="H678" i="3" a="1"/>
  <c r="X677" i="3"/>
  <c r="K677" i="3"/>
  <c r="J677" i="3"/>
  <c r="H677" i="3"/>
  <c r="H677" i="3" a="1"/>
  <c r="X676" i="3"/>
  <c r="K676" i="3"/>
  <c r="J676" i="3"/>
  <c r="H676" i="3"/>
  <c r="H676" i="3" a="1"/>
  <c r="X675" i="3"/>
  <c r="K675" i="3"/>
  <c r="J675" i="3"/>
  <c r="H675" i="3" a="1"/>
  <c r="H675" i="3" s="1"/>
  <c r="X674" i="3"/>
  <c r="K674" i="3"/>
  <c r="J674" i="3"/>
  <c r="H674" i="3"/>
  <c r="H674" i="3" a="1"/>
  <c r="X673" i="3"/>
  <c r="K673" i="3"/>
  <c r="J673" i="3"/>
  <c r="H673" i="3"/>
  <c r="H673" i="3" a="1"/>
  <c r="X672" i="3"/>
  <c r="K672" i="3"/>
  <c r="J672" i="3"/>
  <c r="H672" i="3"/>
  <c r="H672" i="3" a="1"/>
  <c r="X671" i="3"/>
  <c r="K671" i="3"/>
  <c r="J671" i="3"/>
  <c r="H671" i="3" a="1"/>
  <c r="H671" i="3" s="1"/>
  <c r="X670" i="3"/>
  <c r="K670" i="3"/>
  <c r="J670" i="3"/>
  <c r="H670" i="3"/>
  <c r="H670" i="3" a="1"/>
  <c r="X669" i="3"/>
  <c r="K669" i="3"/>
  <c r="J669" i="3"/>
  <c r="H669" i="3"/>
  <c r="H669" i="3" a="1"/>
  <c r="X668" i="3"/>
  <c r="K668" i="3"/>
  <c r="J668" i="3"/>
  <c r="H668" i="3"/>
  <c r="H668" i="3" a="1"/>
  <c r="X667" i="3"/>
  <c r="K667" i="3"/>
  <c r="J667" i="3"/>
  <c r="H667" i="3" a="1"/>
  <c r="H667" i="3" s="1"/>
  <c r="X666" i="3"/>
  <c r="K666" i="3"/>
  <c r="J666" i="3"/>
  <c r="H666" i="3"/>
  <c r="H666" i="3" a="1"/>
  <c r="X665" i="3"/>
  <c r="K665" i="3"/>
  <c r="J665" i="3"/>
  <c r="H665" i="3"/>
  <c r="H665" i="3" a="1"/>
  <c r="X664" i="3"/>
  <c r="K664" i="3"/>
  <c r="J664" i="3"/>
  <c r="H664" i="3"/>
  <c r="H664" i="3" a="1"/>
  <c r="X663" i="3"/>
  <c r="K663" i="3"/>
  <c r="J663" i="3"/>
  <c r="H663" i="3" a="1"/>
  <c r="H663" i="3" s="1"/>
  <c r="X662" i="3"/>
  <c r="K662" i="3"/>
  <c r="J662" i="3"/>
  <c r="H662" i="3"/>
  <c r="H662" i="3" a="1"/>
  <c r="X661" i="3"/>
  <c r="K661" i="3"/>
  <c r="J661" i="3"/>
  <c r="H661" i="3"/>
  <c r="H661" i="3" a="1"/>
  <c r="X660" i="3"/>
  <c r="K660" i="3"/>
  <c r="J660" i="3"/>
  <c r="H660" i="3"/>
  <c r="H660" i="3" a="1"/>
  <c r="X659" i="3"/>
  <c r="K659" i="3"/>
  <c r="J659" i="3"/>
  <c r="H659" i="3" a="1"/>
  <c r="H659" i="3" s="1"/>
  <c r="X658" i="3"/>
  <c r="K658" i="3"/>
  <c r="J658" i="3"/>
  <c r="H658" i="3"/>
  <c r="H658" i="3" a="1"/>
  <c r="X657" i="3"/>
  <c r="K657" i="3"/>
  <c r="J657" i="3"/>
  <c r="H657" i="3"/>
  <c r="H657" i="3" a="1"/>
  <c r="X656" i="3"/>
  <c r="K656" i="3"/>
  <c r="J656" i="3"/>
  <c r="H656" i="3" a="1"/>
  <c r="H656" i="3" s="1"/>
  <c r="X655" i="3"/>
  <c r="K655" i="3"/>
  <c r="J655" i="3"/>
  <c r="H655" i="3" a="1"/>
  <c r="H655" i="3" s="1"/>
  <c r="X654" i="3"/>
  <c r="K654" i="3"/>
  <c r="J654" i="3"/>
  <c r="H654" i="3"/>
  <c r="H654" i="3" a="1"/>
  <c r="X653" i="3"/>
  <c r="K653" i="3"/>
  <c r="J653" i="3"/>
  <c r="H653" i="3"/>
  <c r="H653" i="3" a="1"/>
  <c r="X652" i="3"/>
  <c r="K652" i="3"/>
  <c r="J652" i="3"/>
  <c r="H652" i="3"/>
  <c r="H652" i="3" a="1"/>
  <c r="X651" i="3"/>
  <c r="K651" i="3"/>
  <c r="J651" i="3"/>
  <c r="H651" i="3" a="1"/>
  <c r="H651" i="3" s="1"/>
  <c r="X650" i="3"/>
  <c r="K650" i="3"/>
  <c r="J650" i="3"/>
  <c r="H650" i="3"/>
  <c r="H650" i="3" a="1"/>
  <c r="X649" i="3"/>
  <c r="K649" i="3"/>
  <c r="J649" i="3"/>
  <c r="H649" i="3"/>
  <c r="H649" i="3" a="1"/>
  <c r="X648" i="3"/>
  <c r="K648" i="3"/>
  <c r="J648" i="3"/>
  <c r="H648" i="3" a="1"/>
  <c r="H648" i="3" s="1"/>
  <c r="X647" i="3"/>
  <c r="K647" i="3"/>
  <c r="J647" i="3"/>
  <c r="H647" i="3" a="1"/>
  <c r="H647" i="3" s="1"/>
  <c r="X646" i="3"/>
  <c r="K646" i="3"/>
  <c r="J646" i="3"/>
  <c r="H646" i="3"/>
  <c r="H646" i="3" a="1"/>
  <c r="X645" i="3"/>
  <c r="K645" i="3"/>
  <c r="J645" i="3"/>
  <c r="H645" i="3"/>
  <c r="H645" i="3" a="1"/>
  <c r="X644" i="3"/>
  <c r="K644" i="3"/>
  <c r="J644" i="3"/>
  <c r="H644" i="3"/>
  <c r="H644" i="3" a="1"/>
  <c r="X643" i="3"/>
  <c r="K643" i="3"/>
  <c r="J643" i="3"/>
  <c r="H643" i="3" a="1"/>
  <c r="H643" i="3" s="1"/>
  <c r="X642" i="3"/>
  <c r="K642" i="3"/>
  <c r="J642" i="3"/>
  <c r="H642" i="3"/>
  <c r="H642" i="3" a="1"/>
  <c r="X641" i="3"/>
  <c r="K641" i="3"/>
  <c r="J641" i="3"/>
  <c r="H641" i="3"/>
  <c r="H641" i="3" a="1"/>
  <c r="X640" i="3"/>
  <c r="K640" i="3"/>
  <c r="J640" i="3"/>
  <c r="H640" i="3" a="1"/>
  <c r="H640" i="3" s="1"/>
  <c r="X639" i="3"/>
  <c r="K639" i="3"/>
  <c r="J639" i="3"/>
  <c r="H639" i="3" a="1"/>
  <c r="H639" i="3" s="1"/>
  <c r="X638" i="3"/>
  <c r="K638" i="3"/>
  <c r="J638" i="3"/>
  <c r="H638" i="3"/>
  <c r="H638" i="3" a="1"/>
  <c r="X637" i="3"/>
  <c r="K637" i="3"/>
  <c r="J637" i="3"/>
  <c r="H637" i="3" a="1"/>
  <c r="H637" i="3" s="1"/>
  <c r="X636" i="3"/>
  <c r="K636" i="3"/>
  <c r="J636" i="3"/>
  <c r="H636" i="3"/>
  <c r="H636" i="3" a="1"/>
  <c r="X635" i="3"/>
  <c r="K635" i="3"/>
  <c r="J635" i="3"/>
  <c r="H635" i="3" a="1"/>
  <c r="H635" i="3" s="1"/>
  <c r="X634" i="3"/>
  <c r="K634" i="3"/>
  <c r="J634" i="3"/>
  <c r="H634" i="3"/>
  <c r="H634" i="3" a="1"/>
  <c r="X633" i="3"/>
  <c r="K633" i="3"/>
  <c r="J633" i="3"/>
  <c r="H633" i="3"/>
  <c r="H633" i="3" a="1"/>
  <c r="X632" i="3"/>
  <c r="K632" i="3"/>
  <c r="J632" i="3"/>
  <c r="H632" i="3" a="1"/>
  <c r="H632" i="3" s="1"/>
  <c r="X631" i="3"/>
  <c r="K631" i="3"/>
  <c r="J631" i="3"/>
  <c r="H631" i="3" a="1"/>
  <c r="H631" i="3" s="1"/>
  <c r="X630" i="3"/>
  <c r="K630" i="3"/>
  <c r="J630" i="3"/>
  <c r="H630" i="3"/>
  <c r="H630" i="3" a="1"/>
  <c r="X629" i="3"/>
  <c r="K629" i="3"/>
  <c r="J629" i="3"/>
  <c r="H629" i="3" a="1"/>
  <c r="H629" i="3" s="1"/>
  <c r="X628" i="3"/>
  <c r="K628" i="3"/>
  <c r="J628" i="3"/>
  <c r="H628" i="3" a="1"/>
  <c r="H628" i="3" s="1"/>
  <c r="X627" i="3"/>
  <c r="K627" i="3"/>
  <c r="J627" i="3"/>
  <c r="H627" i="3" a="1"/>
  <c r="H627" i="3" s="1"/>
  <c r="X626" i="3"/>
  <c r="K626" i="3"/>
  <c r="J626" i="3"/>
  <c r="H626" i="3"/>
  <c r="H626" i="3" a="1"/>
  <c r="X625" i="3"/>
  <c r="K625" i="3"/>
  <c r="J625" i="3"/>
  <c r="H625" i="3"/>
  <c r="H625" i="3" a="1"/>
  <c r="X624" i="3"/>
  <c r="K624" i="3"/>
  <c r="J624" i="3"/>
  <c r="H624" i="3" a="1"/>
  <c r="H624" i="3" s="1"/>
  <c r="X623" i="3"/>
  <c r="K623" i="3"/>
  <c r="J623" i="3"/>
  <c r="H623" i="3" a="1"/>
  <c r="H623" i="3" s="1"/>
  <c r="X622" i="3"/>
  <c r="K622" i="3"/>
  <c r="J622" i="3"/>
  <c r="H622" i="3"/>
  <c r="H622" i="3" a="1"/>
  <c r="X621" i="3"/>
  <c r="K621" i="3"/>
  <c r="J621" i="3"/>
  <c r="H621" i="3"/>
  <c r="H621" i="3" a="1"/>
  <c r="X620" i="3"/>
  <c r="K620" i="3"/>
  <c r="J620" i="3"/>
  <c r="H620" i="3" a="1"/>
  <c r="H620" i="3" s="1"/>
  <c r="X619" i="3"/>
  <c r="K619" i="3"/>
  <c r="J619" i="3"/>
  <c r="H619" i="3" a="1"/>
  <c r="H619" i="3" s="1"/>
  <c r="X618" i="3"/>
  <c r="K618" i="3"/>
  <c r="J618" i="3"/>
  <c r="H618" i="3"/>
  <c r="H618" i="3" a="1"/>
  <c r="X617" i="3"/>
  <c r="K617" i="3"/>
  <c r="J617" i="3"/>
  <c r="H617" i="3"/>
  <c r="H617" i="3" a="1"/>
  <c r="X616" i="3"/>
  <c r="K616" i="3"/>
  <c r="J616" i="3"/>
  <c r="H616" i="3" a="1"/>
  <c r="H616" i="3" s="1"/>
  <c r="X615" i="3"/>
  <c r="K615" i="3"/>
  <c r="J615" i="3"/>
  <c r="H615" i="3" a="1"/>
  <c r="H615" i="3" s="1"/>
  <c r="X614" i="3"/>
  <c r="K614" i="3"/>
  <c r="J614" i="3"/>
  <c r="H614" i="3"/>
  <c r="H614" i="3" a="1"/>
  <c r="X613" i="3"/>
  <c r="K613" i="3"/>
  <c r="J613" i="3"/>
  <c r="H613" i="3" a="1"/>
  <c r="H613" i="3" s="1"/>
  <c r="X612" i="3"/>
  <c r="K612" i="3"/>
  <c r="J612" i="3"/>
  <c r="H612" i="3" a="1"/>
  <c r="H612" i="3" s="1"/>
  <c r="X611" i="3"/>
  <c r="K611" i="3"/>
  <c r="J611" i="3"/>
  <c r="H611" i="3" a="1"/>
  <c r="H611" i="3" s="1"/>
  <c r="X610" i="3"/>
  <c r="K610" i="3"/>
  <c r="J610" i="3"/>
  <c r="H610" i="3"/>
  <c r="H610" i="3" a="1"/>
  <c r="X609" i="3"/>
  <c r="K609" i="3"/>
  <c r="J609" i="3"/>
  <c r="H609" i="3"/>
  <c r="H609" i="3" a="1"/>
  <c r="X608" i="3"/>
  <c r="K608" i="3"/>
  <c r="J608" i="3"/>
  <c r="H608" i="3" a="1"/>
  <c r="H608" i="3" s="1"/>
  <c r="X607" i="3"/>
  <c r="K607" i="3"/>
  <c r="J607" i="3"/>
  <c r="H607" i="3" a="1"/>
  <c r="H607" i="3" s="1"/>
  <c r="X606" i="3"/>
  <c r="K606" i="3"/>
  <c r="J606" i="3"/>
  <c r="H606" i="3"/>
  <c r="H606" i="3" a="1"/>
  <c r="X605" i="3"/>
  <c r="K605" i="3"/>
  <c r="J605" i="3"/>
  <c r="H605" i="3" a="1"/>
  <c r="H605" i="3" s="1"/>
  <c r="X604" i="3"/>
  <c r="K604" i="3"/>
  <c r="J604" i="3"/>
  <c r="H604" i="3" a="1"/>
  <c r="H604" i="3" s="1"/>
  <c r="X603" i="3"/>
  <c r="K603" i="3"/>
  <c r="J603" i="3"/>
  <c r="H603" i="3" a="1"/>
  <c r="H603" i="3" s="1"/>
  <c r="X602" i="3"/>
  <c r="K602" i="3"/>
  <c r="J602" i="3"/>
  <c r="H602" i="3"/>
  <c r="H602" i="3" a="1"/>
  <c r="X601" i="3"/>
  <c r="K601" i="3"/>
  <c r="J601" i="3"/>
  <c r="H601" i="3"/>
  <c r="H601" i="3" a="1"/>
  <c r="X600" i="3"/>
  <c r="K600" i="3"/>
  <c r="J600" i="3"/>
  <c r="H600" i="3" a="1"/>
  <c r="H600" i="3" s="1"/>
  <c r="X599" i="3"/>
  <c r="K599" i="3"/>
  <c r="J599" i="3"/>
  <c r="H599" i="3" a="1"/>
  <c r="H599" i="3" s="1"/>
  <c r="X598" i="3"/>
  <c r="K598" i="3"/>
  <c r="J598" i="3"/>
  <c r="H598" i="3"/>
  <c r="H598" i="3" a="1"/>
  <c r="X597" i="3"/>
  <c r="K597" i="3"/>
  <c r="J597" i="3"/>
  <c r="H597" i="3" a="1"/>
  <c r="H597" i="3" s="1"/>
  <c r="X596" i="3"/>
  <c r="K596" i="3"/>
  <c r="J596" i="3"/>
  <c r="H596" i="3" a="1"/>
  <c r="H596" i="3" s="1"/>
  <c r="X595" i="3"/>
  <c r="K595" i="3"/>
  <c r="J595" i="3"/>
  <c r="H595" i="3" a="1"/>
  <c r="H595" i="3" s="1"/>
  <c r="X594" i="3"/>
  <c r="K594" i="3"/>
  <c r="J594" i="3"/>
  <c r="H594" i="3"/>
  <c r="H594" i="3" a="1"/>
  <c r="X593" i="3"/>
  <c r="K593" i="3"/>
  <c r="J593" i="3"/>
  <c r="H593" i="3"/>
  <c r="H593" i="3" a="1"/>
  <c r="X592" i="3"/>
  <c r="K592" i="3"/>
  <c r="J592" i="3"/>
  <c r="H592" i="3" a="1"/>
  <c r="H592" i="3" s="1"/>
  <c r="X591" i="3"/>
  <c r="K591" i="3"/>
  <c r="J591" i="3"/>
  <c r="H591" i="3" a="1"/>
  <c r="H591" i="3" s="1"/>
  <c r="X590" i="3"/>
  <c r="K590" i="3"/>
  <c r="J590" i="3"/>
  <c r="H590" i="3"/>
  <c r="H590" i="3" a="1"/>
  <c r="X589" i="3"/>
  <c r="K589" i="3"/>
  <c r="J589" i="3"/>
  <c r="H589" i="3" a="1"/>
  <c r="H589" i="3" s="1"/>
  <c r="X588" i="3"/>
  <c r="K588" i="3"/>
  <c r="J588" i="3"/>
  <c r="H588" i="3" a="1"/>
  <c r="H588" i="3" s="1"/>
  <c r="X587" i="3"/>
  <c r="K587" i="3"/>
  <c r="J587" i="3"/>
  <c r="H587" i="3" a="1"/>
  <c r="H587" i="3" s="1"/>
  <c r="X586" i="3"/>
  <c r="K586" i="3"/>
  <c r="J586" i="3"/>
  <c r="H586" i="3"/>
  <c r="H586" i="3" a="1"/>
  <c r="X585" i="3"/>
  <c r="K585" i="3"/>
  <c r="J585" i="3"/>
  <c r="H585" i="3"/>
  <c r="H585" i="3" a="1"/>
  <c r="X584" i="3"/>
  <c r="K584" i="3"/>
  <c r="J584" i="3"/>
  <c r="H584" i="3" a="1"/>
  <c r="H584" i="3" s="1"/>
  <c r="X583" i="3"/>
  <c r="K583" i="3"/>
  <c r="J583" i="3"/>
  <c r="H583" i="3" a="1"/>
  <c r="H583" i="3" s="1"/>
  <c r="X582" i="3"/>
  <c r="K582" i="3"/>
  <c r="J582" i="3"/>
  <c r="H582" i="3"/>
  <c r="H582" i="3" a="1"/>
  <c r="X581" i="3"/>
  <c r="K581" i="3"/>
  <c r="J581" i="3"/>
  <c r="H581" i="3" a="1"/>
  <c r="H581" i="3" s="1"/>
  <c r="X580" i="3"/>
  <c r="K580" i="3"/>
  <c r="J580" i="3"/>
  <c r="H580" i="3" a="1"/>
  <c r="H580" i="3" s="1"/>
  <c r="X579" i="3"/>
  <c r="K579" i="3"/>
  <c r="J579" i="3"/>
  <c r="H579" i="3" a="1"/>
  <c r="H579" i="3" s="1"/>
  <c r="X578" i="3"/>
  <c r="K578" i="3"/>
  <c r="J578" i="3"/>
  <c r="H578" i="3"/>
  <c r="H578" i="3" a="1"/>
  <c r="X577" i="3"/>
  <c r="K577" i="3"/>
  <c r="J577" i="3"/>
  <c r="H577" i="3"/>
  <c r="H577" i="3" a="1"/>
  <c r="X576" i="3"/>
  <c r="K576" i="3"/>
  <c r="J576" i="3"/>
  <c r="H576" i="3" a="1"/>
  <c r="H576" i="3" s="1"/>
  <c r="X575" i="3"/>
  <c r="K575" i="3"/>
  <c r="J575" i="3"/>
  <c r="H575" i="3" a="1"/>
  <c r="H575" i="3" s="1"/>
  <c r="X574" i="3"/>
  <c r="K574" i="3"/>
  <c r="J574" i="3"/>
  <c r="H574" i="3"/>
  <c r="H574" i="3" a="1"/>
  <c r="X573" i="3"/>
  <c r="K573" i="3"/>
  <c r="J573" i="3"/>
  <c r="H573" i="3" a="1"/>
  <c r="H573" i="3" s="1"/>
  <c r="X572" i="3"/>
  <c r="K572" i="3"/>
  <c r="J572" i="3"/>
  <c r="H572" i="3" a="1"/>
  <c r="H572" i="3" s="1"/>
  <c r="X571" i="3"/>
  <c r="K571" i="3"/>
  <c r="J571" i="3"/>
  <c r="H571" i="3" a="1"/>
  <c r="H571" i="3" s="1"/>
  <c r="X570" i="3"/>
  <c r="K570" i="3"/>
  <c r="J570" i="3"/>
  <c r="H570" i="3"/>
  <c r="H570" i="3" a="1"/>
  <c r="X569" i="3"/>
  <c r="K569" i="3"/>
  <c r="J569" i="3"/>
  <c r="H569" i="3"/>
  <c r="H569" i="3" a="1"/>
  <c r="X568" i="3"/>
  <c r="K568" i="3"/>
  <c r="J568" i="3"/>
  <c r="H568" i="3" a="1"/>
  <c r="H568" i="3" s="1"/>
  <c r="X567" i="3"/>
  <c r="K567" i="3"/>
  <c r="J567" i="3"/>
  <c r="H567" i="3"/>
  <c r="H567" i="3" a="1"/>
  <c r="X566" i="3"/>
  <c r="K566" i="3"/>
  <c r="J566" i="3"/>
  <c r="H566" i="3"/>
  <c r="H566" i="3" a="1"/>
  <c r="X565" i="3"/>
  <c r="K565" i="3"/>
  <c r="J565" i="3"/>
  <c r="H565" i="3" a="1"/>
  <c r="H565" i="3" s="1"/>
  <c r="X564" i="3"/>
  <c r="K564" i="3"/>
  <c r="J564" i="3"/>
  <c r="H564" i="3" a="1"/>
  <c r="H564" i="3" s="1"/>
  <c r="X563" i="3"/>
  <c r="K563" i="3"/>
  <c r="J563" i="3"/>
  <c r="H563" i="3" a="1"/>
  <c r="H563" i="3" s="1"/>
  <c r="X562" i="3"/>
  <c r="K562" i="3"/>
  <c r="J562" i="3"/>
  <c r="H562" i="3"/>
  <c r="H562" i="3" a="1"/>
  <c r="X561" i="3"/>
  <c r="K561" i="3"/>
  <c r="J561" i="3"/>
  <c r="H561" i="3"/>
  <c r="H561" i="3" a="1"/>
  <c r="X560" i="3"/>
  <c r="K560" i="3"/>
  <c r="J560" i="3"/>
  <c r="H560" i="3"/>
  <c r="H560" i="3" a="1"/>
  <c r="X559" i="3"/>
  <c r="K559" i="3"/>
  <c r="J559" i="3"/>
  <c r="H559" i="3"/>
  <c r="H559" i="3" a="1"/>
  <c r="X558" i="3"/>
  <c r="K558" i="3"/>
  <c r="J558" i="3"/>
  <c r="H558" i="3"/>
  <c r="H558" i="3" a="1"/>
  <c r="X557" i="3"/>
  <c r="K557" i="3"/>
  <c r="J557" i="3"/>
  <c r="H557" i="3" a="1"/>
  <c r="H557" i="3" s="1"/>
  <c r="X556" i="3"/>
  <c r="K556" i="3"/>
  <c r="J556" i="3"/>
  <c r="H556" i="3" a="1"/>
  <c r="H556" i="3" s="1"/>
  <c r="X555" i="3"/>
  <c r="K555" i="3"/>
  <c r="J555" i="3"/>
  <c r="H555" i="3" a="1"/>
  <c r="H555" i="3" s="1"/>
  <c r="X554" i="3"/>
  <c r="K554" i="3"/>
  <c r="J554" i="3"/>
  <c r="H554" i="3"/>
  <c r="H554" i="3" a="1"/>
  <c r="X553" i="3"/>
  <c r="K553" i="3"/>
  <c r="J553" i="3"/>
  <c r="H553" i="3"/>
  <c r="H553" i="3" a="1"/>
  <c r="X552" i="3"/>
  <c r="K552" i="3"/>
  <c r="J552" i="3"/>
  <c r="H552" i="3"/>
  <c r="H552" i="3" a="1"/>
  <c r="X551" i="3"/>
  <c r="K551" i="3"/>
  <c r="J551" i="3"/>
  <c r="H551" i="3"/>
  <c r="H551" i="3" a="1"/>
  <c r="X550" i="3"/>
  <c r="K550" i="3"/>
  <c r="J550" i="3"/>
  <c r="H550" i="3"/>
  <c r="H550" i="3" a="1"/>
  <c r="X549" i="3"/>
  <c r="K549" i="3"/>
  <c r="J549" i="3"/>
  <c r="H549" i="3" a="1"/>
  <c r="H549" i="3" s="1"/>
  <c r="X548" i="3"/>
  <c r="K548" i="3"/>
  <c r="J548" i="3"/>
  <c r="H548" i="3" a="1"/>
  <c r="H548" i="3" s="1"/>
  <c r="X547" i="3"/>
  <c r="K547" i="3"/>
  <c r="J547" i="3"/>
  <c r="H547" i="3" a="1"/>
  <c r="H547" i="3" s="1"/>
  <c r="X546" i="3"/>
  <c r="K546" i="3"/>
  <c r="J546" i="3"/>
  <c r="H546" i="3"/>
  <c r="H546" i="3" a="1"/>
  <c r="X545" i="3"/>
  <c r="K545" i="3"/>
  <c r="J545" i="3"/>
  <c r="H545" i="3"/>
  <c r="H545" i="3" a="1"/>
  <c r="X544" i="3"/>
  <c r="K544" i="3"/>
  <c r="J544" i="3"/>
  <c r="H544" i="3"/>
  <c r="H544" i="3" a="1"/>
  <c r="X543" i="3"/>
  <c r="K543" i="3"/>
  <c r="J543" i="3"/>
  <c r="H543" i="3"/>
  <c r="H543" i="3" a="1"/>
  <c r="X542" i="3"/>
  <c r="K542" i="3"/>
  <c r="J542" i="3"/>
  <c r="H542" i="3"/>
  <c r="H542" i="3" a="1"/>
  <c r="X541" i="3"/>
  <c r="K541" i="3"/>
  <c r="J541" i="3"/>
  <c r="H541" i="3" a="1"/>
  <c r="H541" i="3" s="1"/>
  <c r="X540" i="3"/>
  <c r="K540" i="3"/>
  <c r="J540" i="3"/>
  <c r="H540" i="3" a="1"/>
  <c r="H540" i="3" s="1"/>
  <c r="X539" i="3"/>
  <c r="K539" i="3"/>
  <c r="J539" i="3"/>
  <c r="H539" i="3" a="1"/>
  <c r="H539" i="3" s="1"/>
  <c r="X538" i="3"/>
  <c r="K538" i="3"/>
  <c r="J538" i="3"/>
  <c r="H538" i="3"/>
  <c r="H538" i="3" a="1"/>
  <c r="X537" i="3"/>
  <c r="K537" i="3"/>
  <c r="J537" i="3"/>
  <c r="H537" i="3"/>
  <c r="H537" i="3" a="1"/>
  <c r="X536" i="3"/>
  <c r="K536" i="3"/>
  <c r="J536" i="3"/>
  <c r="H536" i="3"/>
  <c r="H536" i="3" a="1"/>
  <c r="X535" i="3"/>
  <c r="K535" i="3"/>
  <c r="J535" i="3"/>
  <c r="H535" i="3"/>
  <c r="H535" i="3" a="1"/>
  <c r="X534" i="3"/>
  <c r="K534" i="3"/>
  <c r="J534" i="3"/>
  <c r="H534" i="3"/>
  <c r="H534" i="3" a="1"/>
  <c r="X533" i="3"/>
  <c r="K533" i="3"/>
  <c r="J533" i="3"/>
  <c r="H533" i="3" a="1"/>
  <c r="H533" i="3" s="1"/>
  <c r="X532" i="3"/>
  <c r="K532" i="3"/>
  <c r="J532" i="3"/>
  <c r="H532" i="3" a="1"/>
  <c r="H532" i="3" s="1"/>
  <c r="X531" i="3"/>
  <c r="K531" i="3"/>
  <c r="J531" i="3"/>
  <c r="H531" i="3" a="1"/>
  <c r="H531" i="3" s="1"/>
  <c r="X530" i="3"/>
  <c r="K530" i="3"/>
  <c r="J530" i="3"/>
  <c r="H530" i="3"/>
  <c r="H530" i="3" a="1"/>
  <c r="X529" i="3"/>
  <c r="K529" i="3"/>
  <c r="J529" i="3"/>
  <c r="H529" i="3"/>
  <c r="H529" i="3" a="1"/>
  <c r="X528" i="3"/>
  <c r="K528" i="3"/>
  <c r="J528" i="3"/>
  <c r="H528" i="3"/>
  <c r="H528" i="3" a="1"/>
  <c r="X527" i="3"/>
  <c r="K527" i="3"/>
  <c r="J527" i="3"/>
  <c r="H527" i="3"/>
  <c r="H527" i="3" a="1"/>
  <c r="X526" i="3"/>
  <c r="K526" i="3"/>
  <c r="J526" i="3"/>
  <c r="H526" i="3"/>
  <c r="H526" i="3" a="1"/>
  <c r="X525" i="3"/>
  <c r="K525" i="3"/>
  <c r="J525" i="3"/>
  <c r="H525" i="3" a="1"/>
  <c r="H525" i="3" s="1"/>
  <c r="X524" i="3"/>
  <c r="K524" i="3"/>
  <c r="J524" i="3"/>
  <c r="H524" i="3" a="1"/>
  <c r="H524" i="3" s="1"/>
  <c r="X523" i="3"/>
  <c r="K523" i="3"/>
  <c r="J523" i="3"/>
  <c r="H523" i="3" a="1"/>
  <c r="H523" i="3" s="1"/>
  <c r="X522" i="3"/>
  <c r="K522" i="3"/>
  <c r="J522" i="3"/>
  <c r="H522" i="3"/>
  <c r="H522" i="3" a="1"/>
  <c r="X521" i="3"/>
  <c r="K521" i="3"/>
  <c r="J521" i="3"/>
  <c r="H521" i="3"/>
  <c r="H521" i="3" a="1"/>
  <c r="X520" i="3"/>
  <c r="K520" i="3"/>
  <c r="J520" i="3"/>
  <c r="H520" i="3"/>
  <c r="H520" i="3" a="1"/>
  <c r="X519" i="3"/>
  <c r="K519" i="3"/>
  <c r="J519" i="3"/>
  <c r="H519" i="3"/>
  <c r="H519" i="3" a="1"/>
  <c r="X518" i="3"/>
  <c r="K518" i="3"/>
  <c r="J518" i="3"/>
  <c r="H518" i="3"/>
  <c r="H518" i="3" a="1"/>
  <c r="X517" i="3"/>
  <c r="K517" i="3"/>
  <c r="J517" i="3"/>
  <c r="H517" i="3" a="1"/>
  <c r="H517" i="3" s="1"/>
  <c r="X516" i="3"/>
  <c r="K516" i="3"/>
  <c r="J516" i="3"/>
  <c r="H516" i="3" a="1"/>
  <c r="H516" i="3" s="1"/>
  <c r="X515" i="3"/>
  <c r="K515" i="3"/>
  <c r="J515" i="3"/>
  <c r="H515" i="3" a="1"/>
  <c r="H515" i="3" s="1"/>
  <c r="X514" i="3"/>
  <c r="K514" i="3"/>
  <c r="J514" i="3"/>
  <c r="H514" i="3"/>
  <c r="H514" i="3" a="1"/>
  <c r="X513" i="3"/>
  <c r="K513" i="3"/>
  <c r="J513" i="3"/>
  <c r="H513" i="3"/>
  <c r="H513" i="3" a="1"/>
  <c r="X512" i="3"/>
  <c r="K512" i="3"/>
  <c r="J512" i="3"/>
  <c r="H512" i="3"/>
  <c r="H512" i="3" a="1"/>
  <c r="X511" i="3"/>
  <c r="K511" i="3"/>
  <c r="J511" i="3"/>
  <c r="H511" i="3"/>
  <c r="H511" i="3" a="1"/>
  <c r="X510" i="3"/>
  <c r="K510" i="3"/>
  <c r="J510" i="3"/>
  <c r="H510" i="3"/>
  <c r="H510" i="3" a="1"/>
  <c r="X509" i="3"/>
  <c r="K509" i="3"/>
  <c r="J509" i="3"/>
  <c r="H509" i="3" a="1"/>
  <c r="H509" i="3" s="1"/>
  <c r="X508" i="3"/>
  <c r="K508" i="3"/>
  <c r="J508" i="3"/>
  <c r="H508" i="3" a="1"/>
  <c r="H508" i="3" s="1"/>
  <c r="X507" i="3"/>
  <c r="K507" i="3"/>
  <c r="J507" i="3"/>
  <c r="H507" i="3" a="1"/>
  <c r="H507" i="3" s="1"/>
  <c r="X506" i="3"/>
  <c r="K506" i="3"/>
  <c r="J506" i="3"/>
  <c r="H506" i="3"/>
  <c r="H506" i="3" a="1"/>
  <c r="X505" i="3"/>
  <c r="K505" i="3"/>
  <c r="J505" i="3"/>
  <c r="H505" i="3"/>
  <c r="H505" i="3" a="1"/>
  <c r="X504" i="3"/>
  <c r="K504" i="3"/>
  <c r="J504" i="3"/>
  <c r="H504" i="3" a="1"/>
  <c r="H504" i="3" s="1"/>
  <c r="X503" i="3"/>
  <c r="K503" i="3"/>
  <c r="J503" i="3"/>
  <c r="H503" i="3"/>
  <c r="H503" i="3" a="1"/>
  <c r="X502" i="3"/>
  <c r="K502" i="3"/>
  <c r="J502" i="3"/>
  <c r="H502" i="3"/>
  <c r="H502" i="3" a="1"/>
  <c r="X501" i="3"/>
  <c r="K501" i="3"/>
  <c r="J501" i="3"/>
  <c r="H501" i="3" a="1"/>
  <c r="H501" i="3" s="1"/>
  <c r="X500" i="3"/>
  <c r="K500" i="3"/>
  <c r="J500" i="3"/>
  <c r="H500" i="3" a="1"/>
  <c r="H500" i="3" s="1"/>
  <c r="X499" i="3"/>
  <c r="K499" i="3"/>
  <c r="J499" i="3"/>
  <c r="H499" i="3" a="1"/>
  <c r="H499" i="3" s="1"/>
  <c r="X498" i="3"/>
  <c r="K498" i="3"/>
  <c r="J498" i="3"/>
  <c r="H498" i="3"/>
  <c r="H498" i="3" a="1"/>
  <c r="X497" i="3"/>
  <c r="K497" i="3"/>
  <c r="J497" i="3"/>
  <c r="H497" i="3"/>
  <c r="H497" i="3" a="1"/>
  <c r="X496" i="3"/>
  <c r="K496" i="3"/>
  <c r="J496" i="3"/>
  <c r="H496" i="3" a="1"/>
  <c r="H496" i="3" s="1"/>
  <c r="X495" i="3"/>
  <c r="K495" i="3"/>
  <c r="J495" i="3"/>
  <c r="H495" i="3"/>
  <c r="H495" i="3" a="1"/>
  <c r="X494" i="3"/>
  <c r="K494" i="3"/>
  <c r="J494" i="3"/>
  <c r="H494" i="3"/>
  <c r="H494" i="3" a="1"/>
  <c r="X493" i="3"/>
  <c r="K493" i="3"/>
  <c r="J493" i="3"/>
  <c r="H493" i="3" a="1"/>
  <c r="H493" i="3" s="1"/>
  <c r="X492" i="3"/>
  <c r="K492" i="3"/>
  <c r="J492" i="3"/>
  <c r="H492" i="3" a="1"/>
  <c r="H492" i="3" s="1"/>
  <c r="X491" i="3"/>
  <c r="K491" i="3"/>
  <c r="J491" i="3"/>
  <c r="H491" i="3" a="1"/>
  <c r="H491" i="3" s="1"/>
  <c r="X490" i="3"/>
  <c r="K490" i="3"/>
  <c r="J490" i="3"/>
  <c r="H490" i="3"/>
  <c r="H490" i="3" a="1"/>
  <c r="X489" i="3"/>
  <c r="K489" i="3"/>
  <c r="J489" i="3"/>
  <c r="H489" i="3"/>
  <c r="H489" i="3" a="1"/>
  <c r="X488" i="3"/>
  <c r="K488" i="3"/>
  <c r="J488" i="3"/>
  <c r="H488" i="3" a="1"/>
  <c r="H488" i="3" s="1"/>
  <c r="X487" i="3"/>
  <c r="K487" i="3"/>
  <c r="J487" i="3"/>
  <c r="H487" i="3"/>
  <c r="H487" i="3" a="1"/>
  <c r="X486" i="3"/>
  <c r="K486" i="3"/>
  <c r="J486" i="3"/>
  <c r="H486" i="3"/>
  <c r="H486" i="3" a="1"/>
  <c r="X485" i="3"/>
  <c r="K485" i="3"/>
  <c r="J485" i="3"/>
  <c r="H485" i="3"/>
  <c r="H485" i="3" a="1"/>
  <c r="X484" i="3"/>
  <c r="K484" i="3"/>
  <c r="J484" i="3"/>
  <c r="H484" i="3" a="1"/>
  <c r="H484" i="3" s="1"/>
  <c r="X483" i="3"/>
  <c r="K483" i="3"/>
  <c r="J483" i="3"/>
  <c r="H483" i="3" a="1"/>
  <c r="H483" i="3" s="1"/>
  <c r="X482" i="3"/>
  <c r="K482" i="3"/>
  <c r="J482" i="3"/>
  <c r="H482" i="3"/>
  <c r="H482" i="3" a="1"/>
  <c r="X481" i="3"/>
  <c r="K481" i="3"/>
  <c r="J481" i="3"/>
  <c r="H481" i="3"/>
  <c r="H481" i="3" a="1"/>
  <c r="X480" i="3"/>
  <c r="K480" i="3"/>
  <c r="J480" i="3"/>
  <c r="H480" i="3" a="1"/>
  <c r="H480" i="3" s="1"/>
  <c r="X479" i="3"/>
  <c r="K479" i="3"/>
  <c r="J479" i="3"/>
  <c r="H479" i="3" a="1"/>
  <c r="H479" i="3" s="1"/>
  <c r="X478" i="3"/>
  <c r="K478" i="3"/>
  <c r="J478" i="3"/>
  <c r="H478" i="3"/>
  <c r="H478" i="3" a="1"/>
  <c r="X477" i="3"/>
  <c r="K477" i="3"/>
  <c r="J477" i="3"/>
  <c r="H477" i="3"/>
  <c r="H477" i="3" a="1"/>
  <c r="X476" i="3"/>
  <c r="K476" i="3"/>
  <c r="J476" i="3"/>
  <c r="H476" i="3" a="1"/>
  <c r="H476" i="3" s="1"/>
  <c r="X475" i="3"/>
  <c r="K475" i="3"/>
  <c r="J475" i="3"/>
  <c r="H475" i="3" a="1"/>
  <c r="H475" i="3" s="1"/>
  <c r="X474" i="3"/>
  <c r="K474" i="3"/>
  <c r="J474" i="3"/>
  <c r="H474" i="3"/>
  <c r="H474" i="3" a="1"/>
  <c r="X473" i="3"/>
  <c r="K473" i="3"/>
  <c r="J473" i="3"/>
  <c r="H473" i="3"/>
  <c r="H473" i="3" a="1"/>
  <c r="X472" i="3"/>
  <c r="K472" i="3"/>
  <c r="J472" i="3"/>
  <c r="H472" i="3" a="1"/>
  <c r="H472" i="3" s="1"/>
  <c r="X471" i="3"/>
  <c r="K471" i="3"/>
  <c r="J471" i="3"/>
  <c r="H471" i="3" a="1"/>
  <c r="H471" i="3" s="1"/>
  <c r="X470" i="3"/>
  <c r="K470" i="3"/>
  <c r="J470" i="3"/>
  <c r="H470" i="3"/>
  <c r="H470" i="3" a="1"/>
  <c r="X469" i="3"/>
  <c r="K469" i="3"/>
  <c r="J469" i="3"/>
  <c r="H469" i="3" a="1"/>
  <c r="H469" i="3" s="1"/>
  <c r="X468" i="3"/>
  <c r="K468" i="3"/>
  <c r="J468" i="3"/>
  <c r="H468" i="3" a="1"/>
  <c r="H468" i="3" s="1"/>
  <c r="X467" i="3"/>
  <c r="K467" i="3"/>
  <c r="J467" i="3"/>
  <c r="H467" i="3" a="1"/>
  <c r="H467" i="3" s="1"/>
  <c r="X466" i="3"/>
  <c r="K466" i="3"/>
  <c r="J466" i="3"/>
  <c r="H466" i="3"/>
  <c r="H466" i="3" a="1"/>
  <c r="X465" i="3"/>
  <c r="K465" i="3"/>
  <c r="J465" i="3"/>
  <c r="H465" i="3"/>
  <c r="H465" i="3" a="1"/>
  <c r="X464" i="3"/>
  <c r="K464" i="3"/>
  <c r="J464" i="3"/>
  <c r="H464" i="3" a="1"/>
  <c r="H464" i="3" s="1"/>
  <c r="X463" i="3"/>
  <c r="K463" i="3"/>
  <c r="J463" i="3"/>
  <c r="H463" i="3" a="1"/>
  <c r="H463" i="3" s="1"/>
  <c r="X462" i="3"/>
  <c r="K462" i="3"/>
  <c r="J462" i="3"/>
  <c r="H462" i="3"/>
  <c r="H462" i="3" a="1"/>
  <c r="X461" i="3"/>
  <c r="K461" i="3"/>
  <c r="J461" i="3"/>
  <c r="H461" i="3"/>
  <c r="H461" i="3" a="1"/>
  <c r="X460" i="3"/>
  <c r="K460" i="3"/>
  <c r="J460" i="3"/>
  <c r="H460" i="3" a="1"/>
  <c r="H460" i="3" s="1"/>
  <c r="X459" i="3"/>
  <c r="K459" i="3"/>
  <c r="J459" i="3"/>
  <c r="H459" i="3" a="1"/>
  <c r="H459" i="3" s="1"/>
  <c r="X458" i="3"/>
  <c r="K458" i="3"/>
  <c r="J458" i="3"/>
  <c r="H458" i="3"/>
  <c r="H458" i="3" a="1"/>
  <c r="X457" i="3"/>
  <c r="K457" i="3"/>
  <c r="J457" i="3"/>
  <c r="H457" i="3"/>
  <c r="H457" i="3" a="1"/>
  <c r="X456" i="3"/>
  <c r="K456" i="3"/>
  <c r="J456" i="3"/>
  <c r="H456" i="3" a="1"/>
  <c r="H456" i="3" s="1"/>
  <c r="X455" i="3"/>
  <c r="K455" i="3"/>
  <c r="J455" i="3"/>
  <c r="H455" i="3" a="1"/>
  <c r="H455" i="3" s="1"/>
  <c r="X454" i="3"/>
  <c r="K454" i="3"/>
  <c r="J454" i="3"/>
  <c r="H454" i="3"/>
  <c r="H454" i="3" a="1"/>
  <c r="X453" i="3"/>
  <c r="K453" i="3"/>
  <c r="J453" i="3"/>
  <c r="H453" i="3"/>
  <c r="H453" i="3" a="1"/>
  <c r="X452" i="3"/>
  <c r="K452" i="3"/>
  <c r="J452" i="3"/>
  <c r="H452" i="3" a="1"/>
  <c r="H452" i="3" s="1"/>
  <c r="X451" i="3"/>
  <c r="K451" i="3"/>
  <c r="J451" i="3"/>
  <c r="H451" i="3" a="1"/>
  <c r="H451" i="3" s="1"/>
  <c r="X450" i="3"/>
  <c r="K450" i="3"/>
  <c r="J450" i="3"/>
  <c r="H450" i="3"/>
  <c r="H450" i="3" a="1"/>
  <c r="X449" i="3"/>
  <c r="K449" i="3"/>
  <c r="J449" i="3"/>
  <c r="H449" i="3"/>
  <c r="H449" i="3" a="1"/>
  <c r="X448" i="3"/>
  <c r="K448" i="3"/>
  <c r="J448" i="3"/>
  <c r="H448" i="3" a="1"/>
  <c r="H448" i="3" s="1"/>
  <c r="X447" i="3"/>
  <c r="K447" i="3"/>
  <c r="J447" i="3"/>
  <c r="H447" i="3"/>
  <c r="H447" i="3" a="1"/>
  <c r="X446" i="3"/>
  <c r="K446" i="3"/>
  <c r="J446" i="3"/>
  <c r="H446" i="3"/>
  <c r="H446" i="3" a="1"/>
  <c r="X445" i="3"/>
  <c r="K445" i="3"/>
  <c r="J445" i="3"/>
  <c r="H445" i="3" a="1"/>
  <c r="H445" i="3" s="1"/>
  <c r="X444" i="3"/>
  <c r="K444" i="3"/>
  <c r="J444" i="3"/>
  <c r="H444" i="3" a="1"/>
  <c r="H444" i="3" s="1"/>
  <c r="X443" i="3"/>
  <c r="K443" i="3"/>
  <c r="J443" i="3"/>
  <c r="H443" i="3" a="1"/>
  <c r="H443" i="3" s="1"/>
  <c r="X442" i="3"/>
  <c r="K442" i="3"/>
  <c r="J442" i="3"/>
  <c r="H442" i="3"/>
  <c r="H442" i="3" a="1"/>
  <c r="X441" i="3"/>
  <c r="K441" i="3"/>
  <c r="J441" i="3"/>
  <c r="H441" i="3"/>
  <c r="H441" i="3" a="1"/>
  <c r="X440" i="3"/>
  <c r="K440" i="3"/>
  <c r="J440" i="3"/>
  <c r="H440" i="3" a="1"/>
  <c r="H440" i="3" s="1"/>
  <c r="X439" i="3"/>
  <c r="K439" i="3"/>
  <c r="J439" i="3"/>
  <c r="H439" i="3"/>
  <c r="H439" i="3" a="1"/>
  <c r="X438" i="3"/>
  <c r="K438" i="3"/>
  <c r="J438" i="3"/>
  <c r="H438" i="3"/>
  <c r="H438" i="3" a="1"/>
  <c r="X437" i="3"/>
  <c r="K437" i="3"/>
  <c r="J437" i="3"/>
  <c r="H437" i="3" a="1"/>
  <c r="H437" i="3" s="1"/>
  <c r="X436" i="3"/>
  <c r="K436" i="3"/>
  <c r="J436" i="3"/>
  <c r="H436" i="3" a="1"/>
  <c r="H436" i="3" s="1"/>
  <c r="X435" i="3"/>
  <c r="K435" i="3"/>
  <c r="J435" i="3"/>
  <c r="H435" i="3" a="1"/>
  <c r="H435" i="3" s="1"/>
  <c r="X434" i="3"/>
  <c r="K434" i="3"/>
  <c r="J434" i="3"/>
  <c r="H434" i="3"/>
  <c r="H434" i="3" a="1"/>
  <c r="X433" i="3"/>
  <c r="K433" i="3"/>
  <c r="J433" i="3"/>
  <c r="H433" i="3"/>
  <c r="H433" i="3" a="1"/>
  <c r="X432" i="3"/>
  <c r="K432" i="3"/>
  <c r="J432" i="3"/>
  <c r="H432" i="3"/>
  <c r="H432" i="3" a="1"/>
  <c r="X431" i="3"/>
  <c r="K431" i="3"/>
  <c r="J431" i="3"/>
  <c r="H431" i="3"/>
  <c r="H431" i="3" a="1"/>
  <c r="X430" i="3"/>
  <c r="K430" i="3"/>
  <c r="J430" i="3"/>
  <c r="H430" i="3"/>
  <c r="H430" i="3" a="1"/>
  <c r="X429" i="3"/>
  <c r="K429" i="3"/>
  <c r="J429" i="3"/>
  <c r="H429" i="3" a="1"/>
  <c r="H429" i="3" s="1"/>
  <c r="X428" i="3"/>
  <c r="K428" i="3"/>
  <c r="J428" i="3"/>
  <c r="H428" i="3" a="1"/>
  <c r="H428" i="3" s="1"/>
  <c r="X427" i="3"/>
  <c r="K427" i="3"/>
  <c r="J427" i="3"/>
  <c r="H427" i="3" a="1"/>
  <c r="H427" i="3" s="1"/>
  <c r="X426" i="3"/>
  <c r="K426" i="3"/>
  <c r="J426" i="3"/>
  <c r="H426" i="3"/>
  <c r="H426" i="3" a="1"/>
  <c r="X425" i="3"/>
  <c r="K425" i="3"/>
  <c r="J425" i="3"/>
  <c r="H425" i="3"/>
  <c r="H425" i="3" a="1"/>
  <c r="X424" i="3"/>
  <c r="K424" i="3"/>
  <c r="J424" i="3"/>
  <c r="H424" i="3"/>
  <c r="H424" i="3" a="1"/>
  <c r="X423" i="3"/>
  <c r="K423" i="3"/>
  <c r="J423" i="3"/>
  <c r="H423" i="3"/>
  <c r="H423" i="3" a="1"/>
  <c r="X422" i="3"/>
  <c r="K422" i="3"/>
  <c r="J422" i="3"/>
  <c r="H422" i="3"/>
  <c r="H422" i="3" a="1"/>
  <c r="X421" i="3"/>
  <c r="K421" i="3"/>
  <c r="J421" i="3"/>
  <c r="H421" i="3" a="1"/>
  <c r="H421" i="3" s="1"/>
  <c r="X420" i="3"/>
  <c r="K420" i="3"/>
  <c r="J420" i="3"/>
  <c r="H420" i="3" a="1"/>
  <c r="H420" i="3" s="1"/>
  <c r="X419" i="3"/>
  <c r="K419" i="3"/>
  <c r="J419" i="3"/>
  <c r="H419" i="3" a="1"/>
  <c r="H419" i="3" s="1"/>
  <c r="X418" i="3"/>
  <c r="K418" i="3"/>
  <c r="J418" i="3"/>
  <c r="H418" i="3"/>
  <c r="H418" i="3" a="1"/>
  <c r="X417" i="3"/>
  <c r="K417" i="3"/>
  <c r="J417" i="3"/>
  <c r="H417" i="3"/>
  <c r="H417" i="3" a="1"/>
  <c r="X416" i="3"/>
  <c r="K416" i="3"/>
  <c r="J416" i="3"/>
  <c r="H416" i="3"/>
  <c r="H416" i="3" a="1"/>
  <c r="X415" i="3"/>
  <c r="K415" i="3"/>
  <c r="J415" i="3"/>
  <c r="H415" i="3"/>
  <c r="H415" i="3" a="1"/>
  <c r="X414" i="3"/>
  <c r="K414" i="3"/>
  <c r="J414" i="3"/>
  <c r="H414" i="3"/>
  <c r="H414" i="3" a="1"/>
  <c r="X413" i="3"/>
  <c r="K413" i="3"/>
  <c r="J413" i="3"/>
  <c r="H413" i="3" a="1"/>
  <c r="H413" i="3" s="1"/>
  <c r="X412" i="3"/>
  <c r="K412" i="3"/>
  <c r="J412" i="3"/>
  <c r="H412" i="3" a="1"/>
  <c r="H412" i="3" s="1"/>
  <c r="X411" i="3"/>
  <c r="K411" i="3"/>
  <c r="J411" i="3"/>
  <c r="H411" i="3" a="1"/>
  <c r="H411" i="3" s="1"/>
  <c r="X410" i="3"/>
  <c r="K410" i="3"/>
  <c r="J410" i="3"/>
  <c r="H410" i="3"/>
  <c r="H410" i="3" a="1"/>
  <c r="X409" i="3"/>
  <c r="K409" i="3"/>
  <c r="J409" i="3"/>
  <c r="H409" i="3"/>
  <c r="H409" i="3" a="1"/>
  <c r="X408" i="3"/>
  <c r="K408" i="3"/>
  <c r="J408" i="3"/>
  <c r="H408" i="3"/>
  <c r="H408" i="3" a="1"/>
  <c r="X407" i="3"/>
  <c r="K407" i="3"/>
  <c r="J407" i="3"/>
  <c r="H407" i="3"/>
  <c r="H407" i="3" a="1"/>
  <c r="X406" i="3"/>
  <c r="K406" i="3"/>
  <c r="J406" i="3"/>
  <c r="H406" i="3"/>
  <c r="H406" i="3" a="1"/>
  <c r="X405" i="3"/>
  <c r="K405" i="3"/>
  <c r="J405" i="3"/>
  <c r="H405" i="3" a="1"/>
  <c r="H405" i="3" s="1"/>
  <c r="X404" i="3"/>
  <c r="K404" i="3"/>
  <c r="J404" i="3"/>
  <c r="H404" i="3" a="1"/>
  <c r="H404" i="3" s="1"/>
  <c r="X403" i="3"/>
  <c r="K403" i="3"/>
  <c r="J403" i="3"/>
  <c r="H403" i="3" a="1"/>
  <c r="H403" i="3" s="1"/>
  <c r="X402" i="3"/>
  <c r="K402" i="3"/>
  <c r="J402" i="3"/>
  <c r="H402" i="3"/>
  <c r="H402" i="3" a="1"/>
  <c r="X401" i="3"/>
  <c r="K401" i="3"/>
  <c r="J401" i="3"/>
  <c r="H401" i="3"/>
  <c r="H401" i="3" a="1"/>
  <c r="X400" i="3"/>
  <c r="K400" i="3"/>
  <c r="J400" i="3"/>
  <c r="H400" i="3"/>
  <c r="H400" i="3" a="1"/>
  <c r="X399" i="3"/>
  <c r="K399" i="3"/>
  <c r="J399" i="3"/>
  <c r="H399" i="3"/>
  <c r="H399" i="3" a="1"/>
  <c r="X398" i="3"/>
  <c r="K398" i="3"/>
  <c r="J398" i="3"/>
  <c r="H398" i="3"/>
  <c r="H398" i="3" a="1"/>
  <c r="X397" i="3"/>
  <c r="K397" i="3"/>
  <c r="J397" i="3"/>
  <c r="H397" i="3" a="1"/>
  <c r="H397" i="3" s="1"/>
  <c r="X396" i="3"/>
  <c r="K396" i="3"/>
  <c r="J396" i="3"/>
  <c r="H396" i="3" a="1"/>
  <c r="H396" i="3" s="1"/>
  <c r="X395" i="3"/>
  <c r="K395" i="3"/>
  <c r="J395" i="3"/>
  <c r="H395" i="3" a="1"/>
  <c r="H395" i="3" s="1"/>
  <c r="X394" i="3"/>
  <c r="K394" i="3"/>
  <c r="J394" i="3"/>
  <c r="H394" i="3" a="1"/>
  <c r="H394" i="3" s="1"/>
  <c r="X393" i="3"/>
  <c r="K393" i="3"/>
  <c r="J393" i="3"/>
  <c r="H393" i="3"/>
  <c r="H393" i="3" a="1"/>
  <c r="X392" i="3"/>
  <c r="K392" i="3"/>
  <c r="J392" i="3"/>
  <c r="H392" i="3" a="1"/>
  <c r="H392" i="3" s="1"/>
  <c r="X391" i="3"/>
  <c r="K391" i="3"/>
  <c r="J391" i="3"/>
  <c r="H391" i="3"/>
  <c r="H391" i="3" a="1"/>
  <c r="X390" i="3"/>
  <c r="K390" i="3"/>
  <c r="J390" i="3"/>
  <c r="H390" i="3"/>
  <c r="H390" i="3" a="1"/>
  <c r="X389" i="3"/>
  <c r="K389" i="3"/>
  <c r="J389" i="3"/>
  <c r="H389" i="3" a="1"/>
  <c r="H389" i="3" s="1"/>
  <c r="X388" i="3"/>
  <c r="K388" i="3"/>
  <c r="J388" i="3"/>
  <c r="H388" i="3" a="1"/>
  <c r="H388" i="3" s="1"/>
  <c r="X387" i="3"/>
  <c r="K387" i="3"/>
  <c r="J387" i="3"/>
  <c r="H387" i="3" a="1"/>
  <c r="H387" i="3" s="1"/>
  <c r="X386" i="3"/>
  <c r="K386" i="3"/>
  <c r="J386" i="3"/>
  <c r="H386" i="3"/>
  <c r="H386" i="3" a="1"/>
  <c r="X385" i="3"/>
  <c r="K385" i="3"/>
  <c r="J385" i="3"/>
  <c r="H385" i="3"/>
  <c r="H385" i="3" a="1"/>
  <c r="X384" i="3"/>
  <c r="K384" i="3"/>
  <c r="J384" i="3"/>
  <c r="H384" i="3" a="1"/>
  <c r="H384" i="3" s="1"/>
  <c r="X383" i="3"/>
  <c r="K383" i="3"/>
  <c r="J383" i="3"/>
  <c r="H383" i="3"/>
  <c r="H383" i="3" a="1"/>
  <c r="X382" i="3"/>
  <c r="K382" i="3"/>
  <c r="J382" i="3"/>
  <c r="H382" i="3"/>
  <c r="H382" i="3" a="1"/>
  <c r="X381" i="3"/>
  <c r="K381" i="3"/>
  <c r="J381" i="3"/>
  <c r="H381" i="3" a="1"/>
  <c r="H381" i="3" s="1"/>
  <c r="X380" i="3"/>
  <c r="K380" i="3"/>
  <c r="J380" i="3"/>
  <c r="H380" i="3" a="1"/>
  <c r="H380" i="3" s="1"/>
  <c r="X379" i="3"/>
  <c r="K379" i="3"/>
  <c r="J379" i="3"/>
  <c r="H379" i="3" a="1"/>
  <c r="H379" i="3" s="1"/>
  <c r="X378" i="3"/>
  <c r="K378" i="3"/>
  <c r="J378" i="3"/>
  <c r="H378" i="3"/>
  <c r="H378" i="3" a="1"/>
  <c r="X377" i="3"/>
  <c r="K377" i="3"/>
  <c r="J377" i="3"/>
  <c r="H377" i="3"/>
  <c r="H377" i="3" a="1"/>
  <c r="X376" i="3"/>
  <c r="K376" i="3"/>
  <c r="J376" i="3"/>
  <c r="H376" i="3" a="1"/>
  <c r="H376" i="3" s="1"/>
  <c r="X375" i="3"/>
  <c r="K375" i="3"/>
  <c r="J375" i="3"/>
  <c r="H375" i="3"/>
  <c r="H375" i="3" a="1"/>
  <c r="X374" i="3"/>
  <c r="K374" i="3"/>
  <c r="J374" i="3"/>
  <c r="H374" i="3"/>
  <c r="H374" i="3" a="1"/>
  <c r="X373" i="3"/>
  <c r="K373" i="3"/>
  <c r="J373" i="3"/>
  <c r="H373" i="3" a="1"/>
  <c r="H373" i="3" s="1"/>
  <c r="X372" i="3"/>
  <c r="K372" i="3"/>
  <c r="J372" i="3"/>
  <c r="H372" i="3" a="1"/>
  <c r="H372" i="3" s="1"/>
  <c r="X371" i="3"/>
  <c r="K371" i="3"/>
  <c r="J371" i="3"/>
  <c r="H371" i="3" a="1"/>
  <c r="H371" i="3" s="1"/>
  <c r="X370" i="3"/>
  <c r="K370" i="3"/>
  <c r="J370" i="3"/>
  <c r="H370" i="3"/>
  <c r="H370" i="3" a="1"/>
  <c r="X369" i="3"/>
  <c r="K369" i="3"/>
  <c r="J369" i="3"/>
  <c r="H369" i="3"/>
  <c r="H369" i="3" a="1"/>
  <c r="X368" i="3"/>
  <c r="K368" i="3"/>
  <c r="J368" i="3"/>
  <c r="H368" i="3" a="1"/>
  <c r="H368" i="3" s="1"/>
  <c r="X367" i="3"/>
  <c r="K367" i="3"/>
  <c r="J367" i="3"/>
  <c r="H367" i="3"/>
  <c r="H367" i="3" a="1"/>
  <c r="X366" i="3"/>
  <c r="K366" i="3"/>
  <c r="J366" i="3"/>
  <c r="H366" i="3"/>
  <c r="H366" i="3" a="1"/>
  <c r="X365" i="3"/>
  <c r="K365" i="3"/>
  <c r="J365" i="3"/>
  <c r="H365" i="3" a="1"/>
  <c r="H365" i="3" s="1"/>
  <c r="X364" i="3"/>
  <c r="K364" i="3"/>
  <c r="J364" i="3"/>
  <c r="H364" i="3" a="1"/>
  <c r="H364" i="3" s="1"/>
  <c r="X363" i="3"/>
  <c r="K363" i="3"/>
  <c r="J363" i="3"/>
  <c r="H363" i="3" a="1"/>
  <c r="H363" i="3" s="1"/>
  <c r="X362" i="3"/>
  <c r="K362" i="3"/>
  <c r="J362" i="3"/>
  <c r="H362" i="3"/>
  <c r="H362" i="3" a="1"/>
  <c r="X361" i="3"/>
  <c r="K361" i="3"/>
  <c r="J361" i="3"/>
  <c r="H361" i="3"/>
  <c r="H361" i="3" a="1"/>
  <c r="X360" i="3"/>
  <c r="K360" i="3"/>
  <c r="J360" i="3"/>
  <c r="H360" i="3" a="1"/>
  <c r="H360" i="3" s="1"/>
  <c r="X359" i="3"/>
  <c r="K359" i="3"/>
  <c r="J359" i="3"/>
  <c r="H359" i="3"/>
  <c r="H359" i="3" a="1"/>
  <c r="X358" i="3"/>
  <c r="K358" i="3"/>
  <c r="J358" i="3"/>
  <c r="H358" i="3"/>
  <c r="H358" i="3" a="1"/>
  <c r="X357" i="3"/>
  <c r="K357" i="3"/>
  <c r="J357" i="3"/>
  <c r="H357" i="3" a="1"/>
  <c r="H357" i="3" s="1"/>
  <c r="X356" i="3"/>
  <c r="K356" i="3"/>
  <c r="J356" i="3"/>
  <c r="H356" i="3" a="1"/>
  <c r="H356" i="3" s="1"/>
  <c r="X355" i="3"/>
  <c r="K355" i="3"/>
  <c r="J355" i="3"/>
  <c r="H355" i="3" a="1"/>
  <c r="H355" i="3" s="1"/>
  <c r="X354" i="3"/>
  <c r="K354" i="3"/>
  <c r="J354" i="3"/>
  <c r="H354" i="3"/>
  <c r="H354" i="3" a="1"/>
  <c r="X353" i="3"/>
  <c r="K353" i="3"/>
  <c r="J353" i="3"/>
  <c r="H353" i="3"/>
  <c r="H353" i="3" a="1"/>
  <c r="X352" i="3"/>
  <c r="K352" i="3"/>
  <c r="J352" i="3"/>
  <c r="H352" i="3" a="1"/>
  <c r="H352" i="3" s="1"/>
  <c r="X351" i="3"/>
  <c r="K351" i="3"/>
  <c r="J351" i="3"/>
  <c r="H351" i="3"/>
  <c r="H351" i="3" a="1"/>
  <c r="X350" i="3"/>
  <c r="K350" i="3"/>
  <c r="J350" i="3"/>
  <c r="H350" i="3" a="1"/>
  <c r="H350" i="3" s="1"/>
  <c r="X349" i="3"/>
  <c r="K349" i="3"/>
  <c r="J349" i="3"/>
  <c r="H349" i="3" a="1"/>
  <c r="H349" i="3" s="1"/>
  <c r="X348" i="3"/>
  <c r="K348" i="3"/>
  <c r="J348" i="3"/>
  <c r="H348" i="3" a="1"/>
  <c r="H348" i="3" s="1"/>
  <c r="X347" i="3"/>
  <c r="K347" i="3"/>
  <c r="J347" i="3"/>
  <c r="H347" i="3" a="1"/>
  <c r="H347" i="3" s="1"/>
  <c r="X346" i="3"/>
  <c r="K346" i="3"/>
  <c r="J346" i="3"/>
  <c r="H346" i="3"/>
  <c r="H346" i="3" a="1"/>
  <c r="X345" i="3"/>
  <c r="K345" i="3"/>
  <c r="J345" i="3"/>
  <c r="H345" i="3"/>
  <c r="H345" i="3" a="1"/>
  <c r="X344" i="3"/>
  <c r="K344" i="3"/>
  <c r="J344" i="3"/>
  <c r="H344" i="3" a="1"/>
  <c r="H344" i="3" s="1"/>
  <c r="X343" i="3"/>
  <c r="K343" i="3"/>
  <c r="J343" i="3"/>
  <c r="H343" i="3"/>
  <c r="H343" i="3" a="1"/>
  <c r="X342" i="3"/>
  <c r="K342" i="3"/>
  <c r="J342" i="3"/>
  <c r="H342" i="3" a="1"/>
  <c r="H342" i="3" s="1"/>
  <c r="X341" i="3"/>
  <c r="K341" i="3"/>
  <c r="J341" i="3"/>
  <c r="H341" i="3" a="1"/>
  <c r="H341" i="3" s="1"/>
  <c r="X340" i="3"/>
  <c r="K340" i="3"/>
  <c r="J340" i="3"/>
  <c r="H340" i="3" a="1"/>
  <c r="H340" i="3" s="1"/>
  <c r="X339" i="3"/>
  <c r="K339" i="3"/>
  <c r="J339" i="3"/>
  <c r="H339" i="3" a="1"/>
  <c r="H339" i="3" s="1"/>
  <c r="X338" i="3"/>
  <c r="K338" i="3"/>
  <c r="J338" i="3"/>
  <c r="H338" i="3" a="1"/>
  <c r="H338" i="3" s="1"/>
  <c r="X337" i="3"/>
  <c r="K337" i="3"/>
  <c r="J337" i="3"/>
  <c r="H337" i="3"/>
  <c r="H337" i="3" a="1"/>
  <c r="X336" i="3"/>
  <c r="K336" i="3"/>
  <c r="J336" i="3"/>
  <c r="H336" i="3" a="1"/>
  <c r="H336" i="3" s="1"/>
  <c r="X335" i="3"/>
  <c r="K335" i="3"/>
  <c r="J335" i="3"/>
  <c r="H335" i="3"/>
  <c r="H335" i="3" a="1"/>
  <c r="X334" i="3"/>
  <c r="K334" i="3"/>
  <c r="J334" i="3"/>
  <c r="H334" i="3" a="1"/>
  <c r="H334" i="3" s="1"/>
  <c r="X333" i="3"/>
  <c r="K333" i="3"/>
  <c r="J333" i="3"/>
  <c r="H333" i="3" a="1"/>
  <c r="H333" i="3" s="1"/>
  <c r="X332" i="3"/>
  <c r="K332" i="3"/>
  <c r="J332" i="3"/>
  <c r="H332" i="3" a="1"/>
  <c r="H332" i="3" s="1"/>
  <c r="X331" i="3"/>
  <c r="K331" i="3"/>
  <c r="J331" i="3"/>
  <c r="H331" i="3" a="1"/>
  <c r="H331" i="3" s="1"/>
  <c r="X330" i="3"/>
  <c r="K330" i="3"/>
  <c r="J330" i="3"/>
  <c r="H330" i="3" a="1"/>
  <c r="H330" i="3" s="1"/>
  <c r="X329" i="3"/>
  <c r="K329" i="3"/>
  <c r="J329" i="3"/>
  <c r="H329" i="3"/>
  <c r="H329" i="3" a="1"/>
  <c r="X328" i="3"/>
  <c r="K328" i="3"/>
  <c r="J328" i="3"/>
  <c r="H328" i="3" a="1"/>
  <c r="H328" i="3" s="1"/>
  <c r="X327" i="3"/>
  <c r="K327" i="3"/>
  <c r="J327" i="3"/>
  <c r="H327" i="3"/>
  <c r="H327" i="3" a="1"/>
  <c r="X326" i="3"/>
  <c r="K326" i="3"/>
  <c r="J326" i="3"/>
  <c r="H326" i="3"/>
  <c r="H326" i="3" a="1"/>
  <c r="X325" i="3"/>
  <c r="K325" i="3"/>
  <c r="J325" i="3"/>
  <c r="H325" i="3" a="1"/>
  <c r="H325" i="3" s="1"/>
  <c r="X324" i="3"/>
  <c r="K324" i="3"/>
  <c r="J324" i="3"/>
  <c r="H324" i="3" a="1"/>
  <c r="H324" i="3" s="1"/>
  <c r="X323" i="3"/>
  <c r="K323" i="3"/>
  <c r="J323" i="3"/>
  <c r="H323" i="3" a="1"/>
  <c r="H323" i="3" s="1"/>
  <c r="X322" i="3"/>
  <c r="K322" i="3"/>
  <c r="J322" i="3"/>
  <c r="H322" i="3" a="1"/>
  <c r="H322" i="3" s="1"/>
  <c r="X321" i="3"/>
  <c r="K321" i="3"/>
  <c r="J321" i="3"/>
  <c r="H321" i="3"/>
  <c r="H321" i="3" a="1"/>
  <c r="X320" i="3"/>
  <c r="K320" i="3"/>
  <c r="J320" i="3"/>
  <c r="H320" i="3" a="1"/>
  <c r="H320" i="3" s="1"/>
  <c r="X319" i="3"/>
  <c r="K319" i="3"/>
  <c r="J319" i="3"/>
  <c r="H319" i="3"/>
  <c r="H319" i="3" a="1"/>
  <c r="X318" i="3"/>
  <c r="K318" i="3"/>
  <c r="J318" i="3"/>
  <c r="H318" i="3"/>
  <c r="H318" i="3" a="1"/>
  <c r="X317" i="3"/>
  <c r="K317" i="3"/>
  <c r="J317" i="3"/>
  <c r="H317" i="3"/>
  <c r="H317" i="3" a="1"/>
  <c r="X316" i="3"/>
  <c r="K316" i="3"/>
  <c r="J316" i="3"/>
  <c r="H316" i="3" a="1"/>
  <c r="H316" i="3" s="1"/>
  <c r="X315" i="3"/>
  <c r="K315" i="3"/>
  <c r="J315" i="3"/>
  <c r="H315" i="3" a="1"/>
  <c r="H315" i="3" s="1"/>
  <c r="X314" i="3"/>
  <c r="K314" i="3"/>
  <c r="J314" i="3"/>
  <c r="H314" i="3" a="1"/>
  <c r="H314" i="3" s="1"/>
  <c r="X313" i="3"/>
  <c r="K313" i="3"/>
  <c r="J313" i="3"/>
  <c r="H313" i="3"/>
  <c r="H313" i="3" a="1"/>
  <c r="X312" i="3"/>
  <c r="K312" i="3"/>
  <c r="J312" i="3"/>
  <c r="H312" i="3" a="1"/>
  <c r="H312" i="3" s="1"/>
  <c r="X311" i="3"/>
  <c r="K311" i="3"/>
  <c r="J311" i="3"/>
  <c r="H311" i="3"/>
  <c r="H311" i="3" a="1"/>
  <c r="X310" i="3"/>
  <c r="K310" i="3"/>
  <c r="J310" i="3"/>
  <c r="H310" i="3" a="1"/>
  <c r="H310" i="3" s="1"/>
  <c r="X309" i="3"/>
  <c r="K309" i="3"/>
  <c r="J309" i="3"/>
  <c r="H309" i="3"/>
  <c r="H309" i="3" a="1"/>
  <c r="X308" i="3"/>
  <c r="K308" i="3"/>
  <c r="J308" i="3"/>
  <c r="H308" i="3" a="1"/>
  <c r="H308" i="3" s="1"/>
  <c r="X307" i="3"/>
  <c r="K307" i="3"/>
  <c r="J307" i="3"/>
  <c r="H307" i="3" a="1"/>
  <c r="H307" i="3" s="1"/>
  <c r="X306" i="3"/>
  <c r="K306" i="3"/>
  <c r="J306" i="3"/>
  <c r="H306" i="3" a="1"/>
  <c r="H306" i="3" s="1"/>
  <c r="X305" i="3"/>
  <c r="K305" i="3"/>
  <c r="J305" i="3"/>
  <c r="H305" i="3"/>
  <c r="H305" i="3" a="1"/>
  <c r="X304" i="3"/>
  <c r="K304" i="3"/>
  <c r="J304" i="3"/>
  <c r="H304" i="3" a="1"/>
  <c r="H304" i="3" s="1"/>
  <c r="X303" i="3"/>
  <c r="K303" i="3"/>
  <c r="J303" i="3"/>
  <c r="H303" i="3"/>
  <c r="H303" i="3" a="1"/>
  <c r="X302" i="3"/>
  <c r="K302" i="3"/>
  <c r="J302" i="3"/>
  <c r="H302" i="3"/>
  <c r="H302" i="3" a="1"/>
  <c r="X301" i="3"/>
  <c r="K301" i="3"/>
  <c r="J301" i="3"/>
  <c r="H301" i="3" a="1"/>
  <c r="H301" i="3" s="1"/>
  <c r="X300" i="3"/>
  <c r="K300" i="3"/>
  <c r="J300" i="3"/>
  <c r="H300" i="3" a="1"/>
  <c r="H300" i="3" s="1"/>
  <c r="X299" i="3"/>
  <c r="K299" i="3"/>
  <c r="J299" i="3"/>
  <c r="H299" i="3" a="1"/>
  <c r="H299" i="3" s="1"/>
  <c r="X298" i="3"/>
  <c r="K298" i="3"/>
  <c r="J298" i="3"/>
  <c r="H298" i="3" a="1"/>
  <c r="H298" i="3" s="1"/>
  <c r="X297" i="3"/>
  <c r="K297" i="3"/>
  <c r="J297" i="3"/>
  <c r="H297" i="3"/>
  <c r="H297" i="3" a="1"/>
  <c r="X296" i="3"/>
  <c r="K296" i="3"/>
  <c r="J296" i="3"/>
  <c r="H296" i="3" a="1"/>
  <c r="H296" i="3" s="1"/>
  <c r="X295" i="3"/>
  <c r="K295" i="3"/>
  <c r="J295" i="3"/>
  <c r="H295" i="3"/>
  <c r="H295" i="3" a="1"/>
  <c r="X294" i="3"/>
  <c r="K294" i="3"/>
  <c r="J294" i="3"/>
  <c r="H294" i="3" a="1"/>
  <c r="H294" i="3" s="1"/>
  <c r="X293" i="3"/>
  <c r="K293" i="3"/>
  <c r="J293" i="3"/>
  <c r="H293" i="3" a="1"/>
  <c r="H293" i="3" s="1"/>
  <c r="X292" i="3"/>
  <c r="K292" i="3"/>
  <c r="J292" i="3"/>
  <c r="H292" i="3" a="1"/>
  <c r="H292" i="3" s="1"/>
  <c r="X291" i="3"/>
  <c r="K291" i="3"/>
  <c r="J291" i="3"/>
  <c r="H291" i="3" a="1"/>
  <c r="H291" i="3" s="1"/>
  <c r="X290" i="3"/>
  <c r="K290" i="3"/>
  <c r="J290" i="3"/>
  <c r="H290" i="3" a="1"/>
  <c r="H290" i="3" s="1"/>
  <c r="X289" i="3"/>
  <c r="K289" i="3"/>
  <c r="J289" i="3"/>
  <c r="H289" i="3"/>
  <c r="H289" i="3" a="1"/>
  <c r="X288" i="3"/>
  <c r="K288" i="3"/>
  <c r="J288" i="3"/>
  <c r="H288" i="3"/>
  <c r="H288" i="3" a="1"/>
  <c r="X287" i="3"/>
  <c r="K287" i="3"/>
  <c r="J287" i="3"/>
  <c r="H287" i="3"/>
  <c r="H287" i="3" a="1"/>
  <c r="X286" i="3"/>
  <c r="K286" i="3"/>
  <c r="J286" i="3"/>
  <c r="H286" i="3" a="1"/>
  <c r="H286" i="3" s="1"/>
  <c r="X285" i="3"/>
  <c r="K285" i="3"/>
  <c r="J285" i="3"/>
  <c r="H285" i="3" a="1"/>
  <c r="H285" i="3" s="1"/>
  <c r="X284" i="3"/>
  <c r="K284" i="3"/>
  <c r="J284" i="3"/>
  <c r="H284" i="3" a="1"/>
  <c r="H284" i="3" s="1"/>
  <c r="X283" i="3"/>
  <c r="K283" i="3"/>
  <c r="J283" i="3"/>
  <c r="H283" i="3" a="1"/>
  <c r="H283" i="3" s="1"/>
  <c r="X282" i="3"/>
  <c r="K282" i="3"/>
  <c r="J282" i="3"/>
  <c r="H282" i="3" a="1"/>
  <c r="H282" i="3" s="1"/>
  <c r="X281" i="3"/>
  <c r="K281" i="3"/>
  <c r="J281" i="3"/>
  <c r="H281" i="3"/>
  <c r="H281" i="3" a="1"/>
  <c r="X280" i="3"/>
  <c r="K280" i="3"/>
  <c r="J280" i="3"/>
  <c r="H280" i="3"/>
  <c r="H280" i="3" a="1"/>
  <c r="X279" i="3"/>
  <c r="K279" i="3"/>
  <c r="J279" i="3"/>
  <c r="H279" i="3"/>
  <c r="H279" i="3" a="1"/>
  <c r="X278" i="3"/>
  <c r="K278" i="3"/>
  <c r="J278" i="3"/>
  <c r="H278" i="3" a="1"/>
  <c r="H278" i="3" s="1"/>
  <c r="X277" i="3"/>
  <c r="K277" i="3"/>
  <c r="J277" i="3"/>
  <c r="H277" i="3"/>
  <c r="H277" i="3" a="1"/>
  <c r="X276" i="3"/>
  <c r="K276" i="3"/>
  <c r="J276" i="3"/>
  <c r="H276" i="3" a="1"/>
  <c r="H276" i="3" s="1"/>
  <c r="X275" i="3"/>
  <c r="K275" i="3"/>
  <c r="J275" i="3"/>
  <c r="H275" i="3" a="1"/>
  <c r="H275" i="3" s="1"/>
  <c r="X274" i="3"/>
  <c r="K274" i="3"/>
  <c r="J274" i="3"/>
  <c r="H274" i="3" a="1"/>
  <c r="H274" i="3" s="1"/>
  <c r="X273" i="3"/>
  <c r="K273" i="3"/>
  <c r="J273" i="3"/>
  <c r="H273" i="3"/>
  <c r="H273" i="3" a="1"/>
  <c r="X272" i="3"/>
  <c r="K272" i="3"/>
  <c r="J272" i="3"/>
  <c r="H272" i="3"/>
  <c r="H272" i="3" a="1"/>
  <c r="X271" i="3"/>
  <c r="K271" i="3"/>
  <c r="J271" i="3"/>
  <c r="H271" i="3"/>
  <c r="H271" i="3" a="1"/>
  <c r="X270" i="3"/>
  <c r="K270" i="3"/>
  <c r="J270" i="3"/>
  <c r="H270" i="3"/>
  <c r="H270" i="3" a="1"/>
  <c r="X269" i="3"/>
  <c r="K269" i="3"/>
  <c r="J269" i="3"/>
  <c r="H269" i="3"/>
  <c r="H269" i="3" a="1"/>
  <c r="X268" i="3"/>
  <c r="K268" i="3"/>
  <c r="J268" i="3"/>
  <c r="H268" i="3" a="1"/>
  <c r="H268" i="3" s="1"/>
  <c r="X267" i="3"/>
  <c r="K267" i="3"/>
  <c r="J267" i="3"/>
  <c r="H267" i="3" a="1"/>
  <c r="H267" i="3" s="1"/>
  <c r="X266" i="3"/>
  <c r="K266" i="3"/>
  <c r="J266" i="3"/>
  <c r="H266" i="3" a="1"/>
  <c r="H266" i="3" s="1"/>
  <c r="X265" i="3"/>
  <c r="K265" i="3"/>
  <c r="J265" i="3"/>
  <c r="H265" i="3"/>
  <c r="H265" i="3" a="1"/>
  <c r="X264" i="3"/>
  <c r="K264" i="3"/>
  <c r="J264" i="3"/>
  <c r="H264" i="3"/>
  <c r="H264" i="3" a="1"/>
  <c r="X263" i="3"/>
  <c r="K263" i="3"/>
  <c r="J263" i="3"/>
  <c r="H263" i="3"/>
  <c r="H263" i="3" a="1"/>
  <c r="X262" i="3"/>
  <c r="K262" i="3"/>
  <c r="J262" i="3"/>
  <c r="H262" i="3"/>
  <c r="H262" i="3" a="1"/>
  <c r="X261" i="3"/>
  <c r="K261" i="3"/>
  <c r="J261" i="3"/>
  <c r="H261" i="3"/>
  <c r="H261" i="3" a="1"/>
  <c r="X260" i="3"/>
  <c r="K260" i="3"/>
  <c r="J260" i="3"/>
  <c r="H260" i="3" a="1"/>
  <c r="H260" i="3" s="1"/>
  <c r="X259" i="3"/>
  <c r="K259" i="3"/>
  <c r="J259" i="3"/>
  <c r="H259" i="3" a="1"/>
  <c r="H259" i="3" s="1"/>
  <c r="X258" i="3"/>
  <c r="K258" i="3"/>
  <c r="J258" i="3"/>
  <c r="H258" i="3" a="1"/>
  <c r="H258" i="3" s="1"/>
  <c r="X257" i="3"/>
  <c r="K257" i="3"/>
  <c r="J257" i="3"/>
  <c r="H257" i="3"/>
  <c r="H257" i="3" a="1"/>
  <c r="X256" i="3"/>
  <c r="K256" i="3"/>
  <c r="J256" i="3"/>
  <c r="H256" i="3"/>
  <c r="H256" i="3" a="1"/>
  <c r="X255" i="3"/>
  <c r="K255" i="3"/>
  <c r="J255" i="3"/>
  <c r="H255" i="3"/>
  <c r="H255" i="3" a="1"/>
  <c r="X254" i="3"/>
  <c r="K254" i="3"/>
  <c r="J254" i="3"/>
  <c r="H254" i="3" a="1"/>
  <c r="H254" i="3" s="1"/>
  <c r="X253" i="3"/>
  <c r="K253" i="3"/>
  <c r="J253" i="3"/>
  <c r="H253" i="3"/>
  <c r="H253" i="3" a="1"/>
  <c r="X252" i="3"/>
  <c r="K252" i="3"/>
  <c r="J252" i="3"/>
  <c r="H252" i="3" a="1"/>
  <c r="H252" i="3" s="1"/>
  <c r="X251" i="3"/>
  <c r="K251" i="3"/>
  <c r="J251" i="3"/>
  <c r="H251" i="3" a="1"/>
  <c r="H251" i="3" s="1"/>
  <c r="X250" i="3"/>
  <c r="K250" i="3"/>
  <c r="J250" i="3"/>
  <c r="H250" i="3" a="1"/>
  <c r="H250" i="3" s="1"/>
  <c r="X249" i="3"/>
  <c r="K249" i="3"/>
  <c r="J249" i="3"/>
  <c r="H249" i="3"/>
  <c r="H249" i="3" a="1"/>
  <c r="X248" i="3"/>
  <c r="K248" i="3"/>
  <c r="J248" i="3"/>
  <c r="H248" i="3"/>
  <c r="H248" i="3" a="1"/>
  <c r="X247" i="3"/>
  <c r="K247" i="3"/>
  <c r="J247" i="3"/>
  <c r="H247" i="3"/>
  <c r="H247" i="3" a="1"/>
  <c r="X246" i="3"/>
  <c r="K246" i="3"/>
  <c r="J246" i="3"/>
  <c r="H246" i="3" a="1"/>
  <c r="H246" i="3" s="1"/>
  <c r="X245" i="3"/>
  <c r="K245" i="3"/>
  <c r="J245" i="3"/>
  <c r="H245" i="3"/>
  <c r="H245" i="3" a="1"/>
  <c r="X244" i="3"/>
  <c r="K244" i="3"/>
  <c r="J244" i="3"/>
  <c r="H244" i="3" a="1"/>
  <c r="H244" i="3" s="1"/>
  <c r="X243" i="3"/>
  <c r="K243" i="3"/>
  <c r="J243" i="3"/>
  <c r="H243" i="3" a="1"/>
  <c r="H243" i="3" s="1"/>
  <c r="X242" i="3"/>
  <c r="K242" i="3"/>
  <c r="J242" i="3"/>
  <c r="H242" i="3" a="1"/>
  <c r="H242" i="3" s="1"/>
  <c r="X241" i="3"/>
  <c r="K241" i="3"/>
  <c r="J241" i="3"/>
  <c r="H241" i="3"/>
  <c r="H241" i="3" a="1"/>
  <c r="X240" i="3"/>
  <c r="K240" i="3"/>
  <c r="J240" i="3"/>
  <c r="H240" i="3" a="1"/>
  <c r="H240" i="3" s="1"/>
  <c r="X239" i="3"/>
  <c r="K239" i="3"/>
  <c r="J239" i="3"/>
  <c r="H239" i="3"/>
  <c r="H239" i="3" a="1"/>
  <c r="X238" i="3"/>
  <c r="K238" i="3"/>
  <c r="J238" i="3"/>
  <c r="H238" i="3" a="1"/>
  <c r="H238" i="3" s="1"/>
  <c r="X237" i="3"/>
  <c r="K237" i="3"/>
  <c r="J237" i="3"/>
  <c r="H237" i="3" a="1"/>
  <c r="H237" i="3" s="1"/>
  <c r="X236" i="3"/>
  <c r="K236" i="3"/>
  <c r="J236" i="3"/>
  <c r="H236" i="3" a="1"/>
  <c r="H236" i="3" s="1"/>
  <c r="X235" i="3"/>
  <c r="K235" i="3"/>
  <c r="J235" i="3"/>
  <c r="H235" i="3" a="1"/>
  <c r="H235" i="3" s="1"/>
  <c r="X234" i="3"/>
  <c r="K234" i="3"/>
  <c r="J234" i="3"/>
  <c r="H234" i="3"/>
  <c r="H234" i="3" a="1"/>
  <c r="X233" i="3"/>
  <c r="K233" i="3"/>
  <c r="J233" i="3"/>
  <c r="H233" i="3"/>
  <c r="H233" i="3" a="1"/>
  <c r="X232" i="3"/>
  <c r="K232" i="3"/>
  <c r="J232" i="3"/>
  <c r="H232" i="3"/>
  <c r="H232" i="3" a="1"/>
  <c r="X231" i="3"/>
  <c r="K231" i="3"/>
  <c r="J231" i="3"/>
  <c r="H231" i="3" a="1"/>
  <c r="H231" i="3" s="1"/>
  <c r="X230" i="3"/>
  <c r="K230" i="3"/>
  <c r="J230" i="3"/>
  <c r="H230" i="3"/>
  <c r="H230" i="3" a="1"/>
  <c r="X229" i="3"/>
  <c r="K229" i="3"/>
  <c r="J229" i="3"/>
  <c r="H229" i="3"/>
  <c r="H229" i="3" a="1"/>
  <c r="X228" i="3"/>
  <c r="K228" i="3"/>
  <c r="J228" i="3"/>
  <c r="H228" i="3" a="1"/>
  <c r="H228" i="3" s="1"/>
  <c r="X227" i="3"/>
  <c r="K227" i="3"/>
  <c r="J227" i="3"/>
  <c r="H227" i="3" a="1"/>
  <c r="H227" i="3" s="1"/>
  <c r="X226" i="3"/>
  <c r="K226" i="3"/>
  <c r="J226" i="3"/>
  <c r="H226" i="3" a="1"/>
  <c r="H226" i="3" s="1"/>
  <c r="X225" i="3"/>
  <c r="K225" i="3"/>
  <c r="J225" i="3"/>
  <c r="H225" i="3" a="1"/>
  <c r="H225" i="3" s="1"/>
  <c r="X224" i="3"/>
  <c r="K224" i="3"/>
  <c r="J224" i="3"/>
  <c r="H224" i="3"/>
  <c r="H224" i="3" a="1"/>
  <c r="X223" i="3"/>
  <c r="K223" i="3"/>
  <c r="J223" i="3"/>
  <c r="H223" i="3"/>
  <c r="H223" i="3" a="1"/>
  <c r="X222" i="3"/>
  <c r="K222" i="3"/>
  <c r="J222" i="3"/>
  <c r="H222" i="3" a="1"/>
  <c r="H222" i="3" s="1"/>
  <c r="X221" i="3"/>
  <c r="K221" i="3"/>
  <c r="J221" i="3"/>
  <c r="H221" i="3" a="1"/>
  <c r="H221" i="3" s="1"/>
  <c r="X220" i="3"/>
  <c r="K220" i="3"/>
  <c r="J220" i="3"/>
  <c r="H220" i="3"/>
  <c r="H220" i="3" a="1"/>
  <c r="X219" i="3"/>
  <c r="K219" i="3"/>
  <c r="J219" i="3"/>
  <c r="H219" i="3"/>
  <c r="H219" i="3" a="1"/>
  <c r="X218" i="3"/>
  <c r="K218" i="3"/>
  <c r="J218" i="3"/>
  <c r="H218" i="3" a="1"/>
  <c r="H218" i="3" s="1"/>
  <c r="X217" i="3"/>
  <c r="K217" i="3"/>
  <c r="J217" i="3"/>
  <c r="H217" i="3" a="1"/>
  <c r="H217" i="3" s="1"/>
  <c r="X216" i="3"/>
  <c r="K216" i="3"/>
  <c r="J216" i="3"/>
  <c r="H216" i="3"/>
  <c r="H216" i="3" a="1"/>
  <c r="X215" i="3"/>
  <c r="K215" i="3"/>
  <c r="J215" i="3"/>
  <c r="H215" i="3"/>
  <c r="H215" i="3" a="1"/>
  <c r="X214" i="3"/>
  <c r="K214" i="3"/>
  <c r="J214" i="3"/>
  <c r="H214" i="3" a="1"/>
  <c r="H214" i="3" s="1"/>
  <c r="X213" i="3"/>
  <c r="K213" i="3"/>
  <c r="J213" i="3"/>
  <c r="H213" i="3" a="1"/>
  <c r="H213" i="3" s="1"/>
  <c r="X212" i="3"/>
  <c r="K212" i="3"/>
  <c r="J212" i="3"/>
  <c r="H212" i="3"/>
  <c r="H212" i="3" a="1"/>
  <c r="X211" i="3"/>
  <c r="K211" i="3"/>
  <c r="J211" i="3"/>
  <c r="H211" i="3"/>
  <c r="H211" i="3" a="1"/>
  <c r="X210" i="3"/>
  <c r="K210" i="3"/>
  <c r="J210" i="3"/>
  <c r="H210" i="3" a="1"/>
  <c r="H210" i="3" s="1"/>
  <c r="X209" i="3"/>
  <c r="K209" i="3"/>
  <c r="J209" i="3"/>
  <c r="H209" i="3" a="1"/>
  <c r="H209" i="3" s="1"/>
  <c r="X208" i="3"/>
  <c r="K208" i="3"/>
  <c r="J208" i="3"/>
  <c r="H208" i="3"/>
  <c r="H208" i="3" a="1"/>
  <c r="X207" i="3"/>
  <c r="K207" i="3"/>
  <c r="J207" i="3"/>
  <c r="H207" i="3"/>
  <c r="H207" i="3" a="1"/>
  <c r="X206" i="3"/>
  <c r="K206" i="3"/>
  <c r="J206" i="3"/>
  <c r="H206" i="3" a="1"/>
  <c r="H206" i="3" s="1"/>
  <c r="X205" i="3"/>
  <c r="K205" i="3"/>
  <c r="J205" i="3"/>
  <c r="H205" i="3" a="1"/>
  <c r="H205" i="3" s="1"/>
  <c r="X204" i="3"/>
  <c r="K204" i="3"/>
  <c r="J204" i="3"/>
  <c r="H204" i="3"/>
  <c r="H204" i="3" a="1"/>
  <c r="X203" i="3"/>
  <c r="K203" i="3"/>
  <c r="J203" i="3"/>
  <c r="H203" i="3"/>
  <c r="H203" i="3" a="1"/>
  <c r="X202" i="3"/>
  <c r="K202" i="3"/>
  <c r="J202" i="3"/>
  <c r="H202" i="3" a="1"/>
  <c r="H202" i="3" s="1"/>
  <c r="X201" i="3"/>
  <c r="K201" i="3"/>
  <c r="J201" i="3"/>
  <c r="H201" i="3" a="1"/>
  <c r="H201" i="3" s="1"/>
  <c r="X200" i="3"/>
  <c r="K200" i="3"/>
  <c r="J200" i="3"/>
  <c r="H200" i="3"/>
  <c r="H200" i="3" a="1"/>
  <c r="X199" i="3"/>
  <c r="K199" i="3"/>
  <c r="J199" i="3"/>
  <c r="H199" i="3"/>
  <c r="H199" i="3" a="1"/>
  <c r="X198" i="3"/>
  <c r="K198" i="3"/>
  <c r="J198" i="3"/>
  <c r="H198" i="3" a="1"/>
  <c r="H198" i="3" s="1"/>
  <c r="X197" i="3"/>
  <c r="K197" i="3"/>
  <c r="J197" i="3"/>
  <c r="H197" i="3" a="1"/>
  <c r="H197" i="3" s="1"/>
  <c r="X196" i="3"/>
  <c r="K196" i="3"/>
  <c r="J196" i="3"/>
  <c r="H196" i="3"/>
  <c r="H196" i="3" a="1"/>
  <c r="X195" i="3"/>
  <c r="K195" i="3"/>
  <c r="J195" i="3"/>
  <c r="H195" i="3"/>
  <c r="H195" i="3" a="1"/>
  <c r="X194" i="3"/>
  <c r="K194" i="3"/>
  <c r="J194" i="3"/>
  <c r="H194" i="3" a="1"/>
  <c r="H194" i="3" s="1"/>
  <c r="X193" i="3"/>
  <c r="K193" i="3"/>
  <c r="J193" i="3"/>
  <c r="H193" i="3" a="1"/>
  <c r="H193" i="3" s="1"/>
  <c r="X192" i="3"/>
  <c r="K192" i="3"/>
  <c r="J192" i="3"/>
  <c r="H192" i="3"/>
  <c r="H192" i="3" a="1"/>
  <c r="X191" i="3"/>
  <c r="K191" i="3"/>
  <c r="J191" i="3"/>
  <c r="H191" i="3"/>
  <c r="H191" i="3" a="1"/>
  <c r="X190" i="3"/>
  <c r="K190" i="3"/>
  <c r="J190" i="3"/>
  <c r="H190" i="3" a="1"/>
  <c r="H190" i="3" s="1"/>
  <c r="X189" i="3"/>
  <c r="K189" i="3"/>
  <c r="J189" i="3"/>
  <c r="H189" i="3" a="1"/>
  <c r="H189" i="3" s="1"/>
  <c r="X188" i="3"/>
  <c r="K188" i="3"/>
  <c r="J188" i="3"/>
  <c r="H188" i="3"/>
  <c r="H188" i="3" a="1"/>
  <c r="X187" i="3"/>
  <c r="K187" i="3"/>
  <c r="J187" i="3"/>
  <c r="H187" i="3"/>
  <c r="H187" i="3" a="1"/>
  <c r="X186" i="3"/>
  <c r="K186" i="3"/>
  <c r="J186" i="3"/>
  <c r="H186" i="3" a="1"/>
  <c r="H186" i="3" s="1"/>
  <c r="X185" i="3"/>
  <c r="K185" i="3"/>
  <c r="J185" i="3"/>
  <c r="H185" i="3" a="1"/>
  <c r="H185" i="3" s="1"/>
  <c r="X184" i="3"/>
  <c r="K184" i="3"/>
  <c r="J184" i="3"/>
  <c r="H184" i="3"/>
  <c r="H184" i="3" a="1"/>
  <c r="X183" i="3"/>
  <c r="K183" i="3"/>
  <c r="J183" i="3"/>
  <c r="H183" i="3"/>
  <c r="H183" i="3" a="1"/>
  <c r="X182" i="3"/>
  <c r="K182" i="3"/>
  <c r="J182" i="3"/>
  <c r="H182" i="3" a="1"/>
  <c r="H182" i="3" s="1"/>
  <c r="X181" i="3"/>
  <c r="K181" i="3"/>
  <c r="J181" i="3"/>
  <c r="H181" i="3" a="1"/>
  <c r="H181" i="3" s="1"/>
  <c r="X180" i="3"/>
  <c r="K180" i="3"/>
  <c r="J180" i="3"/>
  <c r="H180" i="3"/>
  <c r="H180" i="3" a="1"/>
  <c r="X179" i="3"/>
  <c r="K179" i="3"/>
  <c r="J179" i="3"/>
  <c r="H179" i="3"/>
  <c r="H179" i="3" a="1"/>
  <c r="X178" i="3"/>
  <c r="K178" i="3"/>
  <c r="J178" i="3"/>
  <c r="H178" i="3" a="1"/>
  <c r="H178" i="3" s="1"/>
  <c r="X177" i="3"/>
  <c r="K177" i="3"/>
  <c r="J177" i="3"/>
  <c r="H177" i="3" a="1"/>
  <c r="H177" i="3" s="1"/>
  <c r="X176" i="3"/>
  <c r="K176" i="3"/>
  <c r="J176" i="3"/>
  <c r="H176" i="3"/>
  <c r="H176" i="3" a="1"/>
  <c r="X175" i="3"/>
  <c r="K175" i="3"/>
  <c r="J175" i="3"/>
  <c r="H175" i="3"/>
  <c r="H175" i="3" a="1"/>
  <c r="X174" i="3"/>
  <c r="K174" i="3"/>
  <c r="J174" i="3"/>
  <c r="H174" i="3" a="1"/>
  <c r="H174" i="3" s="1"/>
  <c r="X173" i="3"/>
  <c r="K173" i="3"/>
  <c r="J173" i="3"/>
  <c r="H173" i="3" a="1"/>
  <c r="H173" i="3" s="1"/>
  <c r="X172" i="3"/>
  <c r="K172" i="3"/>
  <c r="J172" i="3"/>
  <c r="H172" i="3"/>
  <c r="H172" i="3" a="1"/>
  <c r="X171" i="3"/>
  <c r="K171" i="3"/>
  <c r="J171" i="3"/>
  <c r="H171" i="3"/>
  <c r="H171" i="3" a="1"/>
  <c r="X170" i="3"/>
  <c r="K170" i="3"/>
  <c r="J170" i="3"/>
  <c r="H170" i="3" a="1"/>
  <c r="H170" i="3" s="1"/>
  <c r="X169" i="3"/>
  <c r="K169" i="3"/>
  <c r="J169" i="3"/>
  <c r="H169" i="3" a="1"/>
  <c r="H169" i="3" s="1"/>
  <c r="X168" i="3"/>
  <c r="K168" i="3"/>
  <c r="J168" i="3"/>
  <c r="H168" i="3"/>
  <c r="H168" i="3" a="1"/>
  <c r="X167" i="3"/>
  <c r="K167" i="3"/>
  <c r="J167" i="3"/>
  <c r="H167" i="3"/>
  <c r="H167" i="3" a="1"/>
  <c r="X166" i="3"/>
  <c r="K166" i="3"/>
  <c r="J166" i="3"/>
  <c r="H166" i="3" a="1"/>
  <c r="H166" i="3" s="1"/>
  <c r="X165" i="3"/>
  <c r="K165" i="3"/>
  <c r="J165" i="3"/>
  <c r="H165" i="3" a="1"/>
  <c r="H165" i="3" s="1"/>
  <c r="X164" i="3"/>
  <c r="K164" i="3"/>
  <c r="J164" i="3"/>
  <c r="H164" i="3"/>
  <c r="H164" i="3" a="1"/>
  <c r="X163" i="3"/>
  <c r="K163" i="3"/>
  <c r="J163" i="3"/>
  <c r="H163" i="3"/>
  <c r="H163" i="3" a="1"/>
  <c r="X162" i="3"/>
  <c r="K162" i="3"/>
  <c r="J162" i="3"/>
  <c r="H162" i="3" a="1"/>
  <c r="H162" i="3" s="1"/>
  <c r="X161" i="3"/>
  <c r="K161" i="3"/>
  <c r="J161" i="3"/>
  <c r="H161" i="3" a="1"/>
  <c r="H161" i="3" s="1"/>
  <c r="X160" i="3"/>
  <c r="K160" i="3"/>
  <c r="J160" i="3"/>
  <c r="H160" i="3"/>
  <c r="H160" i="3" a="1"/>
  <c r="X159" i="3"/>
  <c r="K159" i="3"/>
  <c r="J159" i="3"/>
  <c r="H159" i="3"/>
  <c r="H159" i="3" a="1"/>
  <c r="X158" i="3"/>
  <c r="K158" i="3"/>
  <c r="J158" i="3"/>
  <c r="H158" i="3" a="1"/>
  <c r="H158" i="3" s="1"/>
  <c r="X157" i="3"/>
  <c r="K157" i="3"/>
  <c r="J157" i="3"/>
  <c r="H157" i="3" a="1"/>
  <c r="H157" i="3" s="1"/>
  <c r="X156" i="3"/>
  <c r="K156" i="3"/>
  <c r="J156" i="3"/>
  <c r="H156" i="3"/>
  <c r="H156" i="3" a="1"/>
  <c r="X155" i="3"/>
  <c r="K155" i="3"/>
  <c r="J155" i="3"/>
  <c r="H155" i="3"/>
  <c r="H155" i="3" a="1"/>
  <c r="X154" i="3"/>
  <c r="K154" i="3"/>
  <c r="J154" i="3"/>
  <c r="H154" i="3" a="1"/>
  <c r="H154" i="3" s="1"/>
  <c r="X153" i="3"/>
  <c r="K153" i="3"/>
  <c r="J153" i="3"/>
  <c r="H153" i="3" a="1"/>
  <c r="H153" i="3" s="1"/>
  <c r="X152" i="3"/>
  <c r="K152" i="3"/>
  <c r="J152" i="3"/>
  <c r="H152" i="3"/>
  <c r="H152" i="3" a="1"/>
  <c r="X151" i="3"/>
  <c r="K151" i="3"/>
  <c r="J151" i="3"/>
  <c r="H151" i="3"/>
  <c r="H151" i="3" a="1"/>
  <c r="X150" i="3"/>
  <c r="K150" i="3"/>
  <c r="J150" i="3"/>
  <c r="H150" i="3" a="1"/>
  <c r="H150" i="3" s="1"/>
  <c r="X149" i="3"/>
  <c r="K149" i="3"/>
  <c r="J149" i="3"/>
  <c r="H149" i="3" a="1"/>
  <c r="H149" i="3" s="1"/>
  <c r="X148" i="3"/>
  <c r="K148" i="3"/>
  <c r="J148" i="3"/>
  <c r="H148" i="3"/>
  <c r="H148" i="3" a="1"/>
  <c r="X147" i="3"/>
  <c r="K147" i="3"/>
  <c r="J147" i="3"/>
  <c r="H147" i="3"/>
  <c r="H147" i="3" a="1"/>
  <c r="X146" i="3"/>
  <c r="K146" i="3"/>
  <c r="J146" i="3"/>
  <c r="H146" i="3" a="1"/>
  <c r="H146" i="3" s="1"/>
  <c r="X145" i="3"/>
  <c r="K145" i="3"/>
  <c r="J145" i="3"/>
  <c r="H145" i="3" a="1"/>
  <c r="H145" i="3" s="1"/>
  <c r="X144" i="3"/>
  <c r="K144" i="3"/>
  <c r="J144" i="3"/>
  <c r="H144" i="3"/>
  <c r="H144" i="3" a="1"/>
  <c r="X143" i="3"/>
  <c r="K143" i="3"/>
  <c r="J143" i="3"/>
  <c r="H143" i="3"/>
  <c r="H143" i="3" a="1"/>
  <c r="X142" i="3"/>
  <c r="K142" i="3"/>
  <c r="J142" i="3"/>
  <c r="H142" i="3" a="1"/>
  <c r="H142" i="3" s="1"/>
  <c r="X141" i="3"/>
  <c r="K141" i="3"/>
  <c r="J141" i="3"/>
  <c r="H141" i="3" a="1"/>
  <c r="H141" i="3" s="1"/>
  <c r="X140" i="3"/>
  <c r="K140" i="3"/>
  <c r="J140" i="3"/>
  <c r="H140" i="3"/>
  <c r="H140" i="3" a="1"/>
  <c r="X139" i="3"/>
  <c r="K139" i="3"/>
  <c r="J139" i="3"/>
  <c r="H139" i="3"/>
  <c r="H139" i="3" a="1"/>
  <c r="X138" i="3"/>
  <c r="K138" i="3"/>
  <c r="J138" i="3"/>
  <c r="H138" i="3" a="1"/>
  <c r="H138" i="3" s="1"/>
  <c r="X137" i="3"/>
  <c r="K137" i="3"/>
  <c r="J137" i="3"/>
  <c r="H137" i="3" a="1"/>
  <c r="H137" i="3" s="1"/>
  <c r="X136" i="3"/>
  <c r="K136" i="3"/>
  <c r="J136" i="3"/>
  <c r="H136" i="3"/>
  <c r="H136" i="3" a="1"/>
  <c r="X135" i="3"/>
  <c r="K135" i="3"/>
  <c r="J135" i="3"/>
  <c r="H135" i="3"/>
  <c r="H135" i="3" a="1"/>
  <c r="X134" i="3"/>
  <c r="K134" i="3"/>
  <c r="J134" i="3"/>
  <c r="H134" i="3" a="1"/>
  <c r="H134" i="3" s="1"/>
  <c r="X133" i="3"/>
  <c r="K133" i="3"/>
  <c r="J133" i="3"/>
  <c r="H133" i="3" a="1"/>
  <c r="H133" i="3" s="1"/>
  <c r="X132" i="3"/>
  <c r="K132" i="3"/>
  <c r="J132" i="3"/>
  <c r="H132" i="3"/>
  <c r="H132" i="3" a="1"/>
  <c r="X131" i="3"/>
  <c r="K131" i="3"/>
  <c r="J131" i="3"/>
  <c r="H131" i="3"/>
  <c r="H131" i="3" a="1"/>
  <c r="X130" i="3"/>
  <c r="K130" i="3"/>
  <c r="J130" i="3"/>
  <c r="H130" i="3" a="1"/>
  <c r="H130" i="3" s="1"/>
  <c r="X129" i="3"/>
  <c r="K129" i="3"/>
  <c r="J129" i="3"/>
  <c r="H129" i="3" a="1"/>
  <c r="H129" i="3" s="1"/>
  <c r="X128" i="3"/>
  <c r="K128" i="3"/>
  <c r="J128" i="3"/>
  <c r="H128" i="3"/>
  <c r="H128" i="3" a="1"/>
  <c r="X127" i="3"/>
  <c r="K127" i="3"/>
  <c r="J127" i="3"/>
  <c r="H127" i="3"/>
  <c r="H127" i="3" a="1"/>
  <c r="X126" i="3"/>
  <c r="K126" i="3"/>
  <c r="J126" i="3"/>
  <c r="H126" i="3" a="1"/>
  <c r="H126" i="3" s="1"/>
  <c r="X125" i="3"/>
  <c r="K125" i="3"/>
  <c r="J125" i="3"/>
  <c r="H125" i="3" a="1"/>
  <c r="H125" i="3" s="1"/>
  <c r="X124" i="3"/>
  <c r="K124" i="3"/>
  <c r="J124" i="3"/>
  <c r="H124" i="3"/>
  <c r="H124" i="3" a="1"/>
  <c r="X123" i="3"/>
  <c r="K123" i="3"/>
  <c r="J123" i="3"/>
  <c r="H123" i="3"/>
  <c r="H123" i="3" a="1"/>
  <c r="X122" i="3"/>
  <c r="K122" i="3"/>
  <c r="J122" i="3"/>
  <c r="H122" i="3" a="1"/>
  <c r="H122" i="3" s="1"/>
  <c r="X121" i="3"/>
  <c r="K121" i="3"/>
  <c r="J121" i="3"/>
  <c r="H121" i="3" a="1"/>
  <c r="H121" i="3" s="1"/>
  <c r="X120" i="3"/>
  <c r="K120" i="3"/>
  <c r="J120" i="3"/>
  <c r="H120" i="3"/>
  <c r="H120" i="3" a="1"/>
  <c r="X119" i="3"/>
  <c r="K119" i="3"/>
  <c r="J119" i="3"/>
  <c r="H119" i="3"/>
  <c r="H119" i="3" a="1"/>
  <c r="X118" i="3"/>
  <c r="K118" i="3"/>
  <c r="J118" i="3"/>
  <c r="H118" i="3" a="1"/>
  <c r="H118" i="3" s="1"/>
  <c r="X117" i="3"/>
  <c r="K117" i="3"/>
  <c r="J117" i="3"/>
  <c r="H117" i="3" a="1"/>
  <c r="H117" i="3" s="1"/>
  <c r="X116" i="3"/>
  <c r="K116" i="3"/>
  <c r="J116" i="3"/>
  <c r="H116" i="3"/>
  <c r="H116" i="3" a="1"/>
  <c r="X115" i="3"/>
  <c r="K115" i="3"/>
  <c r="J115" i="3"/>
  <c r="H115" i="3"/>
  <c r="H115" i="3" a="1"/>
  <c r="X114" i="3"/>
  <c r="K114" i="3"/>
  <c r="J114" i="3"/>
  <c r="H114" i="3" a="1"/>
  <c r="H114" i="3" s="1"/>
  <c r="X113" i="3"/>
  <c r="K113" i="3"/>
  <c r="J113" i="3"/>
  <c r="H113" i="3" a="1"/>
  <c r="H113" i="3" s="1"/>
  <c r="X112" i="3"/>
  <c r="K112" i="3"/>
  <c r="J112" i="3"/>
  <c r="H112" i="3"/>
  <c r="H112" i="3" a="1"/>
  <c r="X111" i="3"/>
  <c r="K111" i="3"/>
  <c r="J111" i="3"/>
  <c r="H111" i="3"/>
  <c r="H111" i="3" a="1"/>
  <c r="X110" i="3"/>
  <c r="K110" i="3"/>
  <c r="J110" i="3"/>
  <c r="H110" i="3" a="1"/>
  <c r="H110" i="3" s="1"/>
  <c r="X109" i="3"/>
  <c r="K109" i="3"/>
  <c r="J109" i="3"/>
  <c r="H109" i="3" a="1"/>
  <c r="H109" i="3" s="1"/>
  <c r="X108" i="3"/>
  <c r="K108" i="3"/>
  <c r="J108" i="3"/>
  <c r="H108" i="3"/>
  <c r="H108" i="3" a="1"/>
  <c r="X107" i="3"/>
  <c r="K107" i="3"/>
  <c r="J107" i="3"/>
  <c r="H107" i="3"/>
  <c r="H107" i="3" a="1"/>
  <c r="X106" i="3"/>
  <c r="K106" i="3"/>
  <c r="J106" i="3"/>
  <c r="H106" i="3" a="1"/>
  <c r="H106" i="3" s="1"/>
  <c r="X105" i="3"/>
  <c r="K105" i="3"/>
  <c r="J105" i="3"/>
  <c r="H105" i="3" a="1"/>
  <c r="H105" i="3" s="1"/>
  <c r="X104" i="3"/>
  <c r="K104" i="3"/>
  <c r="J104" i="3"/>
  <c r="H104" i="3"/>
  <c r="H104" i="3" a="1"/>
  <c r="X103" i="3"/>
  <c r="K103" i="3"/>
  <c r="J103" i="3"/>
  <c r="H103" i="3"/>
  <c r="H103" i="3" a="1"/>
  <c r="X102" i="3"/>
  <c r="K102" i="3"/>
  <c r="J102" i="3"/>
  <c r="H102" i="3" a="1"/>
  <c r="H102" i="3" s="1"/>
  <c r="X101" i="3"/>
  <c r="K101" i="3"/>
  <c r="J101" i="3"/>
  <c r="H101" i="3" a="1"/>
  <c r="H101" i="3" s="1"/>
  <c r="X100" i="3"/>
  <c r="K100" i="3"/>
  <c r="J100" i="3"/>
  <c r="H100" i="3"/>
  <c r="H100" i="3" a="1"/>
  <c r="X99" i="3"/>
  <c r="K99" i="3"/>
  <c r="J99" i="3"/>
  <c r="H99" i="3"/>
  <c r="H99" i="3" a="1"/>
  <c r="X98" i="3"/>
  <c r="K98" i="3"/>
  <c r="J98" i="3"/>
  <c r="H98" i="3" a="1"/>
  <c r="H98" i="3" s="1"/>
  <c r="X97" i="3"/>
  <c r="K97" i="3"/>
  <c r="J97" i="3"/>
  <c r="H97" i="3" a="1"/>
  <c r="H97" i="3" s="1"/>
  <c r="X96" i="3"/>
  <c r="K96" i="3"/>
  <c r="J96" i="3"/>
  <c r="H96" i="3"/>
  <c r="H96" i="3" a="1"/>
  <c r="X95" i="3"/>
  <c r="K95" i="3"/>
  <c r="J95" i="3"/>
  <c r="H95" i="3"/>
  <c r="H95" i="3" a="1"/>
  <c r="X94" i="3"/>
  <c r="K94" i="3"/>
  <c r="J94" i="3"/>
  <c r="H94" i="3" a="1"/>
  <c r="H94" i="3" s="1"/>
  <c r="X93" i="3"/>
  <c r="K93" i="3"/>
  <c r="J93" i="3"/>
  <c r="H93" i="3" a="1"/>
  <c r="H93" i="3" s="1"/>
  <c r="X92" i="3"/>
  <c r="K92" i="3"/>
  <c r="J92" i="3"/>
  <c r="H92" i="3"/>
  <c r="H92" i="3" a="1"/>
  <c r="X91" i="3"/>
  <c r="K91" i="3"/>
  <c r="J91" i="3"/>
  <c r="H91" i="3"/>
  <c r="H91" i="3" a="1"/>
  <c r="X90" i="3"/>
  <c r="K90" i="3"/>
  <c r="J90" i="3"/>
  <c r="H90" i="3" a="1"/>
  <c r="H90" i="3" s="1"/>
  <c r="X89" i="3"/>
  <c r="K89" i="3"/>
  <c r="J89" i="3"/>
  <c r="H89" i="3" a="1"/>
  <c r="H89" i="3" s="1"/>
  <c r="X88" i="3"/>
  <c r="K88" i="3"/>
  <c r="J88" i="3"/>
  <c r="H88" i="3"/>
  <c r="H88" i="3" a="1"/>
  <c r="X87" i="3"/>
  <c r="K87" i="3"/>
  <c r="J87" i="3"/>
  <c r="H87" i="3"/>
  <c r="H87" i="3" a="1"/>
  <c r="X86" i="3"/>
  <c r="K86" i="3"/>
  <c r="J86" i="3"/>
  <c r="H86" i="3" a="1"/>
  <c r="H86" i="3" s="1"/>
  <c r="X85" i="3"/>
  <c r="K85" i="3"/>
  <c r="J85" i="3"/>
  <c r="H85" i="3" a="1"/>
  <c r="H85" i="3" s="1"/>
  <c r="X84" i="3"/>
  <c r="K84" i="3"/>
  <c r="J84" i="3"/>
  <c r="H84" i="3"/>
  <c r="H84" i="3" a="1"/>
  <c r="X83" i="3"/>
  <c r="K83" i="3"/>
  <c r="J83" i="3"/>
  <c r="H83" i="3"/>
  <c r="H83" i="3" a="1"/>
  <c r="X82" i="3"/>
  <c r="K82" i="3"/>
  <c r="J82" i="3"/>
  <c r="H82" i="3" a="1"/>
  <c r="H82" i="3" s="1"/>
  <c r="X81" i="3"/>
  <c r="K81" i="3"/>
  <c r="J81" i="3"/>
  <c r="H81" i="3" a="1"/>
  <c r="H81" i="3" s="1"/>
  <c r="X80" i="3"/>
  <c r="K80" i="3"/>
  <c r="J80" i="3"/>
  <c r="H80" i="3"/>
  <c r="H80" i="3" a="1"/>
  <c r="X79" i="3"/>
  <c r="K79" i="3"/>
  <c r="J79" i="3"/>
  <c r="H79" i="3"/>
  <c r="H79" i="3" a="1"/>
  <c r="X78" i="3"/>
  <c r="K78" i="3"/>
  <c r="J78" i="3"/>
  <c r="H78" i="3" a="1"/>
  <c r="H78" i="3" s="1"/>
  <c r="X77" i="3"/>
  <c r="K77" i="3"/>
  <c r="J77" i="3"/>
  <c r="H77" i="3" a="1"/>
  <c r="H77" i="3" s="1"/>
  <c r="X76" i="3"/>
  <c r="K76" i="3"/>
  <c r="J76" i="3"/>
  <c r="H76" i="3"/>
  <c r="H76" i="3" a="1"/>
  <c r="X75" i="3"/>
  <c r="K75" i="3"/>
  <c r="J75" i="3"/>
  <c r="H75" i="3"/>
  <c r="H75" i="3" a="1"/>
  <c r="X74" i="3"/>
  <c r="K74" i="3"/>
  <c r="J74" i="3"/>
  <c r="H74" i="3" a="1"/>
  <c r="H74" i="3" s="1"/>
  <c r="X73" i="3"/>
  <c r="K73" i="3"/>
  <c r="J73" i="3"/>
  <c r="H73" i="3" a="1"/>
  <c r="H73" i="3" s="1"/>
  <c r="X72" i="3"/>
  <c r="K72" i="3"/>
  <c r="J72" i="3"/>
  <c r="H72" i="3"/>
  <c r="H72" i="3" a="1"/>
  <c r="X71" i="3"/>
  <c r="K71" i="3"/>
  <c r="J71" i="3"/>
  <c r="H71" i="3"/>
  <c r="H71" i="3" a="1"/>
  <c r="X70" i="3"/>
  <c r="K70" i="3"/>
  <c r="J70" i="3"/>
  <c r="H70" i="3" a="1"/>
  <c r="H70" i="3" s="1"/>
  <c r="X69" i="3"/>
  <c r="K69" i="3"/>
  <c r="J69" i="3"/>
  <c r="H69" i="3" a="1"/>
  <c r="H69" i="3" s="1"/>
  <c r="X68" i="3"/>
  <c r="K68" i="3"/>
  <c r="J68" i="3"/>
  <c r="H68" i="3"/>
  <c r="H68" i="3" a="1"/>
  <c r="X67" i="3"/>
  <c r="K67" i="3"/>
  <c r="J67" i="3"/>
  <c r="H67" i="3"/>
  <c r="H67" i="3" a="1"/>
  <c r="X66" i="3"/>
  <c r="K66" i="3"/>
  <c r="J66" i="3"/>
  <c r="H66" i="3" a="1"/>
  <c r="H66" i="3" s="1"/>
  <c r="X65" i="3"/>
  <c r="K65" i="3"/>
  <c r="J65" i="3"/>
  <c r="H65" i="3" a="1"/>
  <c r="H65" i="3" s="1"/>
  <c r="X64" i="3"/>
  <c r="K64" i="3"/>
  <c r="J64" i="3"/>
  <c r="H64" i="3"/>
  <c r="H64" i="3" a="1"/>
  <c r="X63" i="3"/>
  <c r="K63" i="3"/>
  <c r="J63" i="3"/>
  <c r="H63" i="3"/>
  <c r="H63" i="3" a="1"/>
  <c r="X62" i="3"/>
  <c r="K62" i="3"/>
  <c r="J62" i="3"/>
  <c r="H62" i="3" a="1"/>
  <c r="H62" i="3" s="1"/>
  <c r="X61" i="3"/>
  <c r="K61" i="3"/>
  <c r="J61" i="3"/>
  <c r="H61" i="3" a="1"/>
  <c r="H61" i="3" s="1"/>
  <c r="X60" i="3"/>
  <c r="K60" i="3"/>
  <c r="J60" i="3"/>
  <c r="H60" i="3"/>
  <c r="H60" i="3" a="1"/>
  <c r="X59" i="3"/>
  <c r="K59" i="3"/>
  <c r="J59" i="3"/>
  <c r="H59" i="3"/>
  <c r="H59" i="3" a="1"/>
  <c r="X58" i="3"/>
  <c r="K58" i="3"/>
  <c r="J58" i="3"/>
  <c r="H58" i="3" a="1"/>
  <c r="H58" i="3" s="1"/>
  <c r="X57" i="3"/>
  <c r="K57" i="3"/>
  <c r="J57" i="3"/>
  <c r="H57" i="3" a="1"/>
  <c r="H57" i="3" s="1"/>
  <c r="X56" i="3"/>
  <c r="K56" i="3"/>
  <c r="J56" i="3"/>
  <c r="H56" i="3"/>
  <c r="H56" i="3" a="1"/>
  <c r="X55" i="3"/>
  <c r="K55" i="3"/>
  <c r="J55" i="3"/>
  <c r="H55" i="3"/>
  <c r="H55" i="3" a="1"/>
  <c r="X54" i="3"/>
  <c r="K54" i="3"/>
  <c r="J54" i="3"/>
  <c r="H54" i="3" a="1"/>
  <c r="H54" i="3" s="1"/>
  <c r="X53" i="3"/>
  <c r="K53" i="3"/>
  <c r="J53" i="3"/>
  <c r="H53" i="3" a="1"/>
  <c r="H53" i="3" s="1"/>
  <c r="X52" i="3"/>
  <c r="K52" i="3"/>
  <c r="J52" i="3"/>
  <c r="H52" i="3"/>
  <c r="H52" i="3" a="1"/>
  <c r="X51" i="3"/>
  <c r="K51" i="3"/>
  <c r="J51" i="3"/>
  <c r="H51" i="3"/>
  <c r="H51" i="3" a="1"/>
  <c r="X50" i="3"/>
  <c r="K50" i="3"/>
  <c r="J50" i="3"/>
  <c r="H50" i="3" a="1"/>
  <c r="H50" i="3" s="1"/>
  <c r="X49" i="3"/>
  <c r="K49" i="3"/>
  <c r="J49" i="3"/>
  <c r="H49" i="3" a="1"/>
  <c r="H49" i="3" s="1"/>
  <c r="X48" i="3"/>
  <c r="K48" i="3"/>
  <c r="J48" i="3"/>
  <c r="H48" i="3"/>
  <c r="H48" i="3" a="1"/>
  <c r="X47" i="3"/>
  <c r="K47" i="3"/>
  <c r="J47" i="3"/>
  <c r="H47" i="3"/>
  <c r="H47" i="3" a="1"/>
  <c r="X46" i="3"/>
  <c r="K46" i="3"/>
  <c r="J46" i="3"/>
  <c r="H46" i="3" a="1"/>
  <c r="H46" i="3" s="1"/>
  <c r="X45" i="3"/>
  <c r="K45" i="3"/>
  <c r="J45" i="3"/>
  <c r="H45" i="3" a="1"/>
  <c r="H45" i="3" s="1"/>
  <c r="X44" i="3"/>
  <c r="K44" i="3"/>
  <c r="J44" i="3"/>
  <c r="H44" i="3"/>
  <c r="H44" i="3" a="1"/>
  <c r="X43" i="3"/>
  <c r="K43" i="3"/>
  <c r="J43" i="3"/>
  <c r="H43" i="3"/>
  <c r="H43" i="3" a="1"/>
  <c r="X42" i="3"/>
  <c r="K42" i="3"/>
  <c r="J42" i="3"/>
  <c r="H42" i="3" a="1"/>
  <c r="H42" i="3" s="1"/>
  <c r="X41" i="3"/>
  <c r="K41" i="3"/>
  <c r="J41" i="3"/>
  <c r="H41" i="3" a="1"/>
  <c r="H41" i="3" s="1"/>
  <c r="X40" i="3"/>
  <c r="K40" i="3"/>
  <c r="J40" i="3"/>
  <c r="H40" i="3"/>
  <c r="H40" i="3" a="1"/>
  <c r="X39" i="3"/>
  <c r="K39" i="3"/>
  <c r="J39" i="3"/>
  <c r="H39" i="3"/>
  <c r="H39" i="3" a="1"/>
  <c r="X38" i="3"/>
  <c r="K38" i="3"/>
  <c r="J38" i="3"/>
  <c r="H38" i="3" a="1"/>
  <c r="H38" i="3" s="1"/>
  <c r="X37" i="3"/>
  <c r="K37" i="3"/>
  <c r="J37" i="3"/>
  <c r="H37" i="3" a="1"/>
  <c r="H37" i="3" s="1"/>
  <c r="X36" i="3"/>
  <c r="K36" i="3"/>
  <c r="J36" i="3"/>
  <c r="H36" i="3"/>
  <c r="H36" i="3" a="1"/>
  <c r="X35" i="3"/>
  <c r="K35" i="3"/>
  <c r="J35" i="3"/>
  <c r="H35" i="3"/>
  <c r="H35" i="3" a="1"/>
  <c r="X34" i="3"/>
  <c r="K34" i="3"/>
  <c r="J34" i="3"/>
  <c r="H34" i="3" a="1"/>
  <c r="H34" i="3" s="1"/>
  <c r="X33" i="3"/>
  <c r="K33" i="3"/>
  <c r="J33" i="3"/>
  <c r="H33" i="3" a="1"/>
  <c r="H33" i="3" s="1"/>
  <c r="X32" i="3"/>
  <c r="K32" i="3"/>
  <c r="J32" i="3"/>
  <c r="H32" i="3"/>
  <c r="H32" i="3" a="1"/>
  <c r="X31" i="3"/>
  <c r="K31" i="3"/>
  <c r="J31" i="3"/>
  <c r="H31" i="3"/>
  <c r="H31" i="3" a="1"/>
  <c r="X30" i="3"/>
  <c r="K30" i="3"/>
  <c r="J30" i="3"/>
  <c r="H30" i="3" a="1"/>
  <c r="H30" i="3" s="1"/>
  <c r="X29" i="3"/>
  <c r="K29" i="3"/>
  <c r="J29" i="3"/>
  <c r="H29" i="3" a="1"/>
  <c r="H29" i="3" s="1"/>
  <c r="X28" i="3"/>
  <c r="K28" i="3"/>
  <c r="J28" i="3"/>
  <c r="H28" i="3"/>
  <c r="H28" i="3" a="1"/>
  <c r="X27" i="3"/>
  <c r="K27" i="3"/>
  <c r="J27" i="3"/>
  <c r="H27" i="3"/>
  <c r="H27" i="3" a="1"/>
  <c r="X26" i="3"/>
  <c r="K26" i="3"/>
  <c r="J26" i="3"/>
  <c r="H26" i="3" a="1"/>
  <c r="H26" i="3" s="1"/>
  <c r="X25" i="3"/>
  <c r="K25" i="3"/>
  <c r="J25" i="3"/>
  <c r="H25" i="3" a="1"/>
  <c r="H25" i="3" s="1"/>
  <c r="X24" i="3"/>
  <c r="K24" i="3"/>
  <c r="J24" i="3"/>
  <c r="H24" i="3"/>
  <c r="H24" i="3" a="1"/>
  <c r="X23" i="3"/>
  <c r="K23" i="3"/>
  <c r="J23" i="3"/>
  <c r="H23" i="3"/>
  <c r="H23" i="3" a="1"/>
  <c r="X22" i="3"/>
  <c r="K22" i="3"/>
  <c r="J22" i="3"/>
  <c r="H22" i="3" a="1"/>
  <c r="H22" i="3" s="1"/>
  <c r="X21" i="3"/>
  <c r="K21" i="3"/>
  <c r="J21" i="3"/>
  <c r="H21" i="3" a="1"/>
  <c r="H21" i="3" s="1"/>
  <c r="X20" i="3"/>
  <c r="K20" i="3"/>
  <c r="J20" i="3"/>
  <c r="H20" i="3"/>
  <c r="H20" i="3" a="1"/>
  <c r="X19" i="3"/>
  <c r="K19" i="3"/>
  <c r="J19" i="3"/>
  <c r="H19" i="3"/>
  <c r="H19" i="3" a="1"/>
  <c r="X18" i="3"/>
  <c r="K18" i="3"/>
  <c r="J18" i="3"/>
  <c r="H18" i="3" a="1"/>
  <c r="H18" i="3" s="1"/>
  <c r="X17" i="3"/>
  <c r="K17" i="3"/>
  <c r="J17" i="3"/>
  <c r="H17" i="3" a="1"/>
  <c r="H17" i="3" s="1"/>
  <c r="X16" i="3"/>
  <c r="K16" i="3"/>
  <c r="J16" i="3"/>
  <c r="H16" i="3"/>
  <c r="H16" i="3" a="1"/>
  <c r="X15" i="3"/>
  <c r="K15" i="3"/>
  <c r="J15" i="3"/>
  <c r="H15" i="3"/>
  <c r="H15" i="3" a="1"/>
  <c r="X14" i="3"/>
  <c r="K14" i="3"/>
  <c r="J14" i="3"/>
  <c r="H14" i="3" a="1"/>
  <c r="H14" i="3" s="1"/>
  <c r="X13" i="3"/>
  <c r="K13" i="3"/>
  <c r="J13" i="3"/>
  <c r="H13" i="3" a="1"/>
  <c r="H13" i="3" s="1"/>
  <c r="X12" i="3"/>
  <c r="K12" i="3"/>
  <c r="J12" i="3"/>
  <c r="H12" i="3"/>
  <c r="H12" i="3" a="1"/>
  <c r="X11" i="3"/>
  <c r="K11" i="3"/>
  <c r="J11" i="3"/>
  <c r="H11" i="3"/>
  <c r="H11" i="3" a="1"/>
  <c r="X10" i="3"/>
  <c r="K10" i="3"/>
  <c r="J10" i="3"/>
  <c r="H10" i="3" a="1"/>
  <c r="H10" i="3" s="1"/>
  <c r="X9" i="3"/>
  <c r="K9" i="3"/>
  <c r="J9" i="3"/>
  <c r="H9" i="3" a="1"/>
  <c r="H9" i="3" s="1"/>
  <c r="X8" i="3"/>
  <c r="K8" i="3"/>
  <c r="J8" i="3"/>
  <c r="H8" i="3"/>
  <c r="H8" i="3" a="1"/>
  <c r="X7" i="3"/>
  <c r="K7" i="3"/>
  <c r="J7" i="3"/>
  <c r="H7" i="3"/>
  <c r="H7" i="3" a="1"/>
  <c r="X6" i="3"/>
  <c r="K6" i="3"/>
  <c r="J6" i="3"/>
  <c r="H6" i="3" a="1"/>
  <c r="H6" i="3" s="1"/>
  <c r="X5" i="3"/>
  <c r="K5" i="3"/>
  <c r="J5" i="3"/>
  <c r="H5" i="3" a="1"/>
  <c r="H5" i="3" s="1"/>
  <c r="X4" i="3"/>
  <c r="K4" i="3"/>
  <c r="J4" i="3"/>
  <c r="H4" i="3"/>
  <c r="H4" i="3" a="1"/>
  <c r="X3" i="3"/>
  <c r="K3" i="3"/>
  <c r="J3" i="3"/>
  <c r="H3" i="3"/>
  <c r="H3" i="3" a="1"/>
  <c r="X2" i="3"/>
  <c r="K2" i="3"/>
  <c r="J2" i="3"/>
  <c r="H2" i="3" a="1"/>
  <c r="H2" i="3" s="1"/>
  <c r="G51" i="5"/>
  <c r="I34" i="5"/>
  <c r="I33" i="5"/>
  <c r="F26" i="5"/>
  <c r="H54" i="5"/>
  <c r="H23" i="5"/>
  <c r="H6" i="5"/>
  <c r="H10" i="5"/>
  <c r="H14" i="5"/>
  <c r="I55" i="5" l="1"/>
  <c r="J55" i="5"/>
  <c r="H40" i="5"/>
  <c r="I7" i="5"/>
  <c r="J11" i="5"/>
  <c r="I11" i="5"/>
  <c r="I15" i="5"/>
  <c r="J15" i="5"/>
  <c r="J24" i="5"/>
  <c r="I24" i="5"/>
  <c r="J7" i="5"/>
  <c r="J33" i="5"/>
  <c r="J34" i="5"/>
  <c r="J41" i="5" l="1"/>
  <c r="I4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1020AD-3C2A-42EC-A9FD-D113943DB8C6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F761155-E433-4247-BFA2-0A2F59638D04}" name="WorksheetConnection_Dashboard cours.xlsx!semaineNetNm1" type="102" refreshedVersion="8" minRefreshableVersion="5">
    <extLst>
      <ext xmlns:x15="http://schemas.microsoft.com/office/spreadsheetml/2010/11/main" uri="{DE250136-89BD-433C-8126-D09CA5730AF9}">
        <x15:connection id="semaineNetNm1">
          <x15:rangePr sourceName="_xlcn.WorksheetConnection_Dashboardcours.xlsxsemaineNetNm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3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semaineNetNm1].[Semaine].&amp;[n],[semaineNetNm1].[Semaine].&amp;[n-1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2">
    <bk>
      <rc t="3" v="0"/>
    </bk>
    <bk>
      <rc t="2" v="0"/>
    </bk>
  </valueMetadata>
</metadata>
</file>

<file path=xl/sharedStrings.xml><?xml version="1.0" encoding="utf-8"?>
<sst xmlns="http://schemas.openxmlformats.org/spreadsheetml/2006/main" count="6354" uniqueCount="2522">
  <si>
    <t>Charte graphique</t>
  </si>
  <si>
    <t>#1ED760</t>
  </si>
  <si>
    <t>#C2D3CD</t>
  </si>
  <si>
    <t>#AFBFC0</t>
  </si>
  <si>
    <t>#9FA4A9</t>
  </si>
  <si>
    <t>#847E89</t>
  </si>
  <si>
    <t>#56494C</t>
  </si>
  <si>
    <t>Semaine</t>
  </si>
  <si>
    <t>Index</t>
  </si>
  <si>
    <t>Position la plus élevée dans les charts</t>
  </si>
  <si>
    <t>Nombre d'apparitions dans les charts</t>
  </si>
  <si>
    <t>semaine du plus haut classement</t>
  </si>
  <si>
    <t>Chanson</t>
  </si>
  <si>
    <t>Artiste</t>
  </si>
  <si>
    <t>genre simplifié</t>
  </si>
  <si>
    <t>Genre principal</t>
  </si>
  <si>
    <t>Popularité forte</t>
  </si>
  <si>
    <t>energie forte</t>
  </si>
  <si>
    <t>écoutes</t>
  </si>
  <si>
    <t>Followers</t>
  </si>
  <si>
    <t>Date de sortie</t>
  </si>
  <si>
    <t>Popularité</t>
  </si>
  <si>
    <t>Energie</t>
  </si>
  <si>
    <t>Dansabilité</t>
  </si>
  <si>
    <t>Paroles</t>
  </si>
  <si>
    <t>Acousticité</t>
  </si>
  <si>
    <t>Concert</t>
  </si>
  <si>
    <t>Positivité</t>
  </si>
  <si>
    <t>Intensité</t>
  </si>
  <si>
    <t>Durée (ms)</t>
  </si>
  <si>
    <t>Année de sortie</t>
  </si>
  <si>
    <t>n</t>
  </si>
  <si>
    <t>Don't Start Now</t>
  </si>
  <si>
    <t>Dua Lipa</t>
  </si>
  <si>
    <t>Pop Smoke</t>
  </si>
  <si>
    <t>Love Again</t>
  </si>
  <si>
    <t>Hold On</t>
  </si>
  <si>
    <t>Justin Bieber</t>
  </si>
  <si>
    <t>Canadian pop</t>
  </si>
  <si>
    <t>Ramenez la coupe à la maison</t>
  </si>
  <si>
    <t>Vegedream</t>
  </si>
  <si>
    <t>bad guy</t>
  </si>
  <si>
    <t>Billie Eilish</t>
  </si>
  <si>
    <t>electropop</t>
  </si>
  <si>
    <t>Anyone</t>
  </si>
  <si>
    <t>Therefore I Am</t>
  </si>
  <si>
    <t>Higher Power</t>
  </si>
  <si>
    <t>Coldplay</t>
  </si>
  <si>
    <t>permanent wave</t>
  </si>
  <si>
    <t>BICHOTA</t>
  </si>
  <si>
    <t>KAROL G</t>
  </si>
  <si>
    <t>latin</t>
  </si>
  <si>
    <t>everything i wanted</t>
  </si>
  <si>
    <t>when the party's over</t>
  </si>
  <si>
    <t>Afterglow</t>
  </si>
  <si>
    <t>Ed Sheeran</t>
  </si>
  <si>
    <t>pop</t>
  </si>
  <si>
    <t>VOCE</t>
  </si>
  <si>
    <t>Madame</t>
  </si>
  <si>
    <t>Wonder</t>
  </si>
  <si>
    <t>Shawn Mendes</t>
  </si>
  <si>
    <t>canadian pop</t>
  </si>
  <si>
    <t>OK Not To Be OK</t>
  </si>
  <si>
    <t>Marshmello, Demi Lovato</t>
  </si>
  <si>
    <t>brostep</t>
  </si>
  <si>
    <t>ocean eyes</t>
  </si>
  <si>
    <t>Salt</t>
  </si>
  <si>
    <t>Ava Max</t>
  </si>
  <si>
    <t>dance pop</t>
  </si>
  <si>
    <t>Never Seen the Rain</t>
  </si>
  <si>
    <t>Tones And I</t>
  </si>
  <si>
    <t>australian pop</t>
  </si>
  <si>
    <t>@ MEH</t>
  </si>
  <si>
    <t>Playboi Carti</t>
  </si>
  <si>
    <t>atl hip hop</t>
  </si>
  <si>
    <t>Bad Child</t>
  </si>
  <si>
    <t>bury a friend</t>
  </si>
  <si>
    <t>i love you</t>
  </si>
  <si>
    <t>you should see me in a crown</t>
  </si>
  <si>
    <t>King Of My City</t>
  </si>
  <si>
    <t>A Boogie Wit da Hoodie</t>
  </si>
  <si>
    <t>melodic rap</t>
  </si>
  <si>
    <t>Look At Her Now</t>
  </si>
  <si>
    <t>Selena Gomez</t>
  </si>
  <si>
    <t>In Da Getto</t>
  </si>
  <si>
    <t>J Balvin, Skrillex</t>
  </si>
  <si>
    <t>Lost Cause</t>
  </si>
  <si>
    <t>LOCATION</t>
  </si>
  <si>
    <t>KAROL G, Anuel AA, J Balvin</t>
  </si>
  <si>
    <t>Ay, DiOs Mío!</t>
  </si>
  <si>
    <t>Con Calma</t>
  </si>
  <si>
    <t>Daddy Yankee, Snow</t>
  </si>
  <si>
    <t>Daddy Yankee</t>
  </si>
  <si>
    <t>MODO TURBO</t>
  </si>
  <si>
    <t>Luísa Sonza, Pabllo Vittar, Anitta</t>
  </si>
  <si>
    <t>funk carioca</t>
  </si>
  <si>
    <t>BRABA</t>
  </si>
  <si>
    <t>Luísa Sonza</t>
  </si>
  <si>
    <t>Karaoke</t>
  </si>
  <si>
    <t>Boomdabash, Alessandra Amoroso</t>
  </si>
  <si>
    <t>Forever Yours - Avicii Tribute</t>
  </si>
  <si>
    <t>Kygo, Sandro Cavazza</t>
  </si>
  <si>
    <t>edm</t>
  </si>
  <si>
    <t>PROBLEMA</t>
  </si>
  <si>
    <t>Chica Ideal</t>
  </si>
  <si>
    <t>Sebastian Yatra, Guaynaa</t>
  </si>
  <si>
    <t>colombian pop</t>
  </si>
  <si>
    <t>Rojo</t>
  </si>
  <si>
    <t>J Balvin</t>
  </si>
  <si>
    <t>PORFA</t>
  </si>
  <si>
    <t>Feid, Justin Quiles</t>
  </si>
  <si>
    <t>Indeciso</t>
  </si>
  <si>
    <t>Reik, J Balvin, Lalo Ebratt</t>
  </si>
  <si>
    <t>Stupid Love</t>
  </si>
  <si>
    <t>Lady Gaga</t>
  </si>
  <si>
    <t>Run Rudolph Run - Single Version</t>
  </si>
  <si>
    <t>Chuck Berry</t>
  </si>
  <si>
    <t>rock</t>
  </si>
  <si>
    <t>Santa Claus Is Coming To Town</t>
  </si>
  <si>
    <t>The Jackson 5</t>
  </si>
  <si>
    <t>Joy To The World</t>
  </si>
  <si>
    <t>Nat King Cole</t>
  </si>
  <si>
    <t>adult standards</t>
  </si>
  <si>
    <t>What Christmas Means To Me</t>
  </si>
  <si>
    <t>Stevie Wonder</t>
  </si>
  <si>
    <t>Pop</t>
  </si>
  <si>
    <t>Little Saint Nick - 1991 Remix</t>
  </si>
  <si>
    <t>The Beach Boys</t>
  </si>
  <si>
    <t>You Never Know</t>
  </si>
  <si>
    <t>BLACKPINK</t>
  </si>
  <si>
    <t>k-pop</t>
  </si>
  <si>
    <t>Tell The Vision (feat. Kanye West &amp; Pusha T)</t>
  </si>
  <si>
    <t>brooklyn drill</t>
  </si>
  <si>
    <t>Woo Baby (feat. Chris Brown)</t>
  </si>
  <si>
    <t>More Time</t>
  </si>
  <si>
    <t>Coupe</t>
  </si>
  <si>
    <t>Manslaughter (feat. Rick Ross &amp; The-Dream)</t>
  </si>
  <si>
    <t>Genius (feat. Lil Tjay &amp; Swae Lee)</t>
  </si>
  <si>
    <t>Brush Em (feat. Rah Swish)</t>
  </si>
  <si>
    <t>NDA</t>
  </si>
  <si>
    <t>Your Power</t>
  </si>
  <si>
    <t>my future</t>
  </si>
  <si>
    <t>INDUSTRY BABY (feat. Jack Harlow)</t>
  </si>
  <si>
    <t>Lil Nas X</t>
  </si>
  <si>
    <t>lgbtq+ hip hop</t>
  </si>
  <si>
    <t>Don't Go Yet</t>
  </si>
  <si>
    <t>Camila Cabello</t>
  </si>
  <si>
    <t>Over The Top (feat. Drake)</t>
  </si>
  <si>
    <t>Smiley</t>
  </si>
  <si>
    <t>canadian hip hop</t>
  </si>
  <si>
    <t>Kiss My (Uh Oh)</t>
  </si>
  <si>
    <t>Anne-Marie, Little Mix</t>
  </si>
  <si>
    <t>Better Believe</t>
  </si>
  <si>
    <t>Belly, The Weeknd, Young Thug</t>
  </si>
  <si>
    <t>Wild Side (feat. Cardi B)</t>
  </si>
  <si>
    <t>Normani</t>
  </si>
  <si>
    <t>Verdansk</t>
  </si>
  <si>
    <t>Dave</t>
  </si>
  <si>
    <t>uk hip hop</t>
  </si>
  <si>
    <t>New Normal</t>
  </si>
  <si>
    <t>Khalid</t>
  </si>
  <si>
    <t>penhasco.</t>
  </si>
  <si>
    <t>Blaues Licht</t>
  </si>
  <si>
    <t>RAF Camora, Bonez MC</t>
  </si>
  <si>
    <t>german hip hop</t>
  </si>
  <si>
    <t>Bout A Million (feat. 42 Dugg &amp; 21 Savage)</t>
  </si>
  <si>
    <t>Demeanor (feat. Dua Lipa)</t>
  </si>
  <si>
    <t>Holy Smokes</t>
  </si>
  <si>
    <t>Trippie Redd, Lil Uzi Vert</t>
  </si>
  <si>
    <t>Shot in the Dark</t>
  </si>
  <si>
    <t>John Mayer</t>
  </si>
  <si>
    <t>neo mellow</t>
  </si>
  <si>
    <t>Last Train Home</t>
  </si>
  <si>
    <t>KESI - Remix</t>
  </si>
  <si>
    <t>Camilo, Shawn Mendes</t>
  </si>
  <si>
    <t>Como Si No Importara</t>
  </si>
  <si>
    <t>Emilia, Duki</t>
  </si>
  <si>
    <t>STAY (with Justin Bieber)</t>
  </si>
  <si>
    <t>The Kid LAROI</t>
  </si>
  <si>
    <t>australian hip hop</t>
  </si>
  <si>
    <t>Permission to Dance</t>
  </si>
  <si>
    <t>BTS</t>
  </si>
  <si>
    <t>Motley Crew</t>
  </si>
  <si>
    <t>Post Malone</t>
  </si>
  <si>
    <t>dfw rap</t>
  </si>
  <si>
    <t>911 - Remix</t>
  </si>
  <si>
    <t>Sech, Jhay Cortez</t>
  </si>
  <si>
    <t>París</t>
  </si>
  <si>
    <t>Ingratax</t>
  </si>
  <si>
    <t>911</t>
  </si>
  <si>
    <t>Sech</t>
  </si>
  <si>
    <t>The Jackie (with J. Cole &amp; Lil Tjay)</t>
  </si>
  <si>
    <t>Bas</t>
  </si>
  <si>
    <t>hip hop</t>
  </si>
  <si>
    <t>WHOLE LOTTA MONEY (feat. Nicki Minaj) - Remix</t>
  </si>
  <si>
    <t>BIA</t>
  </si>
  <si>
    <t>escape room</t>
  </si>
  <si>
    <t>Memory</t>
  </si>
  <si>
    <t>Kane Brown, blackbear</t>
  </si>
  <si>
    <t>contemporary country</t>
  </si>
  <si>
    <t>Volando - Remix</t>
  </si>
  <si>
    <t>Mora, Bad Bunny, Sech</t>
  </si>
  <si>
    <t>reggaeton</t>
  </si>
  <si>
    <t>Entre Nosotros</t>
  </si>
  <si>
    <t>Tiago PZK, LIT killah</t>
  </si>
  <si>
    <t>trap argentino</t>
  </si>
  <si>
    <t>Sobrio</t>
  </si>
  <si>
    <t>Maluma</t>
  </si>
  <si>
    <t>Clash (feat. Stormzy)</t>
  </si>
  <si>
    <t>De Museo</t>
  </si>
  <si>
    <t>Bad Bunny</t>
  </si>
  <si>
    <t>Wrecked</t>
  </si>
  <si>
    <t>Imagine Dragons</t>
  </si>
  <si>
    <t>modern rock</t>
  </si>
  <si>
    <t>Renegade (feat. Taylor Swift)</t>
  </si>
  <si>
    <t>Big Red Machine</t>
  </si>
  <si>
    <t>eau claire indie</t>
  </si>
  <si>
    <t>ANGELS &amp; DEMONS</t>
  </si>
  <si>
    <t>jxdn</t>
  </si>
  <si>
    <t>Wasting Time ( feat. Drake )</t>
  </si>
  <si>
    <t>Brent Faiyaz</t>
  </si>
  <si>
    <t>dmv rap</t>
  </si>
  <si>
    <t>Lieben wir</t>
  </si>
  <si>
    <t>Shirin David</t>
  </si>
  <si>
    <t>frauenrap</t>
  </si>
  <si>
    <t>Nicky Jam: Bzrp Music Sessions, Vol. 41</t>
  </si>
  <si>
    <t>Bizarrap, Nicky Jam</t>
  </si>
  <si>
    <t>argentine hip hop</t>
  </si>
  <si>
    <t>Bad Habits</t>
  </si>
  <si>
    <t>Need To Know</t>
  </si>
  <si>
    <t>Doja Cat</t>
  </si>
  <si>
    <t>Ain't Shit</t>
  </si>
  <si>
    <t>You Right</t>
  </si>
  <si>
    <t>Doja Cat, The Weeknd</t>
  </si>
  <si>
    <t>Rasputin</t>
  </si>
  <si>
    <t>Majestic, Boney M.</t>
  </si>
  <si>
    <t>house</t>
  </si>
  <si>
    <t>Woman</t>
  </si>
  <si>
    <t>Red Light Green Light</t>
  </si>
  <si>
    <t>DaBaby</t>
  </si>
  <si>
    <t>north carolina hip hop</t>
  </si>
  <si>
    <t>Cúrame</t>
  </si>
  <si>
    <t>Rauw Alejandro</t>
  </si>
  <si>
    <t>puerto rican pop</t>
  </si>
  <si>
    <t>WUSYANAME (feat. Youngboy Never Broke Again &amp; Ty Dolla $ign)</t>
  </si>
  <si>
    <t>Tyler, The Creator</t>
  </si>
  <si>
    <t>Sexo Virtual</t>
  </si>
  <si>
    <t>I Don't Do Drugs (feat. Ariana Grande)</t>
  </si>
  <si>
    <t>JUGGERNAUT (feat. Lil Uzi Vert &amp; Pharrell Williams)</t>
  </si>
  <si>
    <t>LUMBERJACK</t>
  </si>
  <si>
    <t>LEMONHEAD (feat. 42 Dugg)</t>
  </si>
  <si>
    <t>HOT WIND BLOWS (feat. Lil Wayne)</t>
  </si>
  <si>
    <t>CORSO</t>
  </si>
  <si>
    <t>SWEET / I THOUGHT YOU WANTED TO DANCE (feat. Brent Faiyaz &amp; Fana Hues)</t>
  </si>
  <si>
    <t>SIR BAUDELAIRE (feat. DJ Drama)</t>
  </si>
  <si>
    <t>MASSA</t>
  </si>
  <si>
    <t>RUNITUP (feat. Teezo Touchdown)</t>
  </si>
  <si>
    <t>MANIFESTO (feat. Domo Genesis)</t>
  </si>
  <si>
    <t>Get Into It (Yuh)</t>
  </si>
  <si>
    <t>WILSHIRE</t>
  </si>
  <si>
    <t>RISE! (feat. DAISY WORLD)</t>
  </si>
  <si>
    <t>Naked</t>
  </si>
  <si>
    <t>Payday (feat. Young Thug)</t>
  </si>
  <si>
    <t>Been Like This</t>
  </si>
  <si>
    <t>AM Remix</t>
  </si>
  <si>
    <t>Nio Garcia, J Balvin, Bad Bunny</t>
  </si>
  <si>
    <t>Pepas</t>
  </si>
  <si>
    <t>Farruko</t>
  </si>
  <si>
    <t>Sommergewitter</t>
  </si>
  <si>
    <t>Pashanim</t>
  </si>
  <si>
    <t>german alternative rap</t>
  </si>
  <si>
    <t>2:50 Remix</t>
  </si>
  <si>
    <t>MYA, TINI, Duki</t>
  </si>
  <si>
    <t>latin pop</t>
  </si>
  <si>
    <t>Ficha Limpa</t>
  </si>
  <si>
    <t>Gusttavo Lima</t>
  </si>
  <si>
    <t>sertanejo</t>
  </si>
  <si>
    <t>Poblado - Remix</t>
  </si>
  <si>
    <t>J Balvin, KAROL G, Nicky Jam, Crissin, Totoy El Frio, Natan &amp; Shander</t>
  </si>
  <si>
    <t>Ball If I Want To</t>
  </si>
  <si>
    <t>Holiday</t>
  </si>
  <si>
    <t>KSI</t>
  </si>
  <si>
    <t>Poblado</t>
  </si>
  <si>
    <t>Crissin, Totoy El Frio, Natan &amp; Shander</t>
  </si>
  <si>
    <t>MORENA</t>
  </si>
  <si>
    <t>Luan Santana</t>
  </si>
  <si>
    <t>MI FAI IMPAZZIRE</t>
  </si>
  <si>
    <t>BLANCO, Sfera Ebbasta</t>
  </si>
  <si>
    <t>italian hip hop</t>
  </si>
  <si>
    <t>working</t>
  </si>
  <si>
    <t>Tate McRae, Khalid</t>
  </si>
  <si>
    <t>alt z</t>
  </si>
  <si>
    <t>No Me Conocen (Remix) [con DUKI, Rei &amp; Tiago PZK]</t>
  </si>
  <si>
    <t>BANDIDO</t>
  </si>
  <si>
    <t>Fiel - Remix</t>
  </si>
  <si>
    <t>Wisin, Jhay Cortez, Anuel AA, Los Legendarios, Myke Towers</t>
  </si>
  <si>
    <t>Beautiful Mistakes (feat. Megan Thee Stallion)</t>
  </si>
  <si>
    <t>Maroon 5</t>
  </si>
  <si>
    <t>Thot Shit</t>
  </si>
  <si>
    <t>Megan Thee Stallion</t>
  </si>
  <si>
    <t>houston rap</t>
  </si>
  <si>
    <t>Memories</t>
  </si>
  <si>
    <t>Alcohol-Free</t>
  </si>
  <si>
    <t>TWICE</t>
  </si>
  <si>
    <t>Having Our Way (feat. Drake)</t>
  </si>
  <si>
    <t>Migos</t>
  </si>
  <si>
    <t>MILLE (feat. Orietta Berti)</t>
  </si>
  <si>
    <t>Fedez, Achille Lauro</t>
  </si>
  <si>
    <t>italian adult pop</t>
  </si>
  <si>
    <t>No Return (with The Kid LAROI &amp; Lil Durk)</t>
  </si>
  <si>
    <t>Polo G</t>
  </si>
  <si>
    <t>chicago rap</t>
  </si>
  <si>
    <t>Black Hearted</t>
  </si>
  <si>
    <t>Lost</t>
  </si>
  <si>
    <t>Avalanche</t>
  </si>
  <si>
    <t>Malibu (feat. Polo G)</t>
  </si>
  <si>
    <t>Clueless (with Pop Smoke &amp; Fivio Foreign)</t>
  </si>
  <si>
    <t>Modern Day</t>
  </si>
  <si>
    <t>Painting Pictures</t>
  </si>
  <si>
    <t>Nobody's Love</t>
  </si>
  <si>
    <t>Bezos I</t>
  </si>
  <si>
    <t>Bo Burnham</t>
  </si>
  <si>
    <t>comic</t>
  </si>
  <si>
    <t>As the World Caves In</t>
  </si>
  <si>
    <t>Sarah Cothran</t>
  </si>
  <si>
    <t>All Eyes On Me</t>
  </si>
  <si>
    <t>Solar Power</t>
  </si>
  <si>
    <t>Lorde</t>
  </si>
  <si>
    <t>art pop</t>
  </si>
  <si>
    <t>Eladio Carrion: Bzrp Music Sessions, Vol. 40</t>
  </si>
  <si>
    <t>Bizarrap, Eladio Carrion</t>
  </si>
  <si>
    <t>Yonaguni</t>
  </si>
  <si>
    <t>Butter</t>
  </si>
  <si>
    <t>Reckless</t>
  </si>
  <si>
    <t>Madison Beer</t>
  </si>
  <si>
    <t>By Your Side (feat. Tom Grennan)</t>
  </si>
  <si>
    <t>Calvin Harris</t>
  </si>
  <si>
    <t>Fancy Like</t>
  </si>
  <si>
    <t>Walker Hayes</t>
  </si>
  <si>
    <t>Late At Night</t>
  </si>
  <si>
    <t>Roddy Ricch</t>
  </si>
  <si>
    <t>Petrouchka (feat. PLK)</t>
  </si>
  <si>
    <t>Soso Maness</t>
  </si>
  <si>
    <t>francoton</t>
  </si>
  <si>
    <t>Hats Off (feat. Travis Scott)</t>
  </si>
  <si>
    <t>Lil Baby, Lil Durk</t>
  </si>
  <si>
    <t>Voice of the Heroes</t>
  </si>
  <si>
    <t>Butter (Instrumental)</t>
  </si>
  <si>
    <t>Fulanito</t>
  </si>
  <si>
    <t>Becky G, El Alfa</t>
  </si>
  <si>
    <t>2055</t>
  </si>
  <si>
    <t>Sleepy Hallow</t>
  </si>
  <si>
    <t>Meu Pedaço de Pecado</t>
  </si>
  <si>
    <t>João Gomes</t>
  </si>
  <si>
    <t>Aquelas Coisas</t>
  </si>
  <si>
    <t>Se For Amor</t>
  </si>
  <si>
    <t>João Gomes, Vitor Fernandes</t>
  </si>
  <si>
    <t>0X1=LOVESONG (I Know I Love you)</t>
  </si>
  <si>
    <t>TOMORROW X TOGETHER, Seori</t>
  </si>
  <si>
    <t>Qué Más Pues?</t>
  </si>
  <si>
    <t>J Balvin, Maria Becerra</t>
  </si>
  <si>
    <t>Tell Em</t>
  </si>
  <si>
    <t>Cochise, $NOT</t>
  </si>
  <si>
    <t>plugg</t>
  </si>
  <si>
    <t>Killer (feat. Jack Harlow &amp; Cordae) - Remix</t>
  </si>
  <si>
    <t>Eminem</t>
  </si>
  <si>
    <t>detroit hip hop</t>
  </si>
  <si>
    <t>734</t>
  </si>
  <si>
    <t>Juice WRLD</t>
  </si>
  <si>
    <t>Faz Amor Comigo Só Hoje - Ao Vivo</t>
  </si>
  <si>
    <t>Israel &amp; Rodolffo, Wesley Safadão</t>
  </si>
  <si>
    <t>good 4 u</t>
  </si>
  <si>
    <t>Olivia Rodrigo</t>
  </si>
  <si>
    <t>traitor</t>
  </si>
  <si>
    <t>deja vu</t>
  </si>
  <si>
    <t>drivers license</t>
  </si>
  <si>
    <t>happier</t>
  </si>
  <si>
    <t>favorite crime</t>
  </si>
  <si>
    <t>jealousy, jealousy</t>
  </si>
  <si>
    <t>Leave Before You Love Me (with Jonas Brothers)</t>
  </si>
  <si>
    <t>Marshmello</t>
  </si>
  <si>
    <t>brutal</t>
  </si>
  <si>
    <t>enough for you</t>
  </si>
  <si>
    <t>1 step forward, 3 steps back</t>
  </si>
  <si>
    <t>Our Song</t>
  </si>
  <si>
    <t>Anne-Marie, Niall Horan</t>
  </si>
  <si>
    <t>hope ur ok</t>
  </si>
  <si>
    <t>GANG GANG (with Lil Wayne)</t>
  </si>
  <si>
    <t>SUN GOES DOWN</t>
  </si>
  <si>
    <t>Shy Away</t>
  </si>
  <si>
    <t>Twenty One Pilots</t>
  </si>
  <si>
    <t>Saturday</t>
  </si>
  <si>
    <t>Mask</t>
  </si>
  <si>
    <t>Dream</t>
  </si>
  <si>
    <t>dream smp</t>
  </si>
  <si>
    <t>Choker</t>
  </si>
  <si>
    <t>Girl From Rio</t>
  </si>
  <si>
    <t>Anitta</t>
  </si>
  <si>
    <t>Todo De Ti</t>
  </si>
  <si>
    <t>Heartbreak Anthem (with David Guetta &amp; Little Mix)</t>
  </si>
  <si>
    <t>Galantis</t>
  </si>
  <si>
    <t>Freaks</t>
  </si>
  <si>
    <t>Surf Curse</t>
  </si>
  <si>
    <t>dreamo</t>
  </si>
  <si>
    <t>Build a Bitch</t>
  </si>
  <si>
    <t>Bella Poarch</t>
  </si>
  <si>
    <t>p r i d e . i s . t h e . d e v i l (with Lil Baby)</t>
  </si>
  <si>
    <t>J. Cole</t>
  </si>
  <si>
    <t>conscious hip hop</t>
  </si>
  <si>
    <t>n-1</t>
  </si>
  <si>
    <t>m y . l i f e (with 21 Savage &amp; Morray)</t>
  </si>
  <si>
    <t>Straightenin</t>
  </si>
  <si>
    <t>a m a r i</t>
  </si>
  <si>
    <t>i n t e r l u d e</t>
  </si>
  <si>
    <t>9 5 . s o u t h</t>
  </si>
  <si>
    <t>Seeing Green (with Drake &amp; Lil Wayne)</t>
  </si>
  <si>
    <t>Nicki Minaj</t>
  </si>
  <si>
    <t>l e t . g o . m y . h a n d (with Bas &amp; 6LACK)</t>
  </si>
  <si>
    <t>a p p l y i n g . p r e s s u r e</t>
  </si>
  <si>
    <t>1 0 0 . m i l ‘ (with Bas)</t>
  </si>
  <si>
    <t>p u n c h i n ‘ . t h e . c l o c k</t>
  </si>
  <si>
    <t>t h e . c l i m b . b a c k</t>
  </si>
  <si>
    <t>h u n g e r . o n . h i l l s i d e (with Bas)</t>
  </si>
  <si>
    <t>c l o s e</t>
  </si>
  <si>
    <t>Loco</t>
  </si>
  <si>
    <t>Justin Quiles, Chimbala, Zion &amp; Lennox</t>
  </si>
  <si>
    <t>His &amp; Hers (feat. Don Toliver, Lil Uzi Vert &amp; Gunna)</t>
  </si>
  <si>
    <t>Internet Money</t>
  </si>
  <si>
    <t>pop rap</t>
  </si>
  <si>
    <t>malibu</t>
  </si>
  <si>
    <t>sangiovanni</t>
  </si>
  <si>
    <t>We Are The People (feat. Bono &amp; The Edge) - Official UEFA EURO 2020 Song</t>
  </si>
  <si>
    <t>Martin Garrix</t>
  </si>
  <si>
    <t>Extasy</t>
  </si>
  <si>
    <t>187 Strassenbande, Bonez MC, Frauenarzt</t>
  </si>
  <si>
    <t>Miss The Rage (feat. Playboi Carti)</t>
  </si>
  <si>
    <t>Trippie Redd</t>
  </si>
  <si>
    <t>NEVER LEFT</t>
  </si>
  <si>
    <t>Lil Tecca</t>
  </si>
  <si>
    <t>Run</t>
  </si>
  <si>
    <t>OneRepublic</t>
  </si>
  <si>
    <t>What You Need</t>
  </si>
  <si>
    <t>Don Toliver</t>
  </si>
  <si>
    <t>rap</t>
  </si>
  <si>
    <t>Here's Your Perfect</t>
  </si>
  <si>
    <t>Jamie Miller</t>
  </si>
  <si>
    <t>pop soul</t>
  </si>
  <si>
    <t>EVERY CHANCE I GET (feat. Lil Baby &amp; Lil Durk)</t>
  </si>
  <si>
    <t>DJ Khaled</t>
  </si>
  <si>
    <t>In the morning</t>
  </si>
  <si>
    <t>ITZY</t>
  </si>
  <si>
    <t>k-pop girl group</t>
  </si>
  <si>
    <t>Ramen &amp; OJ</t>
  </si>
  <si>
    <t>Joyner Lucas, Lil Baby</t>
  </si>
  <si>
    <t>boston hip hop</t>
  </si>
  <si>
    <t>WITHOUT YOU (with Miley Cyrus)</t>
  </si>
  <si>
    <t>I DID IT (feat. Post Malone, Megan Thee Stallion, Lil Baby &amp; DaBaby)</t>
  </si>
  <si>
    <t>durag activity (with Travis Scott)</t>
  </si>
  <si>
    <t>Baby Keem</t>
  </si>
  <si>
    <t>LET IT GO (feat. Justin Bieber &amp; 21 Savage)</t>
  </si>
  <si>
    <t>Miénteme</t>
  </si>
  <si>
    <t>TINI, Maria Becerra</t>
  </si>
  <si>
    <t>Não, Não Vou</t>
  </si>
  <si>
    <t>Mari Fernandez</t>
  </si>
  <si>
    <t>love race (feat. Kellin Quinn)</t>
  </si>
  <si>
    <t>Machine Gun Kelly</t>
  </si>
  <si>
    <t>ohio hip hop</t>
  </si>
  <si>
    <t>Snow Tha Product: Bzrp Music Sessions, Vol. 39</t>
  </si>
  <si>
    <t>Bizarrap, Snow Tha Product</t>
  </si>
  <si>
    <t>BXL ZOO</t>
  </si>
  <si>
    <t>Damso, Hamza</t>
  </si>
  <si>
    <t>belgian hip hop</t>
  </si>
  <si>
    <t>DEUX TOILES DE MER</t>
  </si>
  <si>
    <t>Damso</t>
  </si>
  <si>
    <t>t r a n s p a r e n t s o u l feat. Travis Barker</t>
  </si>
  <si>
    <t>WILLOW</t>
  </si>
  <si>
    <t>afrofuturism</t>
  </si>
  <si>
    <t>Save Your Tears (with Ariana Grande) (Remix)</t>
  </si>
  <si>
    <t>The Weeknd</t>
  </si>
  <si>
    <t>canadian contemporary r&amp;b</t>
  </si>
  <si>
    <t>Save Your Tears</t>
  </si>
  <si>
    <t>Botella Tras Botella</t>
  </si>
  <si>
    <t>Gera MX, Christian Nodal</t>
  </si>
  <si>
    <t>mexican hip hop</t>
  </si>
  <si>
    <t>Dick (feat. Doja Cat)</t>
  </si>
  <si>
    <t>StarBoi3</t>
  </si>
  <si>
    <t>Come Through (feat. Chris Brown)</t>
  </si>
  <si>
    <t>H.E.R.</t>
  </si>
  <si>
    <t>alternative r&amp;b</t>
  </si>
  <si>
    <t>Cry About It Later</t>
  </si>
  <si>
    <t>Katy Perry</t>
  </si>
  <si>
    <t>Body (Remix) [feat. ArrDee, E1 (3x3), ZT (3x3), Bugzy Malone, Buni, Fivio Foreign &amp; Darkoo]</t>
  </si>
  <si>
    <t>Tion Wayne, Russ Millions</t>
  </si>
  <si>
    <t>london rap</t>
  </si>
  <si>
    <t>Body</t>
  </si>
  <si>
    <t>Russ Millions, Tion Wayne</t>
  </si>
  <si>
    <t>Paradigmas</t>
  </si>
  <si>
    <t>Jorge &amp; Mateus</t>
  </si>
  <si>
    <t>Ram Pam Pam</t>
  </si>
  <si>
    <t>Natti Natasha, Becky G</t>
  </si>
  <si>
    <t>Pareja Del Año</t>
  </si>
  <si>
    <t>Sebastian Yatra, Myke Towers</t>
  </si>
  <si>
    <t>You</t>
  </si>
  <si>
    <t>Regard, Troye Sivan, Tate McRae</t>
  </si>
  <si>
    <t>Solid (feat. Drake)</t>
  </si>
  <si>
    <t>Young Stoner Life, Young Thug, Gunna</t>
  </si>
  <si>
    <t>Ski</t>
  </si>
  <si>
    <t>Diamonds Dancing (feat. Travis Scott)</t>
  </si>
  <si>
    <t>Sal y Perrea</t>
  </si>
  <si>
    <t>Kiss Me More (feat. SZA)</t>
  </si>
  <si>
    <t>RAPSTAR</t>
  </si>
  <si>
    <t>Bipolar</t>
  </si>
  <si>
    <t>Mc Davi, Mc Pedrinho, Mc Don Juan</t>
  </si>
  <si>
    <t>Tipo Gin - Ao Vivo</t>
  </si>
  <si>
    <t>MC Kevin o Chris</t>
  </si>
  <si>
    <t>funk 150 bpm</t>
  </si>
  <si>
    <t>Mr. Perfectly Fine (Taylor’s Version) (From The Vault)</t>
  </si>
  <si>
    <t>Taylor Swift</t>
  </si>
  <si>
    <t>Otra Noche Sin Ti</t>
  </si>
  <si>
    <t>J Balvin, Khalid</t>
  </si>
  <si>
    <t>Love Story (Taylor’s Version)</t>
  </si>
  <si>
    <t>You Belong With Me (Taylor’s Version)</t>
  </si>
  <si>
    <t>Fearless (Taylor’s Version)</t>
  </si>
  <si>
    <t>Fifteen (Taylor’s Version)</t>
  </si>
  <si>
    <t>The Way I Loved You (Taylor’s Version)</t>
  </si>
  <si>
    <t>Hey Stephen (Taylor’s Version)</t>
  </si>
  <si>
    <t>White Horse (Taylor’s Version)</t>
  </si>
  <si>
    <t>Forever &amp; Always (Taylor’s Version)</t>
  </si>
  <si>
    <t>Breathe (feat. Colbie Caillat) (Taylor’s Version)</t>
  </si>
  <si>
    <t>That’s When (feat. Keith Urban) (Taylor’s Version) (From The Vault)</t>
  </si>
  <si>
    <t>Tell Me Why (Taylor’s Version)</t>
  </si>
  <si>
    <t>You’re Not Sorry (Taylor’s Version)</t>
  </si>
  <si>
    <t>Don’t You (Taylor’s Version) (From The Vault)</t>
  </si>
  <si>
    <t>We Were Happy (Taylor’s Version) (From The Vault)</t>
  </si>
  <si>
    <t>Calling My Phone</t>
  </si>
  <si>
    <t>Lil Tjay, 6LACK</t>
  </si>
  <si>
    <t>Vida Louca</t>
  </si>
  <si>
    <t>Mc Poze do Rodo, Neo Beats, Mainstreet</t>
  </si>
  <si>
    <t>Headshot (feat. Polo G &amp; Fivio Foreign)</t>
  </si>
  <si>
    <t>Lil Tjay</t>
  </si>
  <si>
    <t>Met Him Last Night (feat. Ariana Grande)</t>
  </si>
  <si>
    <t>Demi Lovato</t>
  </si>
  <si>
    <t>Run It Up (feat. Offset &amp; Moneybagg Yo)</t>
  </si>
  <si>
    <t>Tiroteo - Remix</t>
  </si>
  <si>
    <t>Marc Seguí, Rauw Alejandro, Pol Granch</t>
  </si>
  <si>
    <t>Film out</t>
  </si>
  <si>
    <t>WACHA</t>
  </si>
  <si>
    <t>KHEA, Duki</t>
  </si>
  <si>
    <t>MONTERO (Call Me By Your Name)</t>
  </si>
  <si>
    <t>Volta Bebê, Volta Neném</t>
  </si>
  <si>
    <t>Dj Guuga, DJ Ivis</t>
  </si>
  <si>
    <t>Mood (feat. iann dior)</t>
  </si>
  <si>
    <t>24kGoldn</t>
  </si>
  <si>
    <t>cali rap</t>
  </si>
  <si>
    <t>EL MAKINON</t>
  </si>
  <si>
    <t>KAROL G, Mariah Angeliq</t>
  </si>
  <si>
    <t>Good Without</t>
  </si>
  <si>
    <t>Mimi Webb</t>
  </si>
  <si>
    <t>You All Over Me (feat. Maren Morris) (Taylor’s Version) (From The Vault)</t>
  </si>
  <si>
    <t>Dancing With The Devil</t>
  </si>
  <si>
    <t>What If I Told You That I Love You</t>
  </si>
  <si>
    <t>Ali Gatie</t>
  </si>
  <si>
    <t>I WANNA BE YOUR SLAVE</t>
  </si>
  <si>
    <t>Måneskin</t>
  </si>
  <si>
    <t>indie rock italiano</t>
  </si>
  <si>
    <t>Peaches (feat. Daniel Caesar &amp; Giveon)</t>
  </si>
  <si>
    <t>ZITTI E BUONI</t>
  </si>
  <si>
    <t>CORALINE</t>
  </si>
  <si>
    <t>As I Am (feat. Khalid)</t>
  </si>
  <si>
    <t>Unstable (feat. The Kid LAROI)</t>
  </si>
  <si>
    <t>Ghost</t>
  </si>
  <si>
    <t>Off My Face</t>
  </si>
  <si>
    <t>Tu Veneno</t>
  </si>
  <si>
    <t>Deserve You</t>
  </si>
  <si>
    <t>2 Much</t>
  </si>
  <si>
    <t>Loved By You (feat. Burna Boy)</t>
  </si>
  <si>
    <t>Die For You (feat. Dominic Fike)</t>
  </si>
  <si>
    <t>Love You Different (feat. BEAM)</t>
  </si>
  <si>
    <t>White Dress</t>
  </si>
  <si>
    <t>Lana Del Rey</t>
  </si>
  <si>
    <t>Chemtrails Over The Country Club</t>
  </si>
  <si>
    <t>Let Me Love You Like A Woman</t>
  </si>
  <si>
    <t>Me Fije</t>
  </si>
  <si>
    <t>Alex Rose, Rauw Alejandro</t>
  </si>
  <si>
    <t>10 Years</t>
  </si>
  <si>
    <t>Daði Freyr</t>
  </si>
  <si>
    <t>icelandic pop</t>
  </si>
  <si>
    <t>Follow You</t>
  </si>
  <si>
    <t>Baila Conmigo (with Rauw Alejandro)</t>
  </si>
  <si>
    <t>On The Ground</t>
  </si>
  <si>
    <t>ROSÉ</t>
  </si>
  <si>
    <t>Gone</t>
  </si>
  <si>
    <t>Dámelo To’ (feat. Myke Towers)</t>
  </si>
  <si>
    <t>Patience (feat. YUNGBLUD &amp; Polo G)</t>
  </si>
  <si>
    <t>DAYWALKER! (feat. CORPSE)</t>
  </si>
  <si>
    <t>De Una Vez</t>
  </si>
  <si>
    <t>Travesuras - Remix</t>
  </si>
  <si>
    <t>Nio Garcia, Casper Magico, Ozuna, Wisin &amp; Yandel, Myke Towers, Flow La Movie</t>
  </si>
  <si>
    <t>LOST</t>
  </si>
  <si>
    <t>NF, Hopsin</t>
  </si>
  <si>
    <t>SHUM</t>
  </si>
  <si>
    <t>Go_A</t>
  </si>
  <si>
    <t>eurovision</t>
  </si>
  <si>
    <t>Tout l'univers</t>
  </si>
  <si>
    <t>Gjon's Tears</t>
  </si>
  <si>
    <t>L-Gante: Bzrp Music Sessions, Vol.38</t>
  </si>
  <si>
    <t>Bizarrap, L-Gante</t>
  </si>
  <si>
    <t>Leave The Door Open</t>
  </si>
  <si>
    <t>Bruno Mars, Anderson .Paak, Silk Sonic</t>
  </si>
  <si>
    <t>Wants and Needs (feat. Lil Baby)</t>
  </si>
  <si>
    <t>Drake</t>
  </si>
  <si>
    <t>Aloha</t>
  </si>
  <si>
    <t>Maluma, Beéle, Rauw Alejandro, Mambo Kingz, DJ Luian, Darell</t>
  </si>
  <si>
    <t>What’s Next</t>
  </si>
  <si>
    <t>Lemon Pepper Freestyle (feat. Rick Ross)</t>
  </si>
  <si>
    <t>Life's A Mess II (with Clever &amp; Post Malone)</t>
  </si>
  <si>
    <t>Además de Mí - Remix</t>
  </si>
  <si>
    <t>Rusherking, KHEA, Duki, Maria Becerra, LIT killah, Tiago PZK</t>
  </si>
  <si>
    <t>Selfish Love (with Selena Gomez)</t>
  </si>
  <si>
    <t>DJ Snake</t>
  </si>
  <si>
    <t>Mona Lisa</t>
  </si>
  <si>
    <t>Booba, JSX</t>
  </si>
  <si>
    <t>french hip hop</t>
  </si>
  <si>
    <t>Real As It Gets (feat. EST Gee)</t>
  </si>
  <si>
    <t>Lil Baby</t>
  </si>
  <si>
    <t>CHIAMAMI PER NOME</t>
  </si>
  <si>
    <t>Francesca Michielin, Fedez</t>
  </si>
  <si>
    <t>Machu Picchu</t>
  </si>
  <si>
    <t>Camilo, Evaluna Montaner</t>
  </si>
  <si>
    <t>BED</t>
  </si>
  <si>
    <t>Joel Corry, RAYE, David Guetta</t>
  </si>
  <si>
    <t>Baby Me Atende</t>
  </si>
  <si>
    <t>Matheus Fernandes, Dilsinho</t>
  </si>
  <si>
    <t>forro</t>
  </si>
  <si>
    <t>AP - Music from the film Boogie</t>
  </si>
  <si>
    <t>Tú Me Dejaste De Querer</t>
  </si>
  <si>
    <t>C. Tangana, Niño de Elche, La Húngara</t>
  </si>
  <si>
    <t>urbano espanol</t>
  </si>
  <si>
    <t>Párteme La Cara</t>
  </si>
  <si>
    <t>C. Tangana, Ed Maverick</t>
  </si>
  <si>
    <t>Madonna</t>
  </si>
  <si>
    <t>Bausa, Apache 207</t>
  </si>
  <si>
    <t>Não Nasceu pra Namorar</t>
  </si>
  <si>
    <t>MC Zaquin, MC Rick</t>
  </si>
  <si>
    <t>funk bh</t>
  </si>
  <si>
    <t>Only Wanna Be With You - Pokémon 25 Version</t>
  </si>
  <si>
    <t>Quero Ver é Me Esquecer (feat. Jorge) - Ao Vivo</t>
  </si>
  <si>
    <t>Os Barões Da Pisadinha</t>
  </si>
  <si>
    <t>test drive</t>
  </si>
  <si>
    <t>Ariana Grande</t>
  </si>
  <si>
    <t>CLOUDS</t>
  </si>
  <si>
    <t>NF</t>
  </si>
  <si>
    <t>2/Catorce</t>
  </si>
  <si>
    <t>Rauw Alejandro, Mr. Naisgai</t>
  </si>
  <si>
    <t>Cover Me In Sunshine</t>
  </si>
  <si>
    <t>P!nk, Willow Sage Hart</t>
  </si>
  <si>
    <t>We're Good</t>
  </si>
  <si>
    <t>Cool</t>
  </si>
  <si>
    <t>Future Nostalgia</t>
  </si>
  <si>
    <t>Good In Bed</t>
  </si>
  <si>
    <t>Boys Will Be Boys</t>
  </si>
  <si>
    <t>Fan de Tus Fotos</t>
  </si>
  <si>
    <t>Nicky Jam, Romeo Santos</t>
  </si>
  <si>
    <t>512</t>
  </si>
  <si>
    <t>Mora, Jhay Cortez</t>
  </si>
  <si>
    <t>Up</t>
  </si>
  <si>
    <t>Cardi B</t>
  </si>
  <si>
    <t>Pressure (feat. Tove Lo)</t>
  </si>
  <si>
    <t>Fiel</t>
  </si>
  <si>
    <t>Los Legendarios, Wisin, Jhay Cortez</t>
  </si>
  <si>
    <t>What Other People Say</t>
  </si>
  <si>
    <t>Sam Fischer, Demi Lovato</t>
  </si>
  <si>
    <t>Floating Through Space</t>
  </si>
  <si>
    <t>Sia, David Guetta</t>
  </si>
  <si>
    <t>australian dance</t>
  </si>
  <si>
    <t>Ella No Es Tuya - Remix</t>
  </si>
  <si>
    <t>Rochy RD, Myke Towers, Nicki Nicole</t>
  </si>
  <si>
    <t>dembow</t>
  </si>
  <si>
    <t>Batom de Cereja - Ao Vivo</t>
  </si>
  <si>
    <t>Israel &amp; Rodolffo</t>
  </si>
  <si>
    <t>You (with Marshmello &amp; Vance Joy)</t>
  </si>
  <si>
    <t>benny blanco</t>
  </si>
  <si>
    <t>Gravity (feat. Tyler, The Creator)</t>
  </si>
  <si>
    <t>Brent Faiyaz, DJ Dahi</t>
  </si>
  <si>
    <t>AM</t>
  </si>
  <si>
    <t>Nio Garcia, Flow La Movie</t>
  </si>
  <si>
    <t>Agua de Jamaica</t>
  </si>
  <si>
    <t>Disco Arranhado - Funk Remix</t>
  </si>
  <si>
    <t>Malu, DJ Lucas Beat</t>
  </si>
  <si>
    <t>Tapão Na Raba</t>
  </si>
  <si>
    <t>Raí Saia Rodada</t>
  </si>
  <si>
    <t>Antes</t>
  </si>
  <si>
    <t>Anuel AA, Ozuna</t>
  </si>
  <si>
    <t>Skin</t>
  </si>
  <si>
    <t>Sabrina Carpenter</t>
  </si>
  <si>
    <t>Los Dioses</t>
  </si>
  <si>
    <t>Wellerman - Sea Shanty / 220 KID x Billen Ted Remix</t>
  </si>
  <si>
    <t>Nathan Evans</t>
  </si>
  <si>
    <t>Dark Side</t>
  </si>
  <si>
    <t>Blind Channel</t>
  </si>
  <si>
    <t>Lifestyle (feat. Adam Levine)</t>
  </si>
  <si>
    <t>Jason Derulo, Maroon 5</t>
  </si>
  <si>
    <t>Lo Vas A Olvidar (with ROSALÍA)</t>
  </si>
  <si>
    <t>Ropa Cara</t>
  </si>
  <si>
    <t>Camilo</t>
  </si>
  <si>
    <t>Friday (feat. Mufasa &amp; Hypeman) - Dopamine Re-Edit</t>
  </si>
  <si>
    <t>Riton, Nightcrawlers</t>
  </si>
  <si>
    <t>Your Love (9PM)</t>
  </si>
  <si>
    <t>ATB, Topic, A7S</t>
  </si>
  <si>
    <t>german dance</t>
  </si>
  <si>
    <t>Goosebumps - Remix</t>
  </si>
  <si>
    <t>Travis Scott, HVME</t>
  </si>
  <si>
    <t>goosebumps</t>
  </si>
  <si>
    <t>Travis Scott</t>
  </si>
  <si>
    <t>Slumber Party (feat. Princess Nokia)</t>
  </si>
  <si>
    <t>Ashnikko</t>
  </si>
  <si>
    <t>Goosebumps</t>
  </si>
  <si>
    <t>HVME</t>
  </si>
  <si>
    <t>Bad Boy (with Young Thug)</t>
  </si>
  <si>
    <t>Don't Play</t>
  </si>
  <si>
    <t>Anne-Marie, KSI, Digital Farm Animals</t>
  </si>
  <si>
    <t>Ohne Dich</t>
  </si>
  <si>
    <t>KASIMIR1441, badmómzjay, WILDBWOYS</t>
  </si>
  <si>
    <t>Girls Like Us</t>
  </si>
  <si>
    <t>Zoe Wees</t>
  </si>
  <si>
    <t>german pop</t>
  </si>
  <si>
    <t>Little Bit of Love</t>
  </si>
  <si>
    <t>Tom Grennan</t>
  </si>
  <si>
    <t>Wasted Love (feat. Lagique)</t>
  </si>
  <si>
    <t>Ofenbach</t>
  </si>
  <si>
    <t>Vibez</t>
  </si>
  <si>
    <t>ZAYN</t>
  </si>
  <si>
    <t>Wasted On You</t>
  </si>
  <si>
    <t>Morgan Wallen</t>
  </si>
  <si>
    <t>Sand In My Boots</t>
  </si>
  <si>
    <t>865</t>
  </si>
  <si>
    <t>7 Summers</t>
  </si>
  <si>
    <t>More Than My Hometown</t>
  </si>
  <si>
    <t>Warning</t>
  </si>
  <si>
    <t>Best Friend (feat. Doja Cat)</t>
  </si>
  <si>
    <t>Saweetie</t>
  </si>
  <si>
    <t>Astronaut In The Ocean</t>
  </si>
  <si>
    <t>Masked Wolf</t>
  </si>
  <si>
    <t>Angst</t>
  </si>
  <si>
    <t>Apache 207</t>
  </si>
  <si>
    <t>Good Days</t>
  </si>
  <si>
    <t>SZA</t>
  </si>
  <si>
    <t>Slay3r</t>
  </si>
  <si>
    <t>Liberdade (Quando o Grave Bate Forte)</t>
  </si>
  <si>
    <t>Alok, Mc Don Juan, Dj GBR</t>
  </si>
  <si>
    <t>electro house</t>
  </si>
  <si>
    <t>Gnat</t>
  </si>
  <si>
    <t>n-x</t>
  </si>
  <si>
    <t>Baby (with J Balvin)</t>
  </si>
  <si>
    <t>Sfera Ebbasta</t>
  </si>
  <si>
    <t>Tik Tok (feat. Marracash &amp; Guè Pequeno)</t>
  </si>
  <si>
    <t>Abracadabra (feat. Future)</t>
  </si>
  <si>
    <t>Hollywood (feat. Diplo)</t>
  </si>
  <si>
    <t>Meia Noite (Você tem meu Whatsapp)</t>
  </si>
  <si>
    <t>Tarcísio do Acordeon</t>
  </si>
  <si>
    <t>Explícito</t>
  </si>
  <si>
    <t>Myke Towers</t>
  </si>
  <si>
    <t>trap latino</t>
  </si>
  <si>
    <t>willow</t>
  </si>
  <si>
    <t>Whats Poppin (feat. DaBaby, Tory Lanez &amp; Lil Wayne) [Remix] - Bonus Track</t>
  </si>
  <si>
    <t>Jack Harlow</t>
  </si>
  <si>
    <t>deep underground hip hop</t>
  </si>
  <si>
    <t>champagne problems</t>
  </si>
  <si>
    <t>no body, no crime (feat. HAIM)</t>
  </si>
  <si>
    <t>Tequila Shots</t>
  </si>
  <si>
    <t>Kid Cudi</t>
  </si>
  <si>
    <t>Show Out (with Skepta &amp; Pop Smoke)</t>
  </si>
  <si>
    <t>‘tis the damn season</t>
  </si>
  <si>
    <t>gold rush</t>
  </si>
  <si>
    <t>tolerate it</t>
  </si>
  <si>
    <t>happiness</t>
  </si>
  <si>
    <t>ivy</t>
  </si>
  <si>
    <t>dorothea</t>
  </si>
  <si>
    <t>coney island (feat. The National)</t>
  </si>
  <si>
    <t>evermore (feat. Bon Iver)</t>
  </si>
  <si>
    <t>long story short</t>
  </si>
  <si>
    <t>cowboy like me</t>
  </si>
  <si>
    <t>marjorie</t>
  </si>
  <si>
    <t>closure</t>
  </si>
  <si>
    <t>She Knows This</t>
  </si>
  <si>
    <t>Another Day</t>
  </si>
  <si>
    <t>Solo Dolo, Pt. III</t>
  </si>
  <si>
    <t>Dive</t>
  </si>
  <si>
    <t>Heaven On Earth</t>
  </si>
  <si>
    <t>Sad People</t>
  </si>
  <si>
    <t>Damaged</t>
  </si>
  <si>
    <t>Beautiful Trip</t>
  </si>
  <si>
    <t>The Void</t>
  </si>
  <si>
    <t>Bandido</t>
  </si>
  <si>
    <t>Myke Towers, Juhn</t>
  </si>
  <si>
    <t>Way Out (feat. Big Sean)</t>
  </si>
  <si>
    <t>Reminds Me Of You</t>
  </si>
  <si>
    <t>Juice WRLD, The Kid LAROI</t>
  </si>
  <si>
    <t>The Christmas Song (Shawn Mendes &amp; Camila Cabello)</t>
  </si>
  <si>
    <t>telepatía</t>
  </si>
  <si>
    <t>Kali Uchis</t>
  </si>
  <si>
    <t>Chosen (feat. Ty Dolla $ign)</t>
  </si>
  <si>
    <t>Blxst, Tyga</t>
  </si>
  <si>
    <t>Oh Santa! (feat. Ariana Grande &amp; Jennifer Hudson)</t>
  </si>
  <si>
    <t>Mariah Carey</t>
  </si>
  <si>
    <t>Teach Me How To Love</t>
  </si>
  <si>
    <t>Blinding Lights (with ROSALÍA) - Remix</t>
  </si>
  <si>
    <t>Jenny (I Wanna Ruin Our Friendship)</t>
  </si>
  <si>
    <t>Studio Killers</t>
  </si>
  <si>
    <t>Errbody</t>
  </si>
  <si>
    <t>Real Shit (with benny blanco)</t>
  </si>
  <si>
    <t>Moonwalking in Calabasas (feat. Blueface) - Remix</t>
  </si>
  <si>
    <t>DDG</t>
  </si>
  <si>
    <t>DÁKITI</t>
  </si>
  <si>
    <t>Bad Bunny, Jhay Cortez</t>
  </si>
  <si>
    <t>LA NOCHE DE ANOCHE</t>
  </si>
  <si>
    <t>Bad Bunny, ROSALÍA</t>
  </si>
  <si>
    <t>TE MUDASTE</t>
  </si>
  <si>
    <t>BOOKER T</t>
  </si>
  <si>
    <t>Nathy Peluso: Bzrp Music Sessions, Vol. 36</t>
  </si>
  <si>
    <t>Bizarrap, Nathy Peluso</t>
  </si>
  <si>
    <t>HACIENDO QUE ME AMAS</t>
  </si>
  <si>
    <t>YO VISTO ASÍ</t>
  </si>
  <si>
    <t>TE DESEO LO MEJOR</t>
  </si>
  <si>
    <t>Angels Like You</t>
  </si>
  <si>
    <t>Miley Cyrus</t>
  </si>
  <si>
    <t>LA DROGA</t>
  </si>
  <si>
    <t>HOY COBRÉ</t>
  </si>
  <si>
    <t>MALDITA POBREZA</t>
  </si>
  <si>
    <t>EL MUNDO ES MÍO</t>
  </si>
  <si>
    <t>ANTES QUE SE ACABE</t>
  </si>
  <si>
    <t>SORRY PAPI</t>
  </si>
  <si>
    <t>Bad Bunny, ABRA</t>
  </si>
  <si>
    <t>120</t>
  </si>
  <si>
    <t>TRELLAS</t>
  </si>
  <si>
    <t>CANTARES DE NAVIDAD</t>
  </si>
  <si>
    <t>Trio Vegabajeño</t>
  </si>
  <si>
    <t>Plastic Hearts</t>
  </si>
  <si>
    <t>Esquema Preferido (feat. Tarcísio do Acordeon)</t>
  </si>
  <si>
    <t>DJ Ivis</t>
  </si>
  <si>
    <t>piseiro</t>
  </si>
  <si>
    <t>Esquema Preferido</t>
  </si>
  <si>
    <t>DJ Ivis, Tarcísio do Acordeon</t>
  </si>
  <si>
    <t>BEBÉ</t>
  </si>
  <si>
    <t>Camilo, El Alfa</t>
  </si>
  <si>
    <t>Dynamite</t>
  </si>
  <si>
    <t>Roses - Imanbek Remix</t>
  </si>
  <si>
    <t>SAINt JHN</t>
  </si>
  <si>
    <t>Life Goes On</t>
  </si>
  <si>
    <t>Prisoner (feat. Dua Lipa)</t>
  </si>
  <si>
    <t>No Te Enamores - Remix</t>
  </si>
  <si>
    <t>Milly, Farruko, Nio Garcia, Jay Wheeler, Amenazzy</t>
  </si>
  <si>
    <t>Monster (Shawn Mendes &amp; Justin Bieber)</t>
  </si>
  <si>
    <t>Love Not War (The Tampa Beat)</t>
  </si>
  <si>
    <t>Jason Derulo, Nuka</t>
  </si>
  <si>
    <t>Polvo</t>
  </si>
  <si>
    <t>Nicky Jam, Myke Towers</t>
  </si>
  <si>
    <t>Ponte Pa' Mi</t>
  </si>
  <si>
    <t>Justin Quiles</t>
  </si>
  <si>
    <t>Cry Baby (feat. DaBaby)</t>
  </si>
  <si>
    <t>Somebody’s Problem</t>
  </si>
  <si>
    <t>Blue &amp; Grey</t>
  </si>
  <si>
    <t>Fly To My Room</t>
  </si>
  <si>
    <t>Telepathy</t>
  </si>
  <si>
    <t>Dis-ease</t>
  </si>
  <si>
    <t>Stay</t>
  </si>
  <si>
    <t>Skit</t>
  </si>
  <si>
    <t>HOLIDAY</t>
  </si>
  <si>
    <t>Coração Na Cama - Ao Vivo</t>
  </si>
  <si>
    <t>Hugo &amp; Guilherme</t>
  </si>
  <si>
    <t>sertanejo pop</t>
  </si>
  <si>
    <t>Fly Away</t>
  </si>
  <si>
    <t>De Cora &lt;3</t>
  </si>
  <si>
    <t>Rauw Alejandro, J Balvin</t>
  </si>
  <si>
    <t>Lance Individual</t>
  </si>
  <si>
    <t>Dime Cómo Quieres</t>
  </si>
  <si>
    <t>Christian Nodal, Ángela Aguilar</t>
  </si>
  <si>
    <t>mariachi</t>
  </si>
  <si>
    <t>Drankin N Smokin</t>
  </si>
  <si>
    <t>Future, Lil Uzi Vert</t>
  </si>
  <si>
    <t>Stripes Like Burberry</t>
  </si>
  <si>
    <t>That’s It</t>
  </si>
  <si>
    <t>Jolie nana</t>
  </si>
  <si>
    <t>Aya Nakamura</t>
  </si>
  <si>
    <t>basshall</t>
  </si>
  <si>
    <t>Ele É Ele, Eu Sou Eu</t>
  </si>
  <si>
    <t>Wesley Safadão, Os Barões Da Pisadinha</t>
  </si>
  <si>
    <t>Si Me Tomo Una Cerveza</t>
  </si>
  <si>
    <t>Migrantes, Alico</t>
  </si>
  <si>
    <t>cumbia pop</t>
  </si>
  <si>
    <t>WITHOUT YOU</t>
  </si>
  <si>
    <t>Voilà</t>
  </si>
  <si>
    <t>Barbara Pravi</t>
  </si>
  <si>
    <t>Back In Blood (feat. Lil Durk)</t>
  </si>
  <si>
    <t>Pooh Shiesty</t>
  </si>
  <si>
    <t>memphis hip hop</t>
  </si>
  <si>
    <t>Remember That Night?</t>
  </si>
  <si>
    <t>Sara Kays</t>
  </si>
  <si>
    <t>Mood (Remix) feat. Justin Bieber, J Balvin &amp; iann dior</t>
  </si>
  <si>
    <t>ALWAYS DO</t>
  </si>
  <si>
    <t>Sweet Melody</t>
  </si>
  <si>
    <t>Little Mix</t>
  </si>
  <si>
    <t>TRAGIC (feat. Youngboy Never Broke Again &amp; Internet Money)</t>
  </si>
  <si>
    <t>Break Up Song</t>
  </si>
  <si>
    <t>Hawái</t>
  </si>
  <si>
    <t>Hawái - Remix</t>
  </si>
  <si>
    <t>Maluma, The Weeknd</t>
  </si>
  <si>
    <t>GIRL LIKE ME</t>
  </si>
  <si>
    <t>Black Eyed Peas, Shakira</t>
  </si>
  <si>
    <t>La Luz</t>
  </si>
  <si>
    <t>Sech, J Balvin</t>
  </si>
  <si>
    <t>positions</t>
  </si>
  <si>
    <t>Paradise (feat. Dermot Kennedy)</t>
  </si>
  <si>
    <t>MEDUZA</t>
  </si>
  <si>
    <t>motive (with Doja Cat)</t>
  </si>
  <si>
    <t>pov</t>
  </si>
  <si>
    <t>Naughty List (with Dixie)</t>
  </si>
  <si>
    <t>Liam Payne</t>
  </si>
  <si>
    <t>My Kind Of Present</t>
  </si>
  <si>
    <t>Meghan Trainor</t>
  </si>
  <si>
    <t>off the table (with The Weeknd)</t>
  </si>
  <si>
    <t>just like magic</t>
  </si>
  <si>
    <t>safety net (feat. Ty Dolla $ign)</t>
  </si>
  <si>
    <t>shut up</t>
  </si>
  <si>
    <t>nasty</t>
  </si>
  <si>
    <t>my hair</t>
  </si>
  <si>
    <t>obvious</t>
  </si>
  <si>
    <t>six thirty</t>
  </si>
  <si>
    <t>love language</t>
  </si>
  <si>
    <t>west side</t>
  </si>
  <si>
    <t>Kids Again</t>
  </si>
  <si>
    <t>Sam Smith</t>
  </si>
  <si>
    <t>Excitement</t>
  </si>
  <si>
    <t>Trippie Redd, PARTYNEXTDOOR</t>
  </si>
  <si>
    <t>Fever</t>
  </si>
  <si>
    <t>Dua Lipa, Angèle</t>
  </si>
  <si>
    <t>Angeklagt</t>
  </si>
  <si>
    <t>Bonez MC</t>
  </si>
  <si>
    <t>MORE</t>
  </si>
  <si>
    <t>K/DA, Madison Beer, (G)I-DLE, Lexie Liu, Jaira Burns, Seraphine, League of Legends</t>
  </si>
  <si>
    <t>Dancing in My Room</t>
  </si>
  <si>
    <t>347aidan</t>
  </si>
  <si>
    <t>sad rap</t>
  </si>
  <si>
    <t>I CAN'T STOP ME</t>
  </si>
  <si>
    <t>SO DONE</t>
  </si>
  <si>
    <t>Spicy (feat. Post Malone)</t>
  </si>
  <si>
    <t>Ty Dolla $ign</t>
  </si>
  <si>
    <t>Forever After All</t>
  </si>
  <si>
    <t>Luke Combs</t>
  </si>
  <si>
    <t>Reloj</t>
  </si>
  <si>
    <t>Rauw Alejandro, Anuel AA</t>
  </si>
  <si>
    <t>Tyler Herro</t>
  </si>
  <si>
    <t>Ego Death (feat. Kanye West, FKA twigs &amp; Skrillex)</t>
  </si>
  <si>
    <t>Lonely (with benny blanco)</t>
  </si>
  <si>
    <t>All We Got (feat. KIDDO)</t>
  </si>
  <si>
    <t>Robin Schulz</t>
  </si>
  <si>
    <t>Amor ou o Litrão</t>
  </si>
  <si>
    <t>Petter Ferraz, Menor Nico</t>
  </si>
  <si>
    <t>Hate The Way (feat. blackbear)</t>
  </si>
  <si>
    <t>G-Eazy</t>
  </si>
  <si>
    <t>Facas - Ao Vivo</t>
  </si>
  <si>
    <t>Diego &amp; Victor Hugo, Bruno &amp; Marrone</t>
  </si>
  <si>
    <t>Christmas Without You</t>
  </si>
  <si>
    <t>Fake</t>
  </si>
  <si>
    <t>Lauv, Conan Gray</t>
  </si>
  <si>
    <t>Stunnin' (feat. Harm Franklin)</t>
  </si>
  <si>
    <t>Curtis Waters</t>
  </si>
  <si>
    <t>Baby, I'm Jealous (feat. Doja Cat)</t>
  </si>
  <si>
    <t>Bebe Rexha</t>
  </si>
  <si>
    <t>La Nota</t>
  </si>
  <si>
    <t>Manuel Turizo, Rauw Alejandro, Myke Towers</t>
  </si>
  <si>
    <t>How You Like That</t>
  </si>
  <si>
    <t>Lovesick Girls</t>
  </si>
  <si>
    <t>Ice Cream (with Selena Gomez)</t>
  </si>
  <si>
    <t>Pretty Savage</t>
  </si>
  <si>
    <t>Savage Love (Laxed – Siren Beat) [BTS Remix]</t>
  </si>
  <si>
    <t>Jawsh 685, Jason Derulo</t>
  </si>
  <si>
    <t>nz pop</t>
  </si>
  <si>
    <t>Runnin</t>
  </si>
  <si>
    <t>21 Savage, Metro Boomin</t>
  </si>
  <si>
    <t>Mr. Right Now (feat. Drake)</t>
  </si>
  <si>
    <t>Bet You Wanna (feat. Cardi B)</t>
  </si>
  <si>
    <t>Love To Hate Me</t>
  </si>
  <si>
    <t>Crazy Over You</t>
  </si>
  <si>
    <t>Glock In My Lap</t>
  </si>
  <si>
    <t>Rich Nigga Shit (feat. Young Thug)</t>
  </si>
  <si>
    <t>Many Men</t>
  </si>
  <si>
    <t>Slidin</t>
  </si>
  <si>
    <t>Outta Time (feat. Drake)</t>
  </si>
  <si>
    <t>Bryson Tiller</t>
  </si>
  <si>
    <t>kentucky hip hop</t>
  </si>
  <si>
    <t>My Dawg</t>
  </si>
  <si>
    <t>Snitches &amp; Rats (feat. Young Nudy)</t>
  </si>
  <si>
    <t>Brand New Draco</t>
  </si>
  <si>
    <t>No Opp Left Behind</t>
  </si>
  <si>
    <t>RIP Luv</t>
  </si>
  <si>
    <t>Steppin On Niggas</t>
  </si>
  <si>
    <t>Shit Changed</t>
  </si>
  <si>
    <t>Ufo361, Sonus030</t>
  </si>
  <si>
    <t>german cloud rap</t>
  </si>
  <si>
    <t>Levitating (feat. DaBaby)</t>
  </si>
  <si>
    <t>Levitating</t>
  </si>
  <si>
    <t>Lemonade (Feat. Roddy Ricch &amp; Don Toliver) [Remix]</t>
  </si>
  <si>
    <t>Heart Of Glass (Live from the iHeart Festival)</t>
  </si>
  <si>
    <t>my ex's best friend (with blackbear)</t>
  </si>
  <si>
    <t>E-GIRLS ARE RUINING MY LIFE!</t>
  </si>
  <si>
    <t>CORPSE, Savage Ga$p</t>
  </si>
  <si>
    <t>FRANCHISE (feat. Young Thug &amp; M.I.A.)</t>
  </si>
  <si>
    <t>Better</t>
  </si>
  <si>
    <t>forget me too (feat. Halsey)</t>
  </si>
  <si>
    <t>Ew</t>
  </si>
  <si>
    <t>Joji</t>
  </si>
  <si>
    <t>Epidemic</t>
  </si>
  <si>
    <t>bloody valentine</t>
  </si>
  <si>
    <t>MODUS</t>
  </si>
  <si>
    <t>Tick Tock</t>
  </si>
  <si>
    <t>Pretty Boy (feat. Lil Yachty)</t>
  </si>
  <si>
    <t>Afterthought</t>
  </si>
  <si>
    <t>Joji, BENEE</t>
  </si>
  <si>
    <t>drunk face</t>
  </si>
  <si>
    <t>Move Ya Hips (feat. Nicki Minaj &amp; MadeinTYO)</t>
  </si>
  <si>
    <t>A$AP Ferg</t>
  </si>
  <si>
    <t>Tiefschwarz (feat. Samra)</t>
  </si>
  <si>
    <t>Kontra K</t>
  </si>
  <si>
    <t>christlicher rap</t>
  </si>
  <si>
    <t>Your Man</t>
  </si>
  <si>
    <t>SKRR</t>
  </si>
  <si>
    <t>KALIM, Ufo361</t>
  </si>
  <si>
    <t>Mi Niña</t>
  </si>
  <si>
    <t>Wisin, Myke Towers, Los Legendarios</t>
  </si>
  <si>
    <t>Vida de Rico</t>
  </si>
  <si>
    <t>My Head &amp; My Heart</t>
  </si>
  <si>
    <t>Holy (feat. Chance The Rapper)</t>
  </si>
  <si>
    <t>Kings &amp; Queens</t>
  </si>
  <si>
    <t>Enchule</t>
  </si>
  <si>
    <t>Me Gusta (with Cardi B &amp; Myke Towers)</t>
  </si>
  <si>
    <t>Dolly (with Lil Uzi Vert)</t>
  </si>
  <si>
    <t>Hot Stuff</t>
  </si>
  <si>
    <t>Kygo, Donna Summer</t>
  </si>
  <si>
    <t>Who's Laughing Now</t>
  </si>
  <si>
    <t>Sweet but Psycho</t>
  </si>
  <si>
    <t>Diamonds</t>
  </si>
  <si>
    <t>Frühstück in Paris</t>
  </si>
  <si>
    <t>Capital Bra, Cro</t>
  </si>
  <si>
    <t>The Business</t>
  </si>
  <si>
    <t>Tiësto</t>
  </si>
  <si>
    <t>big room</t>
  </si>
  <si>
    <t>Blueberry Eyes (feat. SUGA of BTS)</t>
  </si>
  <si>
    <t>MAX</t>
  </si>
  <si>
    <t>Don Don</t>
  </si>
  <si>
    <t>Daddy Yankee, Anuel AA, Kendo Kaponi</t>
  </si>
  <si>
    <t>Máquina do Tempo</t>
  </si>
  <si>
    <t>Matuê</t>
  </si>
  <si>
    <t>r&amp;b brasileiro</t>
  </si>
  <si>
    <t>Fuckst mich nur ab</t>
  </si>
  <si>
    <t>Ihr Hobby</t>
  </si>
  <si>
    <t>Bonez MC, Maxwell</t>
  </si>
  <si>
    <t>Tilidin Weg</t>
  </si>
  <si>
    <t>Roadrunner</t>
  </si>
  <si>
    <t>Relación - Remix</t>
  </si>
  <si>
    <t>Sech, Daddy Yankee, J Balvin, ROSALÍA, Farruko</t>
  </si>
  <si>
    <t>Una Locura</t>
  </si>
  <si>
    <t>Ozuna, J Balvin, Chencho Corleone</t>
  </si>
  <si>
    <t>Despeinada</t>
  </si>
  <si>
    <t>Ozuna, Camilo</t>
  </si>
  <si>
    <t>Relación</t>
  </si>
  <si>
    <t>Wolves (feat. Post Malone)</t>
  </si>
  <si>
    <t>Big Sean</t>
  </si>
  <si>
    <t>Del Mar</t>
  </si>
  <si>
    <t>Ozuna, Doja Cat, Sia</t>
  </si>
  <si>
    <t>Hit Different</t>
  </si>
  <si>
    <t>SZA, The Neptunes, Pharrell Williams, Ty Dolla $ign</t>
  </si>
  <si>
    <t>Lithuania (feat. Travis Scott)</t>
  </si>
  <si>
    <t>Se Te Nota (with Guaynaa)</t>
  </si>
  <si>
    <t>Lele Pons</t>
  </si>
  <si>
    <t>Blastoff (feat. Juice Wrld &amp; Trippie Redd)</t>
  </si>
  <si>
    <t>Internet Money, Diplo</t>
  </si>
  <si>
    <t>Over Now (with The Weeknd)</t>
  </si>
  <si>
    <t>Tap In (feat. Post Malone, DaBaby &amp; Jack Harlow)</t>
  </si>
  <si>
    <t>Bi Sonraki Hayatımda Gel</t>
  </si>
  <si>
    <t>Murda, Ezhel</t>
  </si>
  <si>
    <t>THE BADDEST</t>
  </si>
  <si>
    <t>K/DA, (G)I-DLE, Wolftyla, Bea Miller, League of Legends</t>
  </si>
  <si>
    <t>Gifted (feat. Roddy Ricch)</t>
  </si>
  <si>
    <t>Cordae</t>
  </si>
  <si>
    <t>SugarCrash!</t>
  </si>
  <si>
    <t>ElyOtto</t>
  </si>
  <si>
    <t>weirdcore</t>
  </si>
  <si>
    <t>The Plan - From the Motion Picture "TENET"</t>
  </si>
  <si>
    <t>hot girl bummer</t>
  </si>
  <si>
    <t>blackbear</t>
  </si>
  <si>
    <t>Parce (feat. Justin Quiles)</t>
  </si>
  <si>
    <t>Maluma, Lenny Tavárez</t>
  </si>
  <si>
    <t>Tick Tock (feat. 24kGoldn)</t>
  </si>
  <si>
    <t>Clean Bandit, Mabel</t>
  </si>
  <si>
    <t>Madrid (feat. Myke Towers)</t>
  </si>
  <si>
    <t>24 (feat. Lil Baby)</t>
  </si>
  <si>
    <t>Money Man</t>
  </si>
  <si>
    <t>2012</t>
  </si>
  <si>
    <t>Bausa, Juju</t>
  </si>
  <si>
    <t>me &amp; ur ghost</t>
  </si>
  <si>
    <t>Whoopty</t>
  </si>
  <si>
    <t>CJ</t>
  </si>
  <si>
    <t>nyc rap</t>
  </si>
  <si>
    <t>Ayer Me Llamó Mi Ex (feat. Lenny Santos)</t>
  </si>
  <si>
    <t>KHEA</t>
  </si>
  <si>
    <t>Lets Link</t>
  </si>
  <si>
    <t>WhoHeem</t>
  </si>
  <si>
    <t>viral rap</t>
  </si>
  <si>
    <t>Ain't It Different (feat. AJ Tracey &amp; Stormzy)</t>
  </si>
  <si>
    <t>Headie One</t>
  </si>
  <si>
    <t>if i were u (with Lauv)</t>
  </si>
  <si>
    <t>Caramelo - Remix</t>
  </si>
  <si>
    <t>Ozuna, KAROL G, Myke Towers</t>
  </si>
  <si>
    <t>Not Shy</t>
  </si>
  <si>
    <t>Bande organisée</t>
  </si>
  <si>
    <t>13 Organisé, SCH, Kofs, Jul, Naps, Soso Maness, Elams, Solda, Houari</t>
  </si>
  <si>
    <t>Lemonade (feat. Gunna, Don Toliver &amp; NAV)</t>
  </si>
  <si>
    <t>Laugh Now Cry Later (feat. Lil Durk)</t>
  </si>
  <si>
    <t>Jeans</t>
  </si>
  <si>
    <t>Midnight Sky</t>
  </si>
  <si>
    <t>Nada</t>
  </si>
  <si>
    <t>Cali Y El Dandee, Danna Paola</t>
  </si>
  <si>
    <t>champeta</t>
  </si>
  <si>
    <t>Lemonade</t>
  </si>
  <si>
    <t>Internet Money, Gunna, Don Toliver, NAV</t>
  </si>
  <si>
    <t>Levitating (feat. Madonna and Missy Elliott) [The Blessed Madonna Remix]</t>
  </si>
  <si>
    <t>Heat Waves</t>
  </si>
  <si>
    <t>Glass Animals</t>
  </si>
  <si>
    <t>gauze pop</t>
  </si>
  <si>
    <t>WAP (feat. Megan Thee Stallion)</t>
  </si>
  <si>
    <t>Unterwegs</t>
  </si>
  <si>
    <t>KitschKrieg, Jamule, SFR</t>
  </si>
  <si>
    <t>Rags2Riches 2 (feat. Lil Baby)</t>
  </si>
  <si>
    <t>Rod Wave</t>
  </si>
  <si>
    <t>florida rap</t>
  </si>
  <si>
    <t>Freak</t>
  </si>
  <si>
    <t>Daylight</t>
  </si>
  <si>
    <t>Joji, Diplo</t>
  </si>
  <si>
    <t>BLIND (feat. Young Thug)</t>
  </si>
  <si>
    <t>PUNANI</t>
  </si>
  <si>
    <t>6ix9ine</t>
  </si>
  <si>
    <t>emo rap</t>
  </si>
  <si>
    <t>Hecha Pa' Mi</t>
  </si>
  <si>
    <t>Boza</t>
  </si>
  <si>
    <t>Bläulich</t>
  </si>
  <si>
    <t>Sie ruft</t>
  </si>
  <si>
    <t>Over Your Head</t>
  </si>
  <si>
    <t>Boot</t>
  </si>
  <si>
    <t>My Oasis (feat. Burna Boy)</t>
  </si>
  <si>
    <t>Narrow Road (feat. Lil Baby)</t>
  </si>
  <si>
    <t>NLE Choppa</t>
  </si>
  <si>
    <t>UN DIA (ONE DAY) (Feat. Tainy)</t>
  </si>
  <si>
    <t>J Balvin, Dua Lipa, Bad Bunny</t>
  </si>
  <si>
    <t>La Tóxica</t>
  </si>
  <si>
    <t>cardigan</t>
  </si>
  <si>
    <t>Mad at Disney</t>
  </si>
  <si>
    <t>salem ilese</t>
  </si>
  <si>
    <t>GO (feat. Juice WRLD)</t>
  </si>
  <si>
    <t>exile (feat. Bon Iver)</t>
  </si>
  <si>
    <t>the 1</t>
  </si>
  <si>
    <t>august</t>
  </si>
  <si>
    <t>the last great american dynasty</t>
  </si>
  <si>
    <t>my tears ricochet</t>
  </si>
  <si>
    <t>invisible string</t>
  </si>
  <si>
    <t>mirrorball</t>
  </si>
  <si>
    <t>seven</t>
  </si>
  <si>
    <t>this is me trying</t>
  </si>
  <si>
    <t>betty</t>
  </si>
  <si>
    <t>illicit affairs</t>
  </si>
  <si>
    <t>mad woman</t>
  </si>
  <si>
    <t>epiphany</t>
  </si>
  <si>
    <t>peace</t>
  </si>
  <si>
    <t>hoax</t>
  </si>
  <si>
    <t>TELL ME WHY</t>
  </si>
  <si>
    <t>Hit My Line</t>
  </si>
  <si>
    <t>Logic</t>
  </si>
  <si>
    <t>Mamichula - con Nicki Nicole</t>
  </si>
  <si>
    <t>Trueno, Bizarrap, Taiu, TATOOL</t>
  </si>
  <si>
    <t>Andere Welt</t>
  </si>
  <si>
    <t>Capital Bra, Clueso, KC Rebell</t>
  </si>
  <si>
    <t>Take You Dancing</t>
  </si>
  <si>
    <t>Jason Derulo</t>
  </si>
  <si>
    <t>Lion King On Ice</t>
  </si>
  <si>
    <t>Hello (feat. A Boogie Wit da Hoodie)</t>
  </si>
  <si>
    <t>Only You Freestyle</t>
  </si>
  <si>
    <t>Headie One, Drake</t>
  </si>
  <si>
    <t>At My Worst</t>
  </si>
  <si>
    <t>Pink Sweat$</t>
  </si>
  <si>
    <t>bedroom soul</t>
  </si>
  <si>
    <t>POPSTAR (feat. Drake)</t>
  </si>
  <si>
    <t>What's Love Got to Do with It</t>
  </si>
  <si>
    <t>Kygo, Tina Turner</t>
  </si>
  <si>
    <t>GREECE (feat. Drake)</t>
  </si>
  <si>
    <t>Anaranjado</t>
  </si>
  <si>
    <t>Jowell &amp; Randy, J Balvin</t>
  </si>
  <si>
    <t>Never Know (feat. SHIRIN DAVID)</t>
  </si>
  <si>
    <t>Luciano</t>
  </si>
  <si>
    <t>german drill</t>
  </si>
  <si>
    <t>Stay Gold</t>
  </si>
  <si>
    <t>Wishing Well</t>
  </si>
  <si>
    <t>Come &amp; Go (with Marshmello)</t>
  </si>
  <si>
    <t>Smile (with The Weeknd)</t>
  </si>
  <si>
    <t>Be Like That - feat. Swae Lee &amp; Khalid</t>
  </si>
  <si>
    <t>Kane Brown</t>
  </si>
  <si>
    <t>Hate The Other Side (with Marshmello &amp; The Kid Laroi)</t>
  </si>
  <si>
    <t>Juice WRLD, Polo G</t>
  </si>
  <si>
    <t>Tak Tiki Tak</t>
  </si>
  <si>
    <t>Harry Nach</t>
  </si>
  <si>
    <t>trap chileno</t>
  </si>
  <si>
    <t>Righteous</t>
  </si>
  <si>
    <t>Conversations</t>
  </si>
  <si>
    <t>Life's A Mess (feat. Halsey)</t>
  </si>
  <si>
    <t>Blood On My Jeans</t>
  </si>
  <si>
    <t>Stay High</t>
  </si>
  <si>
    <t>Tell Me U Luv Me (with Trippie Redd)</t>
  </si>
  <si>
    <t>Bad Energy</t>
  </si>
  <si>
    <t>Titanic</t>
  </si>
  <si>
    <t>Party Girl (Remix)</t>
  </si>
  <si>
    <t>StaySolidRocky, Lil Uzi Vert</t>
  </si>
  <si>
    <t>Up Up And Away</t>
  </si>
  <si>
    <t>Man Of The Year</t>
  </si>
  <si>
    <t>Fighting Demons</t>
  </si>
  <si>
    <t>Can't Die</t>
  </si>
  <si>
    <t>Screw Juice</t>
  </si>
  <si>
    <t>I Want It</t>
  </si>
  <si>
    <t>The Adventures of Moon Man &amp; Slim Shady (with Eminem)</t>
  </si>
  <si>
    <t>Anxiety - Intro</t>
  </si>
  <si>
    <t>Juice WRLD Speaks From Heaven - Outro</t>
  </si>
  <si>
    <t>The Man, The Myth, The Legend - Interlude</t>
  </si>
  <si>
    <t>Tattoo - Remix with Camilo</t>
  </si>
  <si>
    <t>Daisy</t>
  </si>
  <si>
    <t>Tattoo</t>
  </si>
  <si>
    <t>Monster</t>
  </si>
  <si>
    <t>Red Velvet - IRENE &amp; SEULGI</t>
  </si>
  <si>
    <t>Head &amp; Heart (feat. MNEK)</t>
  </si>
  <si>
    <t>Joel Corry</t>
  </si>
  <si>
    <t>What You Know Bout Love</t>
  </si>
  <si>
    <t>For The Night (feat. Lil Baby &amp; DaBaby)</t>
  </si>
  <si>
    <t>Mood Swings (feat. Lil Tjay)</t>
  </si>
  <si>
    <t>The Woo (feat. 50 Cent &amp; Roddy Ricch)</t>
  </si>
  <si>
    <t>Got It On Me</t>
  </si>
  <si>
    <t>Coño</t>
  </si>
  <si>
    <t>Jason Derulo, Puri, Jhorrmountain</t>
  </si>
  <si>
    <t>Gangstas</t>
  </si>
  <si>
    <t>YAYA</t>
  </si>
  <si>
    <t>Make It Rain (feat. Rowdy Rebel)</t>
  </si>
  <si>
    <t>Something Special</t>
  </si>
  <si>
    <t>Aim For The Moon (feat. Quavo)</t>
  </si>
  <si>
    <t>44 BullDog</t>
  </si>
  <si>
    <t>Creature (feat. Swae Lee)</t>
  </si>
  <si>
    <t>Yea Yea</t>
  </si>
  <si>
    <t>Enjoy Yourself (feat. Karol G)</t>
  </si>
  <si>
    <t>Bad Bitch From Tokyo (Intro)</t>
  </si>
  <si>
    <t>Snitching (feat. Quavo &amp; Future)</t>
  </si>
  <si>
    <t>West Coast Shit (feat. Tyga &amp; Quavo)</t>
  </si>
  <si>
    <t>Tunnel Vision (Outro)</t>
  </si>
  <si>
    <t>Oh Juliana</t>
  </si>
  <si>
    <t>Niack</t>
  </si>
  <si>
    <t>Wash Us In The Blood</t>
  </si>
  <si>
    <t>Kanye West, Travis Scott</t>
  </si>
  <si>
    <t>PORFA Remix ( Feat. Maluma, Nicky Jam, Sech) - Remix</t>
  </si>
  <si>
    <t>Feid, J Balvin, Justin Quiles</t>
  </si>
  <si>
    <t>Desce Pro Play (PA PA PA)</t>
  </si>
  <si>
    <t>Mc Zaac, Anitta, Tyga</t>
  </si>
  <si>
    <t>Past Life (with Selena Gomez)</t>
  </si>
  <si>
    <t>Trevor Daniel</t>
  </si>
  <si>
    <t>XXL</t>
  </si>
  <si>
    <t>Miksu / Macloud, Summer Cem, Luciano, Jamule</t>
  </si>
  <si>
    <t>Girls in the Hood</t>
  </si>
  <si>
    <t>Parasite Eve</t>
  </si>
  <si>
    <t>Bring Me The Horizon</t>
  </si>
  <si>
    <t>melodic metalcore</t>
  </si>
  <si>
    <t>WHATS POPPIN (feat. DaBaby, Tory Lanez &amp; Lil Wayne) - Remix</t>
  </si>
  <si>
    <t>Tory Lanez, Jack Harlow</t>
  </si>
  <si>
    <t>WHATS POPPIN</t>
  </si>
  <si>
    <t>IDK You Yet</t>
  </si>
  <si>
    <t>Alexander 23</t>
  </si>
  <si>
    <t>Buss It</t>
  </si>
  <si>
    <t>Erica Banks</t>
  </si>
  <si>
    <t>trap queen</t>
  </si>
  <si>
    <t>Alane</t>
  </si>
  <si>
    <t>Robin Schulz, Wes</t>
  </si>
  <si>
    <t>BLACK PARADE</t>
  </si>
  <si>
    <t>Beyoncé</t>
  </si>
  <si>
    <t>VACATION</t>
  </si>
  <si>
    <t>Tyga</t>
  </si>
  <si>
    <t>Bleed</t>
  </si>
  <si>
    <t>Big Body Benz</t>
  </si>
  <si>
    <t>Ich weiß nicht mal wie sie heißt</t>
  </si>
  <si>
    <t>Capital Bra, Bozza</t>
  </si>
  <si>
    <t>Tap In</t>
  </si>
  <si>
    <t>Snow On Tha Bluff</t>
  </si>
  <si>
    <t>La Curiosidad</t>
  </si>
  <si>
    <t>Jay Wheeler, DJ Nelson, Myke Towers</t>
  </si>
  <si>
    <t>Djadja (feat. Maluma) - Remix</t>
  </si>
  <si>
    <t>The Bigger Picture</t>
  </si>
  <si>
    <t>TROLLZ (with Nicki Minaj)</t>
  </si>
  <si>
    <t>Tommy Lee (feat. Post Malone)</t>
  </si>
  <si>
    <t>Tyla Yaweh</t>
  </si>
  <si>
    <t>Prospect (ft. Lil Baby)</t>
  </si>
  <si>
    <t>iann dior</t>
  </si>
  <si>
    <t>Shotta Flow 5</t>
  </si>
  <si>
    <t>ROCKSTAR (feat. Roddy Ricch) - BLM REMIX</t>
  </si>
  <si>
    <t>Make It Rain</t>
  </si>
  <si>
    <t>Pop Smoke, Rowdy Rebel</t>
  </si>
  <si>
    <t>Emotions 2.0</t>
  </si>
  <si>
    <t>Ufo361, CÉLINE</t>
  </si>
  <si>
    <t>Emotions</t>
  </si>
  <si>
    <t>Ufo361</t>
  </si>
  <si>
    <t>Savage Love (Laxed - Siren Beat)</t>
  </si>
  <si>
    <t>Caramelo</t>
  </si>
  <si>
    <t>Ozuna</t>
  </si>
  <si>
    <t>M' Manc (con Geolier &amp; Sfera Ebbasta)</t>
  </si>
  <si>
    <t>Shablo</t>
  </si>
  <si>
    <t>El Mismo Aire - con Pablo Alborán</t>
  </si>
  <si>
    <t>Na Raba Toma Tapão</t>
  </si>
  <si>
    <t>Deep End</t>
  </si>
  <si>
    <t>Fousheé</t>
  </si>
  <si>
    <t>Deep End Freestyle</t>
  </si>
  <si>
    <t>Sleepy Hallow, Fousheé</t>
  </si>
  <si>
    <t>VALLA NEIN (feat. Luciano)</t>
  </si>
  <si>
    <t>KC Rebell, Summer Cem</t>
  </si>
  <si>
    <t>MORE &amp; MORE</t>
  </si>
  <si>
    <t>Riot</t>
  </si>
  <si>
    <t>XXXTENTACION</t>
  </si>
  <si>
    <t>Basta Você Me Ligar - Ao Vivo</t>
  </si>
  <si>
    <t>Os Barões Da Pisadinha, Xand Avião</t>
  </si>
  <si>
    <t>Hasta Que Dios Diga</t>
  </si>
  <si>
    <t>Anuel AA, Bad Bunny</t>
  </si>
  <si>
    <t>Lose Somebody</t>
  </si>
  <si>
    <t>Kygo, OneRepublic</t>
  </si>
  <si>
    <t>Reggaetonera</t>
  </si>
  <si>
    <t>Anuel AA</t>
  </si>
  <si>
    <t>Narcos</t>
  </si>
  <si>
    <t>El Manual</t>
  </si>
  <si>
    <t>Fútbol &amp; Rumba (feat. Enrique Iglesias)</t>
  </si>
  <si>
    <t>Djomb - Bien ou quoi</t>
  </si>
  <si>
    <t>Bosh</t>
  </si>
  <si>
    <t>Alice</t>
  </si>
  <si>
    <t>Free Woman</t>
  </si>
  <si>
    <t>Fun Tonight</t>
  </si>
  <si>
    <t>Sine From Above (with Elton John)</t>
  </si>
  <si>
    <t>Enigma</t>
  </si>
  <si>
    <t>Replay</t>
  </si>
  <si>
    <t>Plastic Doll</t>
  </si>
  <si>
    <t>Chromatica II</t>
  </si>
  <si>
    <t>Babylon</t>
  </si>
  <si>
    <t>Chromatica I</t>
  </si>
  <si>
    <t>1000 Doves</t>
  </si>
  <si>
    <t>Broken Glass</t>
  </si>
  <si>
    <t>Kygo, Kim Petras</t>
  </si>
  <si>
    <t>FLY</t>
  </si>
  <si>
    <t>T.D (Lil Yachty &amp; Tierra Whack feat. A$AP Rocky &amp; Tyler, The Creator)</t>
  </si>
  <si>
    <t>Lil Yachty</t>
  </si>
  <si>
    <t>Se Me Olvidó</t>
  </si>
  <si>
    <t>Christian Nodal</t>
  </si>
  <si>
    <t>TKN (feat. Travis Scott)</t>
  </si>
  <si>
    <t>ROSALÍA</t>
  </si>
  <si>
    <t>r&amp;b en espanol</t>
  </si>
  <si>
    <t>Sour Candy (with BLACKPINK)</t>
  </si>
  <si>
    <t>Rain On Me (with Ariana Grande)</t>
  </si>
  <si>
    <t>DOLLAZ ON MY HEAD (feat. Young Thug)</t>
  </si>
  <si>
    <t>Gunna</t>
  </si>
  <si>
    <t>Daechwita</t>
  </si>
  <si>
    <t>Agust D</t>
  </si>
  <si>
    <t>k-rap</t>
  </si>
  <si>
    <t>COOLER THAN A BITCH (feat. Roddy Ricch)</t>
  </si>
  <si>
    <t>WUNNA</t>
  </si>
  <si>
    <t>TOP FLOOR (feat. Travis Scott)</t>
  </si>
  <si>
    <t>H &lt;3 T E L</t>
  </si>
  <si>
    <t>Dardan, Monet192</t>
  </si>
  <si>
    <t>albanian hip hop</t>
  </si>
  <si>
    <t>In Your Eyes (with Doja Cat) - Remix</t>
  </si>
  <si>
    <t>Komm Komm</t>
  </si>
  <si>
    <t>Capital Bra</t>
  </si>
  <si>
    <t>Confía</t>
  </si>
  <si>
    <t>Sech, Daddy Yankee</t>
  </si>
  <si>
    <t>Together</t>
  </si>
  <si>
    <t>Sia</t>
  </si>
  <si>
    <t>Mds</t>
  </si>
  <si>
    <t>Kawe, Mc Lele JP</t>
  </si>
  <si>
    <t>brazilian hip hop</t>
  </si>
  <si>
    <t>Martin &amp; Gina</t>
  </si>
  <si>
    <t>July</t>
  </si>
  <si>
    <t>Noah Cyrus</t>
  </si>
  <si>
    <t>21</t>
  </si>
  <si>
    <t>Banana (feat. Shaggy) - DJ FLe - Minisiren Remix</t>
  </si>
  <si>
    <t>Conkarah</t>
  </si>
  <si>
    <t>jawaiian</t>
  </si>
  <si>
    <t>Flex (feat. Juice WRLD)</t>
  </si>
  <si>
    <t>Singapur</t>
  </si>
  <si>
    <t>El Alfa, Chael Produciendo</t>
  </si>
  <si>
    <t>Daisies</t>
  </si>
  <si>
    <t>Solitaires (feat. Travis Scott)</t>
  </si>
  <si>
    <t>Future</t>
  </si>
  <si>
    <t>X (with KAROL G)</t>
  </si>
  <si>
    <t>Jonas Brothers</t>
  </si>
  <si>
    <t>boy band</t>
  </si>
  <si>
    <t>All Bad (feat. Lil Uzi Vert)</t>
  </si>
  <si>
    <t>Trillionaire (feat. Youngboy Never Broke Again)</t>
  </si>
  <si>
    <t>Go Stupid</t>
  </si>
  <si>
    <t>Polo G, Stunna 4 Vegas, NLE Choppa, Mike WiLL Made-It</t>
  </si>
  <si>
    <t>Be Something (feat. Lil Baby)</t>
  </si>
  <si>
    <t>Go Stupid (feat. NLE Choppa &amp; Mike WiLL Made-It)</t>
  </si>
  <si>
    <t>Polo G, Stunna 4 Vegas</t>
  </si>
  <si>
    <t>Airwaves</t>
  </si>
  <si>
    <t>Racks 2 Skinny</t>
  </si>
  <si>
    <t>PA' ROMPERLA</t>
  </si>
  <si>
    <t>Bad Bunny, Don Omar</t>
  </si>
  <si>
    <t>BYE ME FUI</t>
  </si>
  <si>
    <t>BAD CON NICKY</t>
  </si>
  <si>
    <t>Bad Bunny, Nicky Jam</t>
  </si>
  <si>
    <t>CANCIÓN CON YANDEL</t>
  </si>
  <si>
    <t>Yandel, Bad Bunny</t>
  </si>
  <si>
    <t>MÁS DE UNA CITA</t>
  </si>
  <si>
    <t>Bad Bunny, Zion &amp; Lennox</t>
  </si>
  <si>
    <t>BENDICIONES</t>
  </si>
  <si>
    <t>SI ELLA SALE</t>
  </si>
  <si>
    <t>RONCA FREESTYLE</t>
  </si>
  <si>
    <t>EN CASITA</t>
  </si>
  <si>
    <t>Bad Bunny, Gabriela</t>
  </si>
  <si>
    <t>CÓMO SE SIENTE - Remix</t>
  </si>
  <si>
    <t>Jhay Cortez, Bad Bunny</t>
  </si>
  <si>
    <t>Stuck with U (with Justin Bieber)</t>
  </si>
  <si>
    <t>Head Shoulders Knees &amp; Toes (feat. Norma Jean Martine)</t>
  </si>
  <si>
    <t>Ofenbach, Quarterhead</t>
  </si>
  <si>
    <t>Go Crazy</t>
  </si>
  <si>
    <t>Chris Brown, Young Thug</t>
  </si>
  <si>
    <t>GOOBA</t>
  </si>
  <si>
    <t>Lovefool</t>
  </si>
  <si>
    <t>twocolors</t>
  </si>
  <si>
    <t>Turks (with Gunna &amp; ft. Travis Scott)</t>
  </si>
  <si>
    <t>NAV</t>
  </si>
  <si>
    <t>Fame</t>
  </si>
  <si>
    <t>Zoo York (feat. Fivio Foreign &amp; Pop Smoke)</t>
  </si>
  <si>
    <t>Can I</t>
  </si>
  <si>
    <t>Kehlani</t>
  </si>
  <si>
    <t>eight(Prod.&amp;Feat. SUGA of BTS)</t>
  </si>
  <si>
    <t>IU</t>
  </si>
  <si>
    <t>Be Kind (with Halsey)</t>
  </si>
  <si>
    <t>Quiéreme Mientras Se Pueda</t>
  </si>
  <si>
    <t>Manuel Turizo</t>
  </si>
  <si>
    <t>Chicago Freestyle (feat. Giveon)</t>
  </si>
  <si>
    <t>We Paid (feat. 42 Dugg)</t>
  </si>
  <si>
    <t>PAM</t>
  </si>
  <si>
    <t>Justin Quiles, Daddy Yankee, El Alfa</t>
  </si>
  <si>
    <t>Say So (feat. Nicki Minaj)</t>
  </si>
  <si>
    <t>Pain 1993 (with Playboi Carti)</t>
  </si>
  <si>
    <t>Qué Maldición</t>
  </si>
  <si>
    <t>Banda MS de Sergio Lizárraga, Snoop Dogg</t>
  </si>
  <si>
    <t>banda</t>
  </si>
  <si>
    <t>Demons (feat. Fivio Foreign &amp; Sosa Geek)</t>
  </si>
  <si>
    <t>D4L</t>
  </si>
  <si>
    <t>Future, Drake, Young Thug</t>
  </si>
  <si>
    <t>Time Flies</t>
  </si>
  <si>
    <t>Desires (with Future)</t>
  </si>
  <si>
    <t>Not You Too (feat. Chris Brown)</t>
  </si>
  <si>
    <t>Landed</t>
  </si>
  <si>
    <t>When To Say When</t>
  </si>
  <si>
    <t>Deep Pockets</t>
  </si>
  <si>
    <t>War</t>
  </si>
  <si>
    <t>From Florida With Love</t>
  </si>
  <si>
    <t>Losses</t>
  </si>
  <si>
    <t>Eleven</t>
  </si>
  <si>
    <t>Savage Remix (feat. Beyoncé)</t>
  </si>
  <si>
    <t>Beyoncé, Megan Thee Stallion</t>
  </si>
  <si>
    <t>Nicht verdient</t>
  </si>
  <si>
    <t>Capital Bra, Loredana</t>
  </si>
  <si>
    <t>Put Your Records On</t>
  </si>
  <si>
    <t>Ritt Momney</t>
  </si>
  <si>
    <t>bedroom pop</t>
  </si>
  <si>
    <t>La Jeepeta - Remix</t>
  </si>
  <si>
    <t>Nio Garcia, Anuel AA, Myke Towers, Brray, Juanka</t>
  </si>
  <si>
    <t>THE SCOTTS</t>
  </si>
  <si>
    <t>THE SCOTTS, Travis Scott, Kid Cudi</t>
  </si>
  <si>
    <t>Secrets</t>
  </si>
  <si>
    <t>Regard, RAYE</t>
  </si>
  <si>
    <t>Never Let Me Down</t>
  </si>
  <si>
    <t>VIZE, Tom Gregory</t>
  </si>
  <si>
    <t>Houdini (feat. Swarmz &amp; Tion Wayne)</t>
  </si>
  <si>
    <t>Sasuke</t>
  </si>
  <si>
    <t>Lil Uzi Vert</t>
  </si>
  <si>
    <t>Rich Rich</t>
  </si>
  <si>
    <t>Big Drip</t>
  </si>
  <si>
    <t>Ufo361, Future</t>
  </si>
  <si>
    <t>ADMV</t>
  </si>
  <si>
    <t>90-60-111</t>
  </si>
  <si>
    <t>If You’re Too Shy (Let Me Know) - Edit</t>
  </si>
  <si>
    <t>The 1975</t>
  </si>
  <si>
    <t>modern alternative rock</t>
  </si>
  <si>
    <t>Party Girl</t>
  </si>
  <si>
    <t>StaySolidRocky</t>
  </si>
  <si>
    <t>ROCKSTAR (feat. Roddy Ricch)</t>
  </si>
  <si>
    <t>you broke me first</t>
  </si>
  <si>
    <t>Tate McRae</t>
  </si>
  <si>
    <t>Recairei - Ao Vivo</t>
  </si>
  <si>
    <t>Freedom</t>
  </si>
  <si>
    <t>Kygo, Zak Abel</t>
  </si>
  <si>
    <t>FIND MY WAY</t>
  </si>
  <si>
    <t>PICK UP (feat. Quavo)</t>
  </si>
  <si>
    <t>JUMP (feat. YoungBoy Never Broke Again)</t>
  </si>
  <si>
    <t>LIGHTSKIN SH*T (feat. Future &amp; jetsonmade)</t>
  </si>
  <si>
    <t>No Me Ame</t>
  </si>
  <si>
    <t>Rvssian, Anuel AA, Juice WRLD</t>
  </si>
  <si>
    <t>BLAME IT ON BABY</t>
  </si>
  <si>
    <t>Gimme Love</t>
  </si>
  <si>
    <t>I’m Ready (with Demi Lovato)</t>
  </si>
  <si>
    <t>MAMACITA</t>
  </si>
  <si>
    <t>Black Eyed Peas, Ozuna, J. Rey Soul</t>
  </si>
  <si>
    <t>Sigues Con El - Remix</t>
  </si>
  <si>
    <t>Arcangel, Sech, Romeo Santos</t>
  </si>
  <si>
    <t>Broke In A Minute</t>
  </si>
  <si>
    <t>Tory Lanez</t>
  </si>
  <si>
    <t>Stupid Again</t>
  </si>
  <si>
    <t>Level of Concern</t>
  </si>
  <si>
    <t>Boyfriend</t>
  </si>
  <si>
    <t>Shotz Fired</t>
  </si>
  <si>
    <t>BaeBae</t>
  </si>
  <si>
    <t>Samra</t>
  </si>
  <si>
    <t>Toosie Slide</t>
  </si>
  <si>
    <t>Mi Cuarto</t>
  </si>
  <si>
    <t>Jerry Di</t>
  </si>
  <si>
    <t>cubaton</t>
  </si>
  <si>
    <t>Rags2Riches (feat. ATR Son Son)</t>
  </si>
  <si>
    <t>I'll Wait</t>
  </si>
  <si>
    <t>Kygo, Sasha Alex Sloan</t>
  </si>
  <si>
    <t>Follow</t>
  </si>
  <si>
    <t>KAROL G, Anuel AA</t>
  </si>
  <si>
    <t>Heartbreak Anniversary</t>
  </si>
  <si>
    <t>Giveon</t>
  </si>
  <si>
    <t>Break My Heart</t>
  </si>
  <si>
    <t>You Got It</t>
  </si>
  <si>
    <t>Vedo</t>
  </si>
  <si>
    <t>pop r&amp;b</t>
  </si>
  <si>
    <t>Physical</t>
  </si>
  <si>
    <t>Hallucinate</t>
  </si>
  <si>
    <t>Like It Is</t>
  </si>
  <si>
    <t>Kygo, Zara Larsson, Tyga</t>
  </si>
  <si>
    <t>BELIEVE IT</t>
  </si>
  <si>
    <t>PARTYNEXTDOOR, Rihanna</t>
  </si>
  <si>
    <t>Turks (feat. Travis Scott)</t>
  </si>
  <si>
    <t>NAV, Gunna</t>
  </si>
  <si>
    <t>La Cama - Remix</t>
  </si>
  <si>
    <t>Lunay, Myke Towers, Ozuna, Chencho Corleone, Rauw Alejandro</t>
  </si>
  <si>
    <t>Old Me</t>
  </si>
  <si>
    <t>5 Seconds of Summer</t>
  </si>
  <si>
    <t>Pretty Please</t>
  </si>
  <si>
    <t>Du bist mein</t>
  </si>
  <si>
    <t>Zuna, Loredana, SRNO</t>
  </si>
  <si>
    <t>Wildflower</t>
  </si>
  <si>
    <t>Allein sein</t>
  </si>
  <si>
    <t>No Shame</t>
  </si>
  <si>
    <t>Favorito</t>
  </si>
  <si>
    <t>Elegí (feat. Dímelo Flow)</t>
  </si>
  <si>
    <t>Rauw Alejandro, Dalex, Lenny Tavárez</t>
  </si>
  <si>
    <t>Auto Blu</t>
  </si>
  <si>
    <t>Shiva, Eiffel 65</t>
  </si>
  <si>
    <t>Blinding Lights</t>
  </si>
  <si>
    <t>Heather</t>
  </si>
  <si>
    <t>Conan Gray</t>
  </si>
  <si>
    <t>In Your Eyes</t>
  </si>
  <si>
    <t>Maniac</t>
  </si>
  <si>
    <t>Heartless</t>
  </si>
  <si>
    <t>After Hours</t>
  </si>
  <si>
    <t>Hardest To Love</t>
  </si>
  <si>
    <t>Scared To Live</t>
  </si>
  <si>
    <t>Alone Again</t>
  </si>
  <si>
    <t>Too Late</t>
  </si>
  <si>
    <t>Faith</t>
  </si>
  <si>
    <t>Snowchild</t>
  </si>
  <si>
    <t>Escape From LA</t>
  </si>
  <si>
    <t>Repeat After Me (Interlude)</t>
  </si>
  <si>
    <t>Until I Bleed Out</t>
  </si>
  <si>
    <t>Azul</t>
  </si>
  <si>
    <t>Walk Em Down (feat. Roddy Ricch)</t>
  </si>
  <si>
    <t>Amarillo</t>
  </si>
  <si>
    <t>Rosa</t>
  </si>
  <si>
    <t>Gris</t>
  </si>
  <si>
    <t>Negro</t>
  </si>
  <si>
    <t>Verde</t>
  </si>
  <si>
    <t>J Balvin, Sky Rompiendo</t>
  </si>
  <si>
    <t>Arcoíris</t>
  </si>
  <si>
    <t>J Balvin, Mr Eazi</t>
  </si>
  <si>
    <t>Mejor</t>
  </si>
  <si>
    <t>Dalex, Sech</t>
  </si>
  <si>
    <t>Papi Chulo</t>
  </si>
  <si>
    <t>Octavian, Skepta</t>
  </si>
  <si>
    <t>afroswing</t>
  </si>
  <si>
    <t>After Party</t>
  </si>
  <si>
    <t>Myron</t>
  </si>
  <si>
    <t>No Idea</t>
  </si>
  <si>
    <t>Suicidal (Remix) [feat. Juice WRLD]</t>
  </si>
  <si>
    <t>YNW Melly</t>
  </si>
  <si>
    <t>Suicidal</t>
  </si>
  <si>
    <t>Bean (Kobe) [feat. Chief Keef]</t>
  </si>
  <si>
    <t>Yessirskiii</t>
  </si>
  <si>
    <t>Lil Uzi Vert, 21 Savage</t>
  </si>
  <si>
    <t>Cardigan</t>
  </si>
  <si>
    <t>Lotus</t>
  </si>
  <si>
    <t>Leaders (feat. NAV)</t>
  </si>
  <si>
    <t>Strawberry Peels (feat. Young Thug &amp; Gunna)</t>
  </si>
  <si>
    <t>Wassup (feat. Future)</t>
  </si>
  <si>
    <t>Moon Relate</t>
  </si>
  <si>
    <t>Black And White</t>
  </si>
  <si>
    <t>Niall Horan</t>
  </si>
  <si>
    <t>Trap This Way (This Way)</t>
  </si>
  <si>
    <t>Got The Guap (feat. Young Thug)</t>
  </si>
  <si>
    <t>I Can Show You</t>
  </si>
  <si>
    <t>Bad Girls, Good Vibes</t>
  </si>
  <si>
    <t>Oprah's Bank Account (Lil Yachty &amp; DaBaby feat. Drake)</t>
  </si>
  <si>
    <t>Por Primera Vez</t>
  </si>
  <si>
    <t>Oprah’s Bank Account (Lil Yachty &amp; DaBaby feat. Drake)</t>
  </si>
  <si>
    <t>WANNABE</t>
  </si>
  <si>
    <t>Lettre à une femme</t>
  </si>
  <si>
    <t>Ninho</t>
  </si>
  <si>
    <t>Savage</t>
  </si>
  <si>
    <t>P2</t>
  </si>
  <si>
    <t>Fantasias - Remix</t>
  </si>
  <si>
    <t>Rauw Alejandro, Anuel AA, Natti Natasha, Farruko, Lunay</t>
  </si>
  <si>
    <t>That Way - Bonus Track</t>
  </si>
  <si>
    <t>I Love Me</t>
  </si>
  <si>
    <t>Baby Pluto</t>
  </si>
  <si>
    <t>Lo Mein</t>
  </si>
  <si>
    <t>Futsal Shuffle 2020 - Bonus Track</t>
  </si>
  <si>
    <t>B.S. (feat. H.E.R.)</t>
  </si>
  <si>
    <t>Jhené Aiko</t>
  </si>
  <si>
    <t>Silly Watch</t>
  </si>
  <si>
    <t>Who (feat. BTS)</t>
  </si>
  <si>
    <t>Lauv</t>
  </si>
  <si>
    <t>Homecoming</t>
  </si>
  <si>
    <t>Prices</t>
  </si>
  <si>
    <t>I'm Sorry</t>
  </si>
  <si>
    <t>POP</t>
  </si>
  <si>
    <t>Celebration Station</t>
  </si>
  <si>
    <t>Bigger Than Life</t>
  </si>
  <si>
    <t>Venetia</t>
  </si>
  <si>
    <t>You Better Move</t>
  </si>
  <si>
    <t>Chrome Heart Tags</t>
  </si>
  <si>
    <t>Bust Me</t>
  </si>
  <si>
    <t>Secure The Bag</t>
  </si>
  <si>
    <t>Urgency (feat. Syd)</t>
  </si>
  <si>
    <t>Modern Loneliness</t>
  </si>
  <si>
    <t>SKYBOX</t>
  </si>
  <si>
    <t>i'm so tired...</t>
  </si>
  <si>
    <t>Lauv, Troye Sivan</t>
  </si>
  <si>
    <t>fuck, i'm lonely (with Anne-Marie)</t>
  </si>
  <si>
    <t>Mean It</t>
  </si>
  <si>
    <t>Lauv, LANY</t>
  </si>
  <si>
    <t>Young &amp; Alive</t>
  </si>
  <si>
    <t>Bazzi</t>
  </si>
  <si>
    <t>Rover (feat. DTG)</t>
  </si>
  <si>
    <t>S1mba</t>
  </si>
  <si>
    <t>That Way</t>
  </si>
  <si>
    <t>Safaera</t>
  </si>
  <si>
    <t>Bad Bunny, Jowell &amp; Randy, Ñengo Flow</t>
  </si>
  <si>
    <t>Yo Perreo Sola</t>
  </si>
  <si>
    <t>La Difícil</t>
  </si>
  <si>
    <t>Si Veo a Tu Mamá</t>
  </si>
  <si>
    <t>La Santa</t>
  </si>
  <si>
    <t>Bad Bunny, Daddy Yankee</t>
  </si>
  <si>
    <t>A Tu Merced</t>
  </si>
  <si>
    <t>Pero Ya No</t>
  </si>
  <si>
    <t>Bichiyal</t>
  </si>
  <si>
    <t>Bad Bunny, Yaviah</t>
  </si>
  <si>
    <t>25/8</t>
  </si>
  <si>
    <t>Soliá</t>
  </si>
  <si>
    <t>Está Cabrón Ser Yo</t>
  </si>
  <si>
    <t>Bad Bunny, Anuel AA</t>
  </si>
  <si>
    <t>Hablamos Mañana</t>
  </si>
  <si>
    <t>Bad Bunny, Duki, Pablo Chill-E</t>
  </si>
  <si>
    <t>Que Malo</t>
  </si>
  <si>
    <t>Bad Bunny, Ñengo Flow</t>
  </si>
  <si>
    <t>La Zona</t>
  </si>
  <si>
    <t>Una Vez</t>
  </si>
  <si>
    <t>Bad Bunny, Mora</t>
  </si>
  <si>
    <t>&lt;3</t>
  </si>
  <si>
    <t>P FKN R</t>
  </si>
  <si>
    <t>Bad Bunny, Kendo Kaponi, Arcangel</t>
  </si>
  <si>
    <t>Puesto Pa' Guerrial</t>
  </si>
  <si>
    <t>Bad Bunny, Myke Towers</t>
  </si>
  <si>
    <t>Emotionally Scarred</t>
  </si>
  <si>
    <t>PTSD</t>
  </si>
  <si>
    <t>G Herbo, Juice WRLD, Lil Uzi Vert, Chance the Rapper</t>
  </si>
  <si>
    <t>chicago drill</t>
  </si>
  <si>
    <t>Heatin Up (feat. Gunna)</t>
  </si>
  <si>
    <t>Live Off My Closet (feat. Future)</t>
  </si>
  <si>
    <t>Commercial (feat. Lil Uzi Vert)</t>
  </si>
  <si>
    <t>René</t>
  </si>
  <si>
    <t>Residente</t>
  </si>
  <si>
    <t>venezuelan hip hop</t>
  </si>
  <si>
    <t>100k Cash</t>
  </si>
  <si>
    <t>Capital Bra, Samra</t>
  </si>
  <si>
    <t>Drown (feat. Clinton Kane)</t>
  </si>
  <si>
    <t>The Other Side (from Trolls World Tour)</t>
  </si>
  <si>
    <t>SZA, Justin Timberlake</t>
  </si>
  <si>
    <t>Matrix</t>
  </si>
  <si>
    <t>ON</t>
  </si>
  <si>
    <t>Feel Me</t>
  </si>
  <si>
    <t>Black Swan</t>
  </si>
  <si>
    <t>ON (Feat. Sia)</t>
  </si>
  <si>
    <t>Filter</t>
  </si>
  <si>
    <t>My Time</t>
  </si>
  <si>
    <t>Louder than bombs</t>
  </si>
  <si>
    <t>UGH!</t>
  </si>
  <si>
    <t>00:00 (Zero O’Clock)</t>
  </si>
  <si>
    <t>Friends</t>
  </si>
  <si>
    <t>We are Bulletproof : the Eternal</t>
  </si>
  <si>
    <t>Inner Child</t>
  </si>
  <si>
    <t>Moon</t>
  </si>
  <si>
    <t>Outro : Ego</t>
  </si>
  <si>
    <t>Interlude : Shadow</t>
  </si>
  <si>
    <t>Respect</t>
  </si>
  <si>
    <t>Life Is Good (feat. Drake, DaBaby &amp; Lil Baby) - Remix</t>
  </si>
  <si>
    <t>Cloud 9</t>
  </si>
  <si>
    <t>Beach Bunny</t>
  </si>
  <si>
    <t>bubblegrunge</t>
  </si>
  <si>
    <t>Intentions (feat. Quavo)</t>
  </si>
  <si>
    <t>Ignorantes</t>
  </si>
  <si>
    <t>Bad Bunny, Sech</t>
  </si>
  <si>
    <t>Selfish</t>
  </si>
  <si>
    <t>To Die For</t>
  </si>
  <si>
    <t>Forever (feat. Post Malone &amp; Clever)</t>
  </si>
  <si>
    <t>Numbers (feat. Roddy Ricch, Gunna and London On Da Track)</t>
  </si>
  <si>
    <t>Give No Fxk</t>
  </si>
  <si>
    <t>Migos, Travis Scott, Young Thug</t>
  </si>
  <si>
    <t>Come Around Me</t>
  </si>
  <si>
    <t>Habitual</t>
  </si>
  <si>
    <t>All Around Me</t>
  </si>
  <si>
    <t>Get Me (feat. Kehlani)</t>
  </si>
  <si>
    <t>Second Emotion (feat. Travis Scott)</t>
  </si>
  <si>
    <t>Running Over (feat. Lil Dicky)</t>
  </si>
  <si>
    <t>Available</t>
  </si>
  <si>
    <t>Breathe Deeper</t>
  </si>
  <si>
    <t>Tame Impala</t>
  </si>
  <si>
    <t>australian psych</t>
  </si>
  <si>
    <t>Changes</t>
  </si>
  <si>
    <t>Confirmation</t>
  </si>
  <si>
    <t>E.T.A.</t>
  </si>
  <si>
    <t>Borderline</t>
  </si>
  <si>
    <t>Take It Out On Me</t>
  </si>
  <si>
    <t>Might Not Give Up (feat. Young Thug)</t>
  </si>
  <si>
    <t>That's What Love Is</t>
  </si>
  <si>
    <t>One More Year</t>
  </si>
  <si>
    <t>Lost In Yesterday</t>
  </si>
  <si>
    <t>At Least For Now</t>
  </si>
  <si>
    <t>Intentions</t>
  </si>
  <si>
    <t>Justin Bieber, Quavo</t>
  </si>
  <si>
    <t>Get Me</t>
  </si>
  <si>
    <t>Justin Bieber, Kehlani</t>
  </si>
  <si>
    <t>No Time To Die</t>
  </si>
  <si>
    <t>Mios mit Bars</t>
  </si>
  <si>
    <t>Donuts</t>
  </si>
  <si>
    <t>Gzuz</t>
  </si>
  <si>
    <t>deep german hip hop</t>
  </si>
  <si>
    <t>death bed (coffee for your head)</t>
  </si>
  <si>
    <t>Powfu, beabadoobee</t>
  </si>
  <si>
    <t>Blueberry Faygo</t>
  </si>
  <si>
    <t>Lil Mosey</t>
  </si>
  <si>
    <t>Como Llora</t>
  </si>
  <si>
    <t>Juanfran</t>
  </si>
  <si>
    <t>dominican pop</t>
  </si>
  <si>
    <t>Keii</t>
  </si>
  <si>
    <t>Still Be Friends (feat. Tory Lanez &amp; Tyga)</t>
  </si>
  <si>
    <t>No Judgement</t>
  </si>
  <si>
    <t>Yikes</t>
  </si>
  <si>
    <t>Birthday</t>
  </si>
  <si>
    <t>Anne-Marie</t>
  </si>
  <si>
    <t>Weiss</t>
  </si>
  <si>
    <t>Medusa</t>
  </si>
  <si>
    <t>Jhay Cortez, Anuel AA, J Balvin</t>
  </si>
  <si>
    <t>Know Your Worth</t>
  </si>
  <si>
    <t>Khalid, Disclosure</t>
  </si>
  <si>
    <t>Liberdade Provisória - Ao Vivo</t>
  </si>
  <si>
    <t>Henrique &amp; Juliano</t>
  </si>
  <si>
    <t>Definitivamente</t>
  </si>
  <si>
    <t>Daddy Yankee, Sech</t>
  </si>
  <si>
    <t>Only The Young - Featured in Miss Americana</t>
  </si>
  <si>
    <t>I Do It (ft. Big Sean, Lil Baby)</t>
  </si>
  <si>
    <t>Lil Wayne</t>
  </si>
  <si>
    <t>Baby</t>
  </si>
  <si>
    <t>Joker Bra, VIZE</t>
  </si>
  <si>
    <t>Mon Ami</t>
  </si>
  <si>
    <t>Wake Up Call (feat. Trippie Redd)</t>
  </si>
  <si>
    <t>Jerusalema (feat. Nomcebo Zikode)</t>
  </si>
  <si>
    <t>Master KG</t>
  </si>
  <si>
    <t>south african house</t>
  </si>
  <si>
    <t>Diosa</t>
  </si>
  <si>
    <t>Girl</t>
  </si>
  <si>
    <t>B.I.T.C.H.</t>
  </si>
  <si>
    <t>Boss Bitch</t>
  </si>
  <si>
    <t>Zu Ende</t>
  </si>
  <si>
    <t>Samra, ELIF</t>
  </si>
  <si>
    <t>Godzilla (feat. Juice WRLD)</t>
  </si>
  <si>
    <t>What A Man Gotta Do</t>
  </si>
  <si>
    <t>You should be sad</t>
  </si>
  <si>
    <t>Halsey</t>
  </si>
  <si>
    <t>Good News</t>
  </si>
  <si>
    <t>Mac Miller</t>
  </si>
  <si>
    <t>Those Kinda Nights (feat. Ed Sheeran)</t>
  </si>
  <si>
    <t>Graveyard</t>
  </si>
  <si>
    <t>Darkness</t>
  </si>
  <si>
    <t>You Gon’ Learn (feat. Royce Da 5'9" &amp; White Gold)</t>
  </si>
  <si>
    <t>Blue World</t>
  </si>
  <si>
    <t>Unaccommodating (feat. Young M.A)</t>
  </si>
  <si>
    <t>Leaving Heaven (feat. Skylar Grey)</t>
  </si>
  <si>
    <t>In Too Deep</t>
  </si>
  <si>
    <t>Premonition - Intro</t>
  </si>
  <si>
    <t>I Can See</t>
  </si>
  <si>
    <t>Hand Me Downs</t>
  </si>
  <si>
    <t>No Regrets (feat. Don Toliver)</t>
  </si>
  <si>
    <t>Complicated</t>
  </si>
  <si>
    <t>Lock It Up (feat. Anderson .Paak)</t>
  </si>
  <si>
    <t>Marsh</t>
  </si>
  <si>
    <t>Stepdad</t>
  </si>
  <si>
    <t>Yah Yah (feat. Royce Da 5'9", Black Thought, Q-Tip &amp; Denaun)</t>
  </si>
  <si>
    <t>Never Love Again</t>
  </si>
  <si>
    <t>Woods</t>
  </si>
  <si>
    <t>Farewell</t>
  </si>
  <si>
    <t>Everybody</t>
  </si>
  <si>
    <t>Alfred - Interlude</t>
  </si>
  <si>
    <t>Little Engine</t>
  </si>
  <si>
    <t>I Will (feat. KXNG Crooked, Royce Da 5'9" &amp; Joell Ortiz)</t>
  </si>
  <si>
    <t>Still Learning</t>
  </si>
  <si>
    <t>Surf</t>
  </si>
  <si>
    <t>That's On Me</t>
  </si>
  <si>
    <t>Once A Day</t>
  </si>
  <si>
    <t>Hands</t>
  </si>
  <si>
    <t>Dans l'espace (feat. Heuss l'Enfoiré)</t>
  </si>
  <si>
    <t>Gambi</t>
  </si>
  <si>
    <t>Kein Wort</t>
  </si>
  <si>
    <t>Juju, Loredana, Miksu / Macloud</t>
  </si>
  <si>
    <t>Blanche</t>
  </si>
  <si>
    <t>Maes, Booba</t>
  </si>
  <si>
    <t>Me Gusta</t>
  </si>
  <si>
    <t>Shakira, Anuel AA</t>
  </si>
  <si>
    <t>Skechers</t>
  </si>
  <si>
    <t>DripReport</t>
  </si>
  <si>
    <t>Life Is Good (feat. Drake)</t>
  </si>
  <si>
    <t>Some Say - Felix Jaehn Remix</t>
  </si>
  <si>
    <t>Nea</t>
  </si>
  <si>
    <t>scandipop</t>
  </si>
  <si>
    <t>Lose You To Love Me</t>
  </si>
  <si>
    <t>In Your Eyes (feat. Alida)</t>
  </si>
  <si>
    <t>Alida, Robin Schulz</t>
  </si>
  <si>
    <t>Rare</t>
  </si>
  <si>
    <t>Sum 2 Prove</t>
  </si>
  <si>
    <t>Vulnerable</t>
  </si>
  <si>
    <t>Dance Again</t>
  </si>
  <si>
    <t>Ring</t>
  </si>
  <si>
    <t>Crowded Room (feat. 6LACK)</t>
  </si>
  <si>
    <t>People You Know</t>
  </si>
  <si>
    <t>Let Me Get Me</t>
  </si>
  <si>
    <t>A Sweeter Place (feat. Kid Cudi)</t>
  </si>
  <si>
    <t>Diamonds (with Normani)</t>
  </si>
  <si>
    <t>Cut You Off</t>
  </si>
  <si>
    <t>Kinda Crazy</t>
  </si>
  <si>
    <t>Morado</t>
  </si>
  <si>
    <t>Muévelo</t>
  </si>
  <si>
    <t>Nicky Jam, Daddy Yankee</t>
  </si>
  <si>
    <t>Yummy</t>
  </si>
  <si>
    <t>OUT WEST (feat. Young Thug)</t>
  </si>
  <si>
    <t>JACKBOYS, Travis Scott</t>
  </si>
  <si>
    <t>Alone, Pt. II</t>
  </si>
  <si>
    <t>Alan Walker, Ava Max</t>
  </si>
  <si>
    <t>HIGHEST IN THE ROOM (feat. ROSALÍA &amp; Lil Baby) - REMIX</t>
  </si>
  <si>
    <t>GANG GANG</t>
  </si>
  <si>
    <t>JACKBOYS, Sheck Wes</t>
  </si>
  <si>
    <t>Had Enough (feat. Quavo &amp; Offset)</t>
  </si>
  <si>
    <t>WHAT TO DO? (feat. Don Toliver)</t>
  </si>
  <si>
    <t>GATTI</t>
  </si>
  <si>
    <t>JACKBOYS, Pop Smoke, Travis Scott</t>
  </si>
  <si>
    <t>JACKBOYS</t>
  </si>
  <si>
    <t>Psycho</t>
  </si>
  <si>
    <t>Red Velvet</t>
  </si>
  <si>
    <t>Infeliz</t>
  </si>
  <si>
    <t>Arcangel, Bad Bunny</t>
  </si>
  <si>
    <t>Breaking Me</t>
  </si>
  <si>
    <t>Topic, A7S</t>
  </si>
  <si>
    <t>Watermelon Sugar</t>
  </si>
  <si>
    <t>Harry Styles</t>
  </si>
  <si>
    <t>Adore You</t>
  </si>
  <si>
    <t>Golden</t>
  </si>
  <si>
    <t>Falling</t>
  </si>
  <si>
    <t>Investe Em Mim</t>
  </si>
  <si>
    <t>Jonas Esticado</t>
  </si>
  <si>
    <t>Sigues Con El</t>
  </si>
  <si>
    <t>Dímelo Flow, Arcangel, Sech</t>
  </si>
  <si>
    <t>El Efecto - Remix</t>
  </si>
  <si>
    <t>Rauw Alejandro, Chencho Corleone, KEVVO, Bryant Myers, Lyanno, Dalex</t>
  </si>
  <si>
    <t>Lights Up</t>
  </si>
  <si>
    <t>Own It (feat. Ed Sheeran &amp; Burna Boy)</t>
  </si>
  <si>
    <t>Stormzy</t>
  </si>
  <si>
    <t>grime</t>
  </si>
  <si>
    <t>Que Calor (with J Balvin &amp; El Alfa)</t>
  </si>
  <si>
    <t>Major Lazer, Diplo</t>
  </si>
  <si>
    <t>Futsal Shuffle 2020</t>
  </si>
  <si>
    <t>This City</t>
  </si>
  <si>
    <t>Sam Fischer</t>
  </si>
  <si>
    <t>Let Me Know (I Wonder Why Freestyle)</t>
  </si>
  <si>
    <t>The Box</t>
  </si>
  <si>
    <t>Christmas Tree Farm</t>
  </si>
  <si>
    <t>High Fashion (feat. Mustard)</t>
  </si>
  <si>
    <t>My Oh My (feat. DaBaby)</t>
  </si>
  <si>
    <t>Takeaway</t>
  </si>
  <si>
    <t>The Chainsmokers, ILLENIUM, Lennon Stella</t>
  </si>
  <si>
    <t>Liberdade Provisória</t>
  </si>
  <si>
    <t>Tip Toe (feat. A Boogie Wit da Hoodie)</t>
  </si>
  <si>
    <t>Start Wit Me (feat. Gunna)</t>
  </si>
  <si>
    <t>Family</t>
  </si>
  <si>
    <t>The Chainsmokers, Kygo</t>
  </si>
  <si>
    <t>A Gente Fez Amor - Ao Vivo</t>
  </si>
  <si>
    <t>Fantasía</t>
  </si>
  <si>
    <t>Ne reviens pas</t>
  </si>
  <si>
    <t>Gradur, Heuss L'enfoiré</t>
  </si>
  <si>
    <t>All I Want - From "High School Musical: The Musical: The Series"</t>
  </si>
  <si>
    <t>ily (i love you baby) (feat. Emilee)</t>
  </si>
  <si>
    <t>Surf Mesa</t>
  </si>
  <si>
    <t>tropical house</t>
  </si>
  <si>
    <t>Before You Go</t>
  </si>
  <si>
    <t>Lewis Capaldi</t>
  </si>
  <si>
    <t>CITY OF ANGELS</t>
  </si>
  <si>
    <t>Bellaquita - Remix</t>
  </si>
  <si>
    <t>Dalex, Lenny Tavárez, Anitta, Natti Natasha, Farruko, Justin Quiles</t>
  </si>
  <si>
    <t>SENTADÃO</t>
  </si>
  <si>
    <t>PEDRO SAMPAIO, Felipe Original, JS o Mão de Ouro</t>
  </si>
  <si>
    <t>Death</t>
  </si>
  <si>
    <t>Trippie Redd, DaBaby</t>
  </si>
  <si>
    <t>VALENTINO</t>
  </si>
  <si>
    <t>Vete</t>
  </si>
  <si>
    <t>Combatchy (feat. MC Rebecca)</t>
  </si>
  <si>
    <t>Anitta, Lexa, Luísa Sonza</t>
  </si>
  <si>
    <t>Supalonely</t>
  </si>
  <si>
    <t>BENEE, Gus Dapperton</t>
  </si>
  <si>
    <t>Blanco</t>
  </si>
  <si>
    <t>The Take (feat. Chris Brown)</t>
  </si>
  <si>
    <t>Tudo Ok</t>
  </si>
  <si>
    <t>Thiaguinho MT, Mila, JS o Mão de Ouro</t>
  </si>
  <si>
    <t>brega funk</t>
  </si>
  <si>
    <t>Into the Unknown</t>
  </si>
  <si>
    <t>Idina Menzel, AURORA</t>
  </si>
  <si>
    <t>Up All Night</t>
  </si>
  <si>
    <t>Ayy Macarena</t>
  </si>
  <si>
    <t>Lover (Remix) [feat. Shawn Mendes]</t>
  </si>
  <si>
    <t>Like It's Christmas</t>
  </si>
  <si>
    <t>It's You</t>
  </si>
  <si>
    <t>Jangueo</t>
  </si>
  <si>
    <t>Alex Rose, Rafa Pabön</t>
  </si>
  <si>
    <t>Woah</t>
  </si>
  <si>
    <t>Stuck In A Dream (feat. Gunna)</t>
  </si>
  <si>
    <t>Streets</t>
  </si>
  <si>
    <t>Tusa</t>
  </si>
  <si>
    <t>KAROL G, Nicki Minaj</t>
  </si>
  <si>
    <t>Say So</t>
  </si>
  <si>
    <t>Like That (feat. Gucci Mane)</t>
  </si>
  <si>
    <t>Hola - Remix</t>
  </si>
  <si>
    <t>Dalex, Lenny Tavárez, Chencho Corleone, Juhn, Dímelo Flow</t>
  </si>
  <si>
    <t>Whine Up</t>
  </si>
  <si>
    <t>Nicky Jam, Anuel AA</t>
  </si>
  <si>
    <t>Hot (Remix) [feat. Gunna and Travis Scott]</t>
  </si>
  <si>
    <t>Travis Scott, Young Thug</t>
  </si>
  <si>
    <t>Surrender</t>
  </si>
  <si>
    <t>Natalie Taylor</t>
  </si>
  <si>
    <t>Aventura</t>
  </si>
  <si>
    <t>Lunay, Ozuna, Anuel AA</t>
  </si>
  <si>
    <t>Roller</t>
  </si>
  <si>
    <t>Que Tire Pa Lante</t>
  </si>
  <si>
    <t>GOODMORNINGTOKYO!</t>
  </si>
  <si>
    <t>TOKYO’S REVENGE</t>
  </si>
  <si>
    <t>meme rap</t>
  </si>
  <si>
    <t>Dance Monkey</t>
  </si>
  <si>
    <t>If the World Was Ending - feat. Julia Michaels</t>
  </si>
  <si>
    <t>JP Saxe</t>
  </si>
  <si>
    <t>RITMO (Bad Boys For Life)</t>
  </si>
  <si>
    <t>Black Eyed Peas, J Balvin</t>
  </si>
  <si>
    <t>Lose Control</t>
  </si>
  <si>
    <t>MEDUZA, Becky Hill, Goodboys</t>
  </si>
  <si>
    <t>Quizas</t>
  </si>
  <si>
    <t>Rich Music LTD, Sech, Dalex, Justin Quiles, Lenny Tavárez, Feid, Wisin, Zion</t>
  </si>
  <si>
    <t>Perreo en La Luna</t>
  </si>
  <si>
    <t>Rich Music LTD, Sech, Dalex, Justin Quiles, Lenny Tavárez, Feid</t>
  </si>
  <si>
    <t>Cheirosa - Ao Vivo</t>
  </si>
  <si>
    <t>ROXANNE</t>
  </si>
  <si>
    <t>Arizona Zervas</t>
  </si>
  <si>
    <t>HIGHEST IN THE ROOM</t>
  </si>
  <si>
    <t>Hasta Abajo</t>
  </si>
  <si>
    <t>Kevin Roldan, Bryant Myers, Lyanno</t>
  </si>
  <si>
    <t>Someone To You</t>
  </si>
  <si>
    <t>BANNERS</t>
  </si>
  <si>
    <t>indie cafe pop</t>
  </si>
  <si>
    <t>10,000 Hours (with Justin Bieber)</t>
  </si>
  <si>
    <t>Dan + Shay</t>
  </si>
  <si>
    <t>Still Don't Know My Name</t>
  </si>
  <si>
    <t>Labrinth</t>
  </si>
  <si>
    <t>indie poptimism</t>
  </si>
  <si>
    <t>Bandit (with YoungBoy Never Broke Again)</t>
  </si>
  <si>
    <t>Nice To Meet Ya</t>
  </si>
  <si>
    <t>BOP</t>
  </si>
  <si>
    <t>TOES (feat. Lil Baby &amp; Moneybagg Yo)</t>
  </si>
  <si>
    <t>VIBEZ</t>
  </si>
  <si>
    <t>Writing on the Wall (feat. Post Malone, Cardi B &amp; Rvssian)</t>
  </si>
  <si>
    <t>French Montana</t>
  </si>
  <si>
    <t>gangster rap</t>
  </si>
  <si>
    <t>Trampoline (with ZAYN)</t>
  </si>
  <si>
    <t>SHAED</t>
  </si>
  <si>
    <t>Si Te Vas</t>
  </si>
  <si>
    <t>Sech, Ozuna</t>
  </si>
  <si>
    <t>Trampoline</t>
  </si>
  <si>
    <t>SHAED, ZAYN</t>
  </si>
  <si>
    <t>Surtada - Remix Brega Funk</t>
  </si>
  <si>
    <t>Dadá Boladão, Tati Zaqui, OIK</t>
  </si>
  <si>
    <t>Turn Me On (feat. Vula)</t>
  </si>
  <si>
    <t>Riton, Oliver Heldens</t>
  </si>
  <si>
    <t>Panini</t>
  </si>
  <si>
    <t>Circles</t>
  </si>
  <si>
    <t>Wow.</t>
  </si>
  <si>
    <t>Goodbyes (feat. Young Thug)</t>
  </si>
  <si>
    <t>Goodbyes (Feat. Young Thug)</t>
  </si>
  <si>
    <t>DJ No Pare (feat. Zion, Dalex, Lenny Tavárez) - Remix</t>
  </si>
  <si>
    <t>Justin Quiles, Natti Natasha, Farruko</t>
  </si>
  <si>
    <t>Pa' Olvidarme De Ella</t>
  </si>
  <si>
    <t>Piso 21, Christian Nodal</t>
  </si>
  <si>
    <t>Take What You Want (feat. Ozzy Osbourne &amp; Travis Scott)</t>
  </si>
  <si>
    <t>Liar</t>
  </si>
  <si>
    <t>Ransom</t>
  </si>
  <si>
    <t>Fantasias</t>
  </si>
  <si>
    <t>Rauw Alejandro, Farruko</t>
  </si>
  <si>
    <t>Mariposa</t>
  </si>
  <si>
    <t>Peach Tree Rascals</t>
  </si>
  <si>
    <t>SUGAR</t>
  </si>
  <si>
    <t>BROCKHAMPTON</t>
  </si>
  <si>
    <t>Teeth</t>
  </si>
  <si>
    <t>You Need To Calm Down</t>
  </si>
  <si>
    <t>ME! (feat. Brendon Urie of Panic! At The Disco)</t>
  </si>
  <si>
    <t>Adicto (with Anuel AA &amp; Ozuna)</t>
  </si>
  <si>
    <t>Tainy</t>
  </si>
  <si>
    <t>Yo x Ti, Tu x Mi</t>
  </si>
  <si>
    <t>ROSALÍA, Ozuna</t>
  </si>
  <si>
    <t>Make You Mine</t>
  </si>
  <si>
    <t>PUBLIC</t>
  </si>
  <si>
    <t>indie rockism</t>
  </si>
  <si>
    <t>Tutu</t>
  </si>
  <si>
    <t>Camilo, Pedro Capó</t>
  </si>
  <si>
    <t>I.F.L.Y.</t>
  </si>
  <si>
    <t>223's (feat. 9lokknine)</t>
  </si>
  <si>
    <t>Sofia</t>
  </si>
  <si>
    <t>Clairo</t>
  </si>
  <si>
    <t>Dior</t>
  </si>
  <si>
    <t>Ride It</t>
  </si>
  <si>
    <t>Regard</t>
  </si>
  <si>
    <t>Otro Trago - Remix</t>
  </si>
  <si>
    <t>Sech, Ozuna, Anuel AA, Darell, Nicky Jam</t>
  </si>
  <si>
    <t>Loco Contigo (feat. J. Balvin &amp; Tyga)</t>
  </si>
  <si>
    <t>DJ Snake, J Balvin</t>
  </si>
  <si>
    <t>Taki Taki (feat. Selena Gomez, Ozuna &amp; Cardi B)</t>
  </si>
  <si>
    <t>China</t>
  </si>
  <si>
    <t>Anuel AA, Daddy Yankee, KAROL G, Ozuna, J Balvin</t>
  </si>
  <si>
    <t>How Do You Sleep?</t>
  </si>
  <si>
    <t>South of the Border (feat. Camila Cabello &amp; Cardi B)</t>
  </si>
  <si>
    <t>LA CANCIÓN</t>
  </si>
  <si>
    <t>J Balvin, Bad Bunny</t>
  </si>
  <si>
    <t>Beautiful People (feat. Khalid)</t>
  </si>
  <si>
    <t>No Guidance (feat. Drake)</t>
  </si>
  <si>
    <t>Chris Brown</t>
  </si>
  <si>
    <t>Ballin' (with Roddy Ricch)</t>
  </si>
  <si>
    <t>Mustard</t>
  </si>
  <si>
    <t>Higher Love</t>
  </si>
  <si>
    <t>Kygo, Whitney Houston</t>
  </si>
  <si>
    <t>Lalala</t>
  </si>
  <si>
    <t>Y2K, bbno$</t>
  </si>
  <si>
    <t>QUE PRETENDES</t>
  </si>
  <si>
    <t>Hate Me (with Juice WRLD)</t>
  </si>
  <si>
    <t>Ellie Goulding</t>
  </si>
  <si>
    <t>Señorita</t>
  </si>
  <si>
    <t>Shawn Mendes, Camila Cabello</t>
  </si>
  <si>
    <t>feel something</t>
  </si>
  <si>
    <t>Bea Miller</t>
  </si>
  <si>
    <t>Old Town Road - Remix</t>
  </si>
  <si>
    <t>Lil Nas X, Billy Ray Cyrus</t>
  </si>
  <si>
    <t>Lottery (Renegade)</t>
  </si>
  <si>
    <t>K CAMP</t>
  </si>
  <si>
    <t>Old Town Road</t>
  </si>
  <si>
    <t>Yellow Hearts</t>
  </si>
  <si>
    <t>Ant Saunders</t>
  </si>
  <si>
    <t>chill r&amp;b</t>
  </si>
  <si>
    <t>Money In The Grave (Drake ft. Rick Ross)</t>
  </si>
  <si>
    <t>To the Bone</t>
  </si>
  <si>
    <t>Pamungkas</t>
  </si>
  <si>
    <t>indonesian pop</t>
  </si>
  <si>
    <t>Sanctuary</t>
  </si>
  <si>
    <t>Heart On Ice</t>
  </si>
  <si>
    <t>Sucker</t>
  </si>
  <si>
    <t>Only Human</t>
  </si>
  <si>
    <t>Iko Iko (My Bestie)</t>
  </si>
  <si>
    <t>Justin Wellington, Small Jam</t>
  </si>
  <si>
    <t>melanesian pop</t>
  </si>
  <si>
    <t>Callaita</t>
  </si>
  <si>
    <t>Bad Bunny, Tainy</t>
  </si>
  <si>
    <t>Never Really Over</t>
  </si>
  <si>
    <t>double take</t>
  </si>
  <si>
    <t>dhruv</t>
  </si>
  <si>
    <t>No Me Conoce - Remix</t>
  </si>
  <si>
    <t>Jhay Cortez, J Balvin, Bad Bunny</t>
  </si>
  <si>
    <t>Post Malone (feat. RANI)</t>
  </si>
  <si>
    <t>Sam Feldt</t>
  </si>
  <si>
    <t>The London (feat. J. Cole &amp; Travis Scott)</t>
  </si>
  <si>
    <t>J. Cole, Young Thug</t>
  </si>
  <si>
    <t>Someone You Loved</t>
  </si>
  <si>
    <t>Bruises</t>
  </si>
  <si>
    <t>EARFQUAKE</t>
  </si>
  <si>
    <t>11 PM</t>
  </si>
  <si>
    <t>I Don't Care (with Justin Bieber)</t>
  </si>
  <si>
    <t>Soltera - Remix</t>
  </si>
  <si>
    <t>Lunay, Daddy Yankee, Bad Bunny</t>
  </si>
  <si>
    <t>If I Can't Have You</t>
  </si>
  <si>
    <t>Truth Hurts</t>
  </si>
  <si>
    <t>Lizzo</t>
  </si>
  <si>
    <t>Boy With Luv (feat. Halsey)</t>
  </si>
  <si>
    <t>Kill This Love</t>
  </si>
  <si>
    <t>Talk (feat. Disclosure)</t>
  </si>
  <si>
    <t>all the good girls go to hell</t>
  </si>
  <si>
    <t>wish you were gay</t>
  </si>
  <si>
    <t>Con Altura</t>
  </si>
  <si>
    <t>ROSALÍA, J Balvin, El Guincho</t>
  </si>
  <si>
    <t>Are You Bored Yet? (feat. Clairo)</t>
  </si>
  <si>
    <t>Wallows</t>
  </si>
  <si>
    <t>indie pop</t>
  </si>
  <si>
    <t>El Efecto</t>
  </si>
  <si>
    <t>Rauw Alejandro, Chencho Corleone</t>
  </si>
  <si>
    <t>Robbery</t>
  </si>
  <si>
    <t>Arcade</t>
  </si>
  <si>
    <t>Duncan Laurence</t>
  </si>
  <si>
    <t>dutch pop</t>
  </si>
  <si>
    <t>Suge</t>
  </si>
  <si>
    <t>Moral of the Story</t>
  </si>
  <si>
    <t>Ashe</t>
  </si>
  <si>
    <t>7 rings</t>
  </si>
  <si>
    <t>thank u, next</t>
  </si>
  <si>
    <t>Piece Of Your Heart</t>
  </si>
  <si>
    <t>MEDUZA, Goodboys</t>
  </si>
  <si>
    <t>MIDDLE CHILD</t>
  </si>
  <si>
    <t>Don't Call Me Up</t>
  </si>
  <si>
    <t>Mabel</t>
  </si>
  <si>
    <t>Dancing With A Stranger (with Normani)</t>
  </si>
  <si>
    <t>Sunday Best</t>
  </si>
  <si>
    <t>Surfaces</t>
  </si>
  <si>
    <t>Cradles</t>
  </si>
  <si>
    <t>Sub Urban</t>
  </si>
  <si>
    <t>modern indie pop</t>
  </si>
  <si>
    <t>Sunflower - Spider-Man: Into the Spider-Verse</t>
  </si>
  <si>
    <t>Post Malone, Swae Lee</t>
  </si>
  <si>
    <t>Lucid Dreams</t>
  </si>
  <si>
    <t>All Girls Are The Same</t>
  </si>
  <si>
    <t>Going Bad (feat. Drake)</t>
  </si>
  <si>
    <t>Meek Mill</t>
  </si>
  <si>
    <t>Let Me Down Slowly</t>
  </si>
  <si>
    <t>Alec Benjamin</t>
  </si>
  <si>
    <t>Cozy Little Christmas</t>
  </si>
  <si>
    <t>Snowman</t>
  </si>
  <si>
    <t>Santa's Coming for Us</t>
  </si>
  <si>
    <t>SLOW DANCING IN THE DARK</t>
  </si>
  <si>
    <t>3 Nights</t>
  </si>
  <si>
    <t>Dominic Fike</t>
  </si>
  <si>
    <t>alternative pop rock</t>
  </si>
  <si>
    <t>Get You The Moon (feat. Snøw)</t>
  </si>
  <si>
    <t>Kina</t>
  </si>
  <si>
    <t>Shallow</t>
  </si>
  <si>
    <t>Lady Gaga, Bradley Cooper</t>
  </si>
  <si>
    <t>Calma - Remix</t>
  </si>
  <si>
    <t>Pedro Capó, Farruko</t>
  </si>
  <si>
    <t>Without Me</t>
  </si>
  <si>
    <t>Can We Kiss Forever?</t>
  </si>
  <si>
    <t>Kina, Adriana Proenza</t>
  </si>
  <si>
    <t>Happier</t>
  </si>
  <si>
    <t>Marshmello, Bastille</t>
  </si>
  <si>
    <t>SICKO MODE</t>
  </si>
  <si>
    <t>BUTTERFLY EFFECT</t>
  </si>
  <si>
    <t>STARGAZING</t>
  </si>
  <si>
    <t>YOSEMITE</t>
  </si>
  <si>
    <t>Eastside (with Halsey &amp; Khalid)</t>
  </si>
  <si>
    <t>Be Alright</t>
  </si>
  <si>
    <t>Dean Lewis</t>
  </si>
  <si>
    <t>God's Plan</t>
  </si>
  <si>
    <t>High Hopes</t>
  </si>
  <si>
    <t>Panic! At The Disco</t>
  </si>
  <si>
    <t>Legends</t>
  </si>
  <si>
    <t>Youngblood</t>
  </si>
  <si>
    <t>Girls Like You (feat. Cardi B)</t>
  </si>
  <si>
    <t>FML</t>
  </si>
  <si>
    <t>I Like Me Better</t>
  </si>
  <si>
    <t>This Is America</t>
  </si>
  <si>
    <t>Childish Gambino</t>
  </si>
  <si>
    <t>rockstar (feat. 21 Savage)</t>
  </si>
  <si>
    <t>Better Now</t>
  </si>
  <si>
    <t>2002</t>
  </si>
  <si>
    <t>lovely (with Khalid)</t>
  </si>
  <si>
    <t>One Kiss (with Dua Lipa)</t>
  </si>
  <si>
    <t>Call Out My Name</t>
  </si>
  <si>
    <t>Candy</t>
  </si>
  <si>
    <t>SAD!</t>
  </si>
  <si>
    <t>Hope</t>
  </si>
  <si>
    <t>Moonlight</t>
  </si>
  <si>
    <t>changes</t>
  </si>
  <si>
    <t>Dinero</t>
  </si>
  <si>
    <t>Trinidad Cardona</t>
  </si>
  <si>
    <t>Havana (feat. Young Thug)</t>
  </si>
  <si>
    <t>idontwannabeyouanymore</t>
  </si>
  <si>
    <t>Love Tonight - Edit</t>
  </si>
  <si>
    <t>Shouse</t>
  </si>
  <si>
    <t>aussietronica</t>
  </si>
  <si>
    <t>Beggin'</t>
  </si>
  <si>
    <t>Hallelujah</t>
  </si>
  <si>
    <t>Pentatonix</t>
  </si>
  <si>
    <t>a cappella</t>
  </si>
  <si>
    <t>Too Good At Goodbyes</t>
  </si>
  <si>
    <t>You Make It Feel Like Christmas (feat. Blake Shelton)</t>
  </si>
  <si>
    <t>Gwen Stefani</t>
  </si>
  <si>
    <t>Thriller</t>
  </si>
  <si>
    <t>Michael Jackson</t>
  </si>
  <si>
    <t>Jocelyn Flores</t>
  </si>
  <si>
    <t>Everybody Dies In Their Nightmares</t>
  </si>
  <si>
    <t>XO Tour Llif3</t>
  </si>
  <si>
    <t>Believer</t>
  </si>
  <si>
    <t>Thunder</t>
  </si>
  <si>
    <t>New Rules</t>
  </si>
  <si>
    <t>Something Just Like This</t>
  </si>
  <si>
    <t>The Chainsmokers, Coldplay</t>
  </si>
  <si>
    <t>Shape of You</t>
  </si>
  <si>
    <t>Perfect</t>
  </si>
  <si>
    <t>Christmas Lights</t>
  </si>
  <si>
    <t>I Fall Apart</t>
  </si>
  <si>
    <t>Starboy</t>
  </si>
  <si>
    <t>The Weeknd, Daft Punk</t>
  </si>
  <si>
    <t>I Feel It Coming</t>
  </si>
  <si>
    <t>Say You Won't Let Go</t>
  </si>
  <si>
    <t>James Arthur</t>
  </si>
  <si>
    <t>Train Wreck</t>
  </si>
  <si>
    <t>Baby, It's Cold Outside (feat. Meghan Trainor)</t>
  </si>
  <si>
    <t>Brett Eldredge</t>
  </si>
  <si>
    <t>Astronomia</t>
  </si>
  <si>
    <t>Vicetone, Tony Igy</t>
  </si>
  <si>
    <t>Closer</t>
  </si>
  <si>
    <t>The Chainsmokers, Halsey</t>
  </si>
  <si>
    <t>One Dance</t>
  </si>
  <si>
    <t>Drake, WizKid, Kyla</t>
  </si>
  <si>
    <t>Devil Eyes</t>
  </si>
  <si>
    <t>Hippie Sabotage</t>
  </si>
  <si>
    <t>Good as Hell (feat. Ariana Grande)</t>
  </si>
  <si>
    <t>Good as Hell (feat. Ariana Grande) - Remix</t>
  </si>
  <si>
    <t>Daddy Issues</t>
  </si>
  <si>
    <t>The Neighbourhood</t>
  </si>
  <si>
    <t>Electric Love</t>
  </si>
  <si>
    <t>BØRNS</t>
  </si>
  <si>
    <t>The Hills</t>
  </si>
  <si>
    <t>Earned It (Fifty Shades Of Grey)</t>
  </si>
  <si>
    <t>Can't Feel My Face</t>
  </si>
  <si>
    <t>Play Date</t>
  </si>
  <si>
    <t>Melanie Martinez</t>
  </si>
  <si>
    <t>The Less I Know The Better</t>
  </si>
  <si>
    <t>Stressed Out</t>
  </si>
  <si>
    <t>I'll Be Home</t>
  </si>
  <si>
    <t>Star Shopping</t>
  </si>
  <si>
    <t>Lil Peep</t>
  </si>
  <si>
    <t>No Role Modelz</t>
  </si>
  <si>
    <t>Winter Wonderland</t>
  </si>
  <si>
    <t>Tony Bennett</t>
  </si>
  <si>
    <t>Have Yourself A Merry Little Christmas</t>
  </si>
  <si>
    <t>Santa Tell Me</t>
  </si>
  <si>
    <t>Baby It's Cold Outside (duet with Michael Bublé)</t>
  </si>
  <si>
    <t>Idina Menzel</t>
  </si>
  <si>
    <t>hollywood</t>
  </si>
  <si>
    <t>Take Me To Church</t>
  </si>
  <si>
    <t>Hozier</t>
  </si>
  <si>
    <t>irish singer-songwriter</t>
  </si>
  <si>
    <t>Riptide</t>
  </si>
  <si>
    <t>Vance Joy</t>
  </si>
  <si>
    <t>folk-pop</t>
  </si>
  <si>
    <t>Photograph</t>
  </si>
  <si>
    <t>Thinking out Loud</t>
  </si>
  <si>
    <t>The Nights</t>
  </si>
  <si>
    <t>Avicii</t>
  </si>
  <si>
    <t>Counting Stars</t>
  </si>
  <si>
    <t>Runaway</t>
  </si>
  <si>
    <t>AURORA</t>
  </si>
  <si>
    <t>One More Sleep</t>
  </si>
  <si>
    <t>Leona Lewis</t>
  </si>
  <si>
    <t>british soul</t>
  </si>
  <si>
    <t>Story of My Life</t>
  </si>
  <si>
    <t>One Direction</t>
  </si>
  <si>
    <t>Underneath the Tree</t>
  </si>
  <si>
    <t>Kelly Clarkson</t>
  </si>
  <si>
    <t>Another Love</t>
  </si>
  <si>
    <t>Tom Odell</t>
  </si>
  <si>
    <t>Do I Wanna Know?</t>
  </si>
  <si>
    <t>Arctic Monkeys</t>
  </si>
  <si>
    <t>garage rock</t>
  </si>
  <si>
    <t>Why'd You Only Call Me When You're High?</t>
  </si>
  <si>
    <t>All of Me</t>
  </si>
  <si>
    <t>John Legend</t>
  </si>
  <si>
    <t>neo soul</t>
  </si>
  <si>
    <t>Sweater Weather</t>
  </si>
  <si>
    <t>Can You Feel My Heart</t>
  </si>
  <si>
    <t>Mirrors</t>
  </si>
  <si>
    <t>Justin Timberlake</t>
  </si>
  <si>
    <t>Let Her Go</t>
  </si>
  <si>
    <t>Passenger</t>
  </si>
  <si>
    <t>Wake Me Up</t>
  </si>
  <si>
    <t>When I Was Your Man</t>
  </si>
  <si>
    <t>Bruno Mars</t>
  </si>
  <si>
    <t>It's Beginning to Look a Lot like Christmas</t>
  </si>
  <si>
    <t>Michael Bublé</t>
  </si>
  <si>
    <t>Holly Jolly Christmas</t>
  </si>
  <si>
    <t>Santa Claus Is Coming to Town</t>
  </si>
  <si>
    <t>Can't Hold Us - feat. Ray Dalton</t>
  </si>
  <si>
    <t>Macklemore &amp; Ryan Lewis</t>
  </si>
  <si>
    <t>What Makes You Beautiful</t>
  </si>
  <si>
    <t>Bubblegum Bitch</t>
  </si>
  <si>
    <t>MARINA</t>
  </si>
  <si>
    <t>Payphone</t>
  </si>
  <si>
    <t>Maroon 5, Wiz Khalifa</t>
  </si>
  <si>
    <t>Money Trees</t>
  </si>
  <si>
    <t>Kendrick Lamar, Jay Rock</t>
  </si>
  <si>
    <t>Stereo Hearts (feat. Adam Levine)</t>
  </si>
  <si>
    <t>Gym Class Heroes</t>
  </si>
  <si>
    <t>Someone Like You</t>
  </si>
  <si>
    <t>Adele</t>
  </si>
  <si>
    <t>Somebody That I Used To Know</t>
  </si>
  <si>
    <t>Gotye, Kimbra</t>
  </si>
  <si>
    <t>Mistletoe</t>
  </si>
  <si>
    <t>Santa Baby</t>
  </si>
  <si>
    <t>Kylie Minogue</t>
  </si>
  <si>
    <t>Talking to the Moon</t>
  </si>
  <si>
    <t>Just the Way You Are</t>
  </si>
  <si>
    <t>Happy Xmas (War Is Over) - Remastered 2010</t>
  </si>
  <si>
    <t>John Lennon, Yoko Ono</t>
  </si>
  <si>
    <t>album rock</t>
  </si>
  <si>
    <t>Somebody</t>
  </si>
  <si>
    <t>When I Look At You</t>
  </si>
  <si>
    <t>Hayloft</t>
  </si>
  <si>
    <t>Mother Mother</t>
  </si>
  <si>
    <t>I'm Yours</t>
  </si>
  <si>
    <t>Jason Mraz</t>
  </si>
  <si>
    <t>acoustic pop</t>
  </si>
  <si>
    <t>X Gon' Give It To Ya</t>
  </si>
  <si>
    <t>DMX</t>
  </si>
  <si>
    <t>east coast hip hop</t>
  </si>
  <si>
    <t>Do You Hear What I Hear? - Remastered 2006</t>
  </si>
  <si>
    <t>Bing Crosby</t>
  </si>
  <si>
    <t>Promiscuous</t>
  </si>
  <si>
    <t>Nelly Furtado, Timbaland</t>
  </si>
  <si>
    <t>canadian latin</t>
  </si>
  <si>
    <t>Lose Yourself - From "8 Mile" Soundtrack</t>
  </si>
  <si>
    <t>Hips Don't Lie (feat. Wyclef Jean)</t>
  </si>
  <si>
    <t>Shakira</t>
  </si>
  <si>
    <t>Cupid's Chokehold / Breakfast in America</t>
  </si>
  <si>
    <t>Mr. Brightside</t>
  </si>
  <si>
    <t>The Killers</t>
  </si>
  <si>
    <t>dance rock</t>
  </si>
  <si>
    <t>Do They Know It's Christmas? - 1984 Version</t>
  </si>
  <si>
    <t>Band Aid</t>
  </si>
  <si>
    <t>musical advocacy</t>
  </si>
  <si>
    <t>Feliz Navidad</t>
  </si>
  <si>
    <t>José Feliciano</t>
  </si>
  <si>
    <t>Santa Baby (with Henri René &amp; His Orchestra)</t>
  </si>
  <si>
    <t>Eartha Kitt, Henri Rene &amp; His Orchestra</t>
  </si>
  <si>
    <t>My Only Wish (This Year)</t>
  </si>
  <si>
    <t>Britney Spears</t>
  </si>
  <si>
    <t>In the End</t>
  </si>
  <si>
    <t>Linkin Park</t>
  </si>
  <si>
    <t>alternative metal</t>
  </si>
  <si>
    <t>Yellow</t>
  </si>
  <si>
    <t>The Real Slim Shady</t>
  </si>
  <si>
    <t>It's Beginning to Look a Lot Like Christmas (with Mitchell Ayres &amp; His Orchestra)</t>
  </si>
  <si>
    <t>Perry Como, The Fontane Sisters</t>
  </si>
  <si>
    <t>Merry Christmas, Happy Holidays</t>
  </si>
  <si>
    <t>*NSYNC</t>
  </si>
  <si>
    <t>Ruff Ryders' Anthem</t>
  </si>
  <si>
    <t>Wonderwall - Remastered</t>
  </si>
  <si>
    <t>Oasis</t>
  </si>
  <si>
    <t>beatlesque</t>
  </si>
  <si>
    <t>Wonderwall</t>
  </si>
  <si>
    <t>Let It Snow! Let It Snow! Let It Snow! (with The B. Swanson Quartet)</t>
  </si>
  <si>
    <t>Frank Sinatra</t>
  </si>
  <si>
    <t>All I Want for Christmas Is You</t>
  </si>
  <si>
    <t>Please Come Home for Christmas - 2013 Remaster</t>
  </si>
  <si>
    <t>Eagles</t>
  </si>
  <si>
    <t>Merry Christmas Everyone</t>
  </si>
  <si>
    <t>Shakin' Stevens</t>
  </si>
  <si>
    <t>classic uk pop</t>
  </si>
  <si>
    <t>Smells Like Teen Spirit</t>
  </si>
  <si>
    <t>Nirvana</t>
  </si>
  <si>
    <t>grunge</t>
  </si>
  <si>
    <t>This Christmas</t>
  </si>
  <si>
    <t>Donny Hathaway</t>
  </si>
  <si>
    <t>chicago soul</t>
  </si>
  <si>
    <t>Carol of the Bells</t>
  </si>
  <si>
    <t>Mykola Dmytrovych Leontovych, John Williams</t>
  </si>
  <si>
    <t>soundtrack</t>
  </si>
  <si>
    <t>Fairytale of New York (feat. Kirsty MacColl)</t>
  </si>
  <si>
    <t>The Pogues</t>
  </si>
  <si>
    <t>celtic</t>
  </si>
  <si>
    <t>Take on Me</t>
  </si>
  <si>
    <t>a-ha</t>
  </si>
  <si>
    <t>new romantic</t>
  </si>
  <si>
    <t>Last Christmas</t>
  </si>
  <si>
    <t>Wham!</t>
  </si>
  <si>
    <t>disco</t>
  </si>
  <si>
    <t>Jingle Bell Rock - Daryl's Version</t>
  </si>
  <si>
    <t>Daryl Hall &amp; John Oates</t>
  </si>
  <si>
    <t>Every Breath You Take</t>
  </si>
  <si>
    <t>The Police</t>
  </si>
  <si>
    <t>Break My Stride</t>
  </si>
  <si>
    <t>Matthew Wilder</t>
  </si>
  <si>
    <t>new wave pop</t>
  </si>
  <si>
    <t>Santa Claus Is Comin' to Town - Live at C.W. Post College, Greenvale, NY - December 1975</t>
  </si>
  <si>
    <t>Bruce Springsteen</t>
  </si>
  <si>
    <t>classic rock</t>
  </si>
  <si>
    <t>Don't Stop Believin'</t>
  </si>
  <si>
    <t>Journey</t>
  </si>
  <si>
    <t>Another One Bites The Dust - Remastered 2011</t>
  </si>
  <si>
    <t>Queen</t>
  </si>
  <si>
    <t>Wonderful Christmastime - Edited Version / Remastered 2011</t>
  </si>
  <si>
    <t>Paul McCartney</t>
  </si>
  <si>
    <t>Wonderful Christmastime [Edited Version] - Remastered 2011 / Edited Version</t>
  </si>
  <si>
    <t>Highway to Hell</t>
  </si>
  <si>
    <t>AC/DC</t>
  </si>
  <si>
    <t>australian rock</t>
  </si>
  <si>
    <t>September</t>
  </si>
  <si>
    <t>Earth, Wind &amp; Fire</t>
  </si>
  <si>
    <t>Don't Stop Me Now - Remastered 2011</t>
  </si>
  <si>
    <t>Dreams - 2004 Remaster</t>
  </si>
  <si>
    <t>Fleetwood Mac</t>
  </si>
  <si>
    <t>Bohemian Rhapsody - Remastered 2011</t>
  </si>
  <si>
    <t>Step Into Christmas</t>
  </si>
  <si>
    <t>Elton John</t>
  </si>
  <si>
    <t>glam rock</t>
  </si>
  <si>
    <t>I Saw Mommy Kissing Santa Claus</t>
  </si>
  <si>
    <t>motown</t>
  </si>
  <si>
    <t>A Holly Jolly Christmas - Single Version</t>
  </si>
  <si>
    <t>Burl Ives</t>
  </si>
  <si>
    <t>Rockin' Around The Christmas Tree</t>
  </si>
  <si>
    <t>Brenda Lee</t>
  </si>
  <si>
    <t>It's the Most Wonderful Time of the Year</t>
  </si>
  <si>
    <t>Andy Williams</t>
  </si>
  <si>
    <t>Sleigh Ride</t>
  </si>
  <si>
    <t>The Ronettes</t>
  </si>
  <si>
    <t>Christmas (Baby Please Come Home)</t>
  </si>
  <si>
    <t>Darlene Love</t>
  </si>
  <si>
    <t>The Christmas Song (Merry Christmas To You)</t>
  </si>
  <si>
    <t>Let It Snow! Let It Snow! Let It Snow!</t>
  </si>
  <si>
    <t>Dean Martin</t>
  </si>
  <si>
    <t>Baby, It's Cold Outside</t>
  </si>
  <si>
    <t>Rudolph The Red-Nosed Reindeer</t>
  </si>
  <si>
    <t>Jingle Bell Rock</t>
  </si>
  <si>
    <t>Bobby Helms</t>
  </si>
  <si>
    <t>Blue Christmas</t>
  </si>
  <si>
    <t>Elvis Presley</t>
  </si>
  <si>
    <t>rock-and-roll</t>
  </si>
  <si>
    <t>Mistletoe And Holly - Remastered 1999</t>
  </si>
  <si>
    <t>Jingle Bells - Remastered 1999</t>
  </si>
  <si>
    <t>White Christmas</t>
  </si>
  <si>
    <t>Bing Crosby, Ken Darby Singers, John Scott Trotter &amp; His Orchestra</t>
  </si>
  <si>
    <t>NOT SOBER (feat. Polo G &amp; Stunna Gambino)</t>
  </si>
  <si>
    <t xml:space="preserve"> </t>
  </si>
  <si>
    <t>34+35</t>
  </si>
  <si>
    <t>Richer (feat. Polo G)</t>
  </si>
  <si>
    <t>34+35 Remix (feat. Doja Cat, Megan Thee Stallion) - Remix</t>
  </si>
  <si>
    <t>Driving Home for Christmas - 2019 Remaster</t>
  </si>
  <si>
    <t>Chris Rea</t>
  </si>
  <si>
    <t>Thank God It's Christmas - Non-Album Single</t>
  </si>
  <si>
    <t>Agua (with J Balvin) - Music From "Sponge On The Run" Movie</t>
  </si>
  <si>
    <t>Lean (feat. Towy, Osquel, Beltito &amp; Sammy &amp; Falsetto)</t>
  </si>
  <si>
    <t>Super Yei, Jone Quest</t>
  </si>
  <si>
    <t>+Linda</t>
  </si>
  <si>
    <t>Dalex</t>
  </si>
  <si>
    <t>In meinem Benz</t>
  </si>
  <si>
    <t>AK AUSSERKONTROLLE, Bonez MC</t>
  </si>
  <si>
    <t>fuck, i'm lonely (with Anne-Marie) - from “13 Reasons Why: Season 3”</t>
  </si>
  <si>
    <t>Date de dernière mise à jour :</t>
  </si>
  <si>
    <t>Étiquettes de colonnes</t>
  </si>
  <si>
    <t>Total général</t>
  </si>
  <si>
    <t>Étiquettes de lignes</t>
  </si>
  <si>
    <t>Somme de écoutes</t>
  </si>
  <si>
    <t>Moyenne de Followers</t>
  </si>
  <si>
    <t>Moyenne de Popularité</t>
  </si>
  <si>
    <t>Evolution Ecoutes</t>
  </si>
  <si>
    <t>Faible</t>
  </si>
  <si>
    <t>Forte</t>
  </si>
  <si>
    <t>Autre</t>
  </si>
  <si>
    <t>Hip hop</t>
  </si>
  <si>
    <t>Rap</t>
  </si>
  <si>
    <t>Rock</t>
  </si>
  <si>
    <t>si &gt;= 0</t>
  </si>
  <si>
    <t>si &lt; 0</t>
  </si>
  <si>
    <t>Evolution popularité</t>
  </si>
  <si>
    <t>Si &gt;=0</t>
  </si>
  <si>
    <t>Evolution followers</t>
  </si>
  <si>
    <t>Si &gt;= 0</t>
  </si>
  <si>
    <t>Nombre de Chanson</t>
  </si>
  <si>
    <t>Total distinct de Chanson</t>
  </si>
  <si>
    <t>(Plusieurs éléments)</t>
  </si>
  <si>
    <t>part hip hop et pop</t>
  </si>
  <si>
    <t>Chansons evolution distinct</t>
  </si>
  <si>
    <t>part pop et hip hop evolution</t>
  </si>
  <si>
    <t>Evolution energie forte</t>
  </si>
  <si>
    <t>nb genre diff</t>
  </si>
  <si>
    <t>Nombre de Genre principal</t>
  </si>
  <si>
    <t>nombre de musique par genre</t>
  </si>
  <si>
    <t>part des chansons avec energie forte</t>
  </si>
  <si>
    <t>score moyen de l'energie</t>
  </si>
  <si>
    <t>Moyenne de Energie</t>
  </si>
  <si>
    <t>Moyenne de Dansabilité</t>
  </si>
  <si>
    <t>Evolution</t>
  </si>
  <si>
    <t>valeur:</t>
  </si>
  <si>
    <t>si valeur &gt; 0</t>
  </si>
  <si>
    <t>Si valeur = 0</t>
  </si>
  <si>
    <t>Si valeur &lt; 0</t>
  </si>
  <si>
    <t>Evolution pop</t>
  </si>
  <si>
    <t>Evolution hip hop</t>
  </si>
  <si>
    <t>Evolution energie forte moyenne</t>
  </si>
  <si>
    <t>Evolution dansabilité moyenne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</si>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</sst>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##0.0,,,&quot; Milliards&quot;"/>
    <numFmt numFmtId="165" formatCode="###0.0,,&quot; Millions&quot;"/>
    <numFmt numFmtId="166" formatCode="\+0%;\-0.0%"/>
    <numFmt numFmtId="170" formatCode="\+0%;\-0%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Open Sans"/>
      <family val="2"/>
    </font>
    <font>
      <sz val="10"/>
      <color theme="0"/>
      <name val="Open Sans"/>
      <family val="2"/>
    </font>
    <font>
      <b/>
      <sz val="12"/>
      <color theme="0"/>
      <name val="Open Sans Light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47E89"/>
        <bgColor indexed="64"/>
      </patternFill>
    </fill>
    <fill>
      <patternFill patternType="solid">
        <fgColor rgb="FF1ED760"/>
        <bgColor indexed="64"/>
      </patternFill>
    </fill>
    <fill>
      <patternFill patternType="solid">
        <fgColor rgb="FFC2D3CD"/>
        <bgColor indexed="64"/>
      </patternFill>
    </fill>
    <fill>
      <patternFill patternType="solid">
        <fgColor rgb="FFAFBFC0"/>
        <bgColor indexed="64"/>
      </patternFill>
    </fill>
    <fill>
      <patternFill patternType="solid">
        <fgColor rgb="FF9FA4A9"/>
        <bgColor indexed="64"/>
      </patternFill>
    </fill>
    <fill>
      <patternFill patternType="solid">
        <fgColor rgb="FF56494C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rgb="FFA9D08E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1" fontId="4" fillId="2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" fillId="8" borderId="0" xfId="0" applyFont="1" applyFill="1"/>
    <xf numFmtId="0" fontId="0" fillId="9" borderId="1" xfId="0" applyFill="1" applyBorder="1"/>
    <xf numFmtId="1" fontId="0" fillId="9" borderId="1" xfId="0" applyNumberFormat="1" applyFill="1" applyBorder="1"/>
    <xf numFmtId="14" fontId="0" fillId="9" borderId="1" xfId="0" applyNumberFormat="1" applyFill="1" applyBorder="1"/>
    <xf numFmtId="0" fontId="0" fillId="9" borderId="2" xfId="0" applyFill="1" applyBorder="1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0" fontId="0" fillId="9" borderId="3" xfId="0" applyFill="1" applyBorder="1"/>
    <xf numFmtId="1" fontId="0" fillId="9" borderId="3" xfId="0" applyNumberFormat="1" applyFill="1" applyBorder="1"/>
    <xf numFmtId="14" fontId="0" fillId="9" borderId="3" xfId="0" applyNumberFormat="1" applyFill="1" applyBorder="1"/>
    <xf numFmtId="0" fontId="0" fillId="7" borderId="0" xfId="0" applyFill="1"/>
    <xf numFmtId="0" fontId="5" fillId="7" borderId="0" xfId="0" applyFont="1" applyFill="1" applyAlignment="1">
      <alignment horizontal="center" vertical="center"/>
    </xf>
    <xf numFmtId="14" fontId="5" fillId="7" borderId="0" xfId="0" applyNumberFormat="1" applyFont="1" applyFill="1" applyAlignment="1">
      <alignment horizontal="right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pivotButton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8" xfId="1" applyFont="1" applyBorder="1"/>
    <xf numFmtId="0" fontId="0" fillId="0" borderId="9" xfId="0" applyBorder="1"/>
    <xf numFmtId="0" fontId="0" fillId="0" borderId="10" xfId="0" applyBorder="1"/>
    <xf numFmtId="9" fontId="0" fillId="3" borderId="11" xfId="1" applyFont="1" applyFill="1" applyBorder="1"/>
    <xf numFmtId="9" fontId="0" fillId="10" borderId="12" xfId="1" applyFont="1" applyFill="1" applyBorder="1"/>
    <xf numFmtId="166" fontId="0" fillId="3" borderId="11" xfId="1" applyNumberFormat="1" applyFont="1" applyFill="1" applyBorder="1"/>
    <xf numFmtId="166" fontId="0" fillId="10" borderId="12" xfId="1" applyNumberFormat="1" applyFont="1" applyFill="1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9" fontId="0" fillId="0" borderId="0" xfId="1" applyFont="1" applyBorder="1"/>
    <xf numFmtId="0" fontId="0" fillId="0" borderId="4" xfId="0" pivotButton="1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18" xfId="0" applyBorder="1"/>
    <xf numFmtId="165" fontId="0" fillId="0" borderId="9" xfId="0" applyNumberFormat="1" applyBorder="1"/>
    <xf numFmtId="164" fontId="0" fillId="0" borderId="5" xfId="0" applyNumberFormat="1" applyBorder="1"/>
    <xf numFmtId="1" fontId="0" fillId="0" borderId="6" xfId="0" applyNumberFormat="1" applyBorder="1"/>
    <xf numFmtId="165" fontId="0" fillId="0" borderId="7" xfId="0" applyNumberFormat="1" applyBorder="1"/>
    <xf numFmtId="164" fontId="0" fillId="0" borderId="8" xfId="0" applyNumberForma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0" xfId="0" applyNumberFormat="1" applyBorder="1"/>
    <xf numFmtId="0" fontId="0" fillId="0" borderId="0" xfId="0" applyBorder="1"/>
    <xf numFmtId="0" fontId="0" fillId="0" borderId="0" xfId="0" applyNumberFormat="1" applyBorder="1"/>
    <xf numFmtId="0" fontId="0" fillId="0" borderId="9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  <xf numFmtId="9" fontId="0" fillId="0" borderId="0" xfId="1" applyFont="1"/>
    <xf numFmtId="166" fontId="0" fillId="11" borderId="9" xfId="0" applyNumberFormat="1" applyFill="1" applyBorder="1"/>
    <xf numFmtId="166" fontId="0" fillId="3" borderId="7" xfId="0" applyNumberFormat="1" applyFont="1" applyFill="1" applyBorder="1"/>
    <xf numFmtId="170" fontId="0" fillId="10" borderId="12" xfId="0" applyNumberFormat="1" applyFill="1" applyBorder="1"/>
    <xf numFmtId="2" fontId="0" fillId="0" borderId="0" xfId="0" applyNumberFormat="1"/>
  </cellXfs>
  <cellStyles count="2">
    <cellStyle name="Normal" xfId="0" builtinId="0"/>
    <cellStyle name="Pourcentage" xfId="1" builtinId="5"/>
  </cellStyles>
  <dxfs count="19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##0.0,,,&quot; Milliards&quot;"/>
    </dxf>
    <dxf>
      <numFmt numFmtId="1" formatCode="0"/>
    </dxf>
    <dxf>
      <numFmt numFmtId="165" formatCode="###0.0,,&quot; Millions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##0.0,,,&quot; Milliards&quot;"/>
    </dxf>
    <dxf>
      <numFmt numFmtId="1" formatCode="0"/>
    </dxf>
    <dxf>
      <numFmt numFmtId="165" formatCode="###0.0,,&quot; Millions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##0.0,,,&quot; Milliards&quot;"/>
    </dxf>
    <dxf>
      <numFmt numFmtId="1" formatCode="0"/>
    </dxf>
    <dxf>
      <numFmt numFmtId="165" formatCode="###0.0,,&quot; Millions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##0.0,,,&quot; Milliards&quot;"/>
    </dxf>
    <dxf>
      <numFmt numFmtId="1" formatCode="0"/>
    </dxf>
    <dxf>
      <numFmt numFmtId="165" formatCode="###0.0,,&quot; Millions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##0.0,,,&quot; Milliards&quot;"/>
    </dxf>
    <dxf>
      <numFmt numFmtId="1" formatCode="0"/>
    </dxf>
    <dxf>
      <numFmt numFmtId="165" formatCode="###0.0,,&quot; Millions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##0.0,,,&quot; Milliards&quot;"/>
    </dxf>
    <dxf>
      <numFmt numFmtId="1" formatCode="0"/>
    </dxf>
    <dxf>
      <numFmt numFmtId="165" formatCode="###0.0,,&quot; Millions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font>
        <sz val="12"/>
        <name val="Open Sans Light"/>
        <family val="2"/>
        <scheme val="none"/>
      </font>
    </dxf>
    <dxf>
      <font>
        <sz val="10"/>
        <name val="Open Sans"/>
        <family val="2"/>
        <scheme val="none"/>
      </font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sz val="12"/>
        <name val="Open Sans Light"/>
        <family val="2"/>
        <scheme val="none"/>
      </font>
    </dxf>
  </dxfs>
  <tableStyles count="2" defaultTableStyle="TableStyleMedium2" defaultPivotStyle="PivotStyleLight16">
    <tableStyle name="Style de segment 1" pivot="0" table="0" count="3" xr9:uid="{FB02F1BF-B374-4A15-B149-A3C6A8E6C989}">
      <tableStyleElement type="headerRow" dxfId="190"/>
    </tableStyle>
    <tableStyle name="Style de segment 2" pivot="0" table="0" count="4" xr9:uid="{C6FB766E-8D21-43FB-9636-7ABBDD03D783}">
      <tableStyleElement type="wholeTable" dxfId="152"/>
      <tableStyleElement type="headerRow" dxfId="151"/>
    </tableStyle>
  </tableStyles>
  <colors>
    <mruColors>
      <color rgb="FF1ED760"/>
      <color rgb="FF56494C"/>
      <color rgb="FF9FA4A9"/>
      <color rgb="FFAFBFC0"/>
      <color rgb="FFC2D3CD"/>
      <color rgb="FFABF3C5"/>
    </mruColors>
  </colors>
  <extLst>
    <ext xmlns:x14="http://schemas.microsoft.com/office/spreadsheetml/2009/9/main" uri="{46F421CA-312F-682f-3DD2-61675219B42D}">
      <x14:dxfs count="4">
        <dxf>
          <font>
            <color theme="0"/>
            <name val="Open Sans"/>
            <family val="2"/>
            <scheme val="none"/>
          </font>
          <fill>
            <patternFill>
              <bgColor rgb="FF1ED760"/>
            </patternFill>
          </fill>
        </dxf>
        <dxf>
          <font>
            <color theme="0"/>
            <name val="Open Sans"/>
            <family val="2"/>
            <scheme val="none"/>
          </font>
          <fill>
            <patternFill patternType="solid">
              <bgColor rgb="FF1ED760"/>
            </patternFill>
          </fill>
        </dxf>
        <dxf>
          <font>
            <color theme="0"/>
          </font>
          <fill>
            <patternFill>
              <bgColor rgb="FF1ED760"/>
            </patternFill>
          </fill>
        </dxf>
        <dxf>
          <font>
            <color theme="0"/>
            <name val="Open Sans"/>
            <family val="2"/>
          </font>
          <fill>
            <patternFill>
              <fgColor rgb="FF1ED760"/>
              <bgColor rgb="FF1ED76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tyle de segment 1">
          <x14:slicerStyleElements>
            <x14:slicerStyleElement type="selectedItemWithData" dxfId="3"/>
            <x14:slicerStyleElement type="selectedItemWithNoData" dxfId="2"/>
          </x14:slicerStyleElements>
        </x14:slicerStyle>
        <x14:slicerStyle name="Style de segment 2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4.xml"/><Relationship Id="rId21" Type="http://schemas.microsoft.com/office/2007/relationships/slicerCache" Target="slicerCaches/slicerCache5.xml"/><Relationship Id="rId34" Type="http://schemas.openxmlformats.org/officeDocument/2006/relationships/pivotTable" Target="pivotTables/pivotTable4.xml"/><Relationship Id="rId42" Type="http://schemas.openxmlformats.org/officeDocument/2006/relationships/sharedStrings" Target="sharedStrings.xml"/><Relationship Id="rId47" Type="http://schemas.microsoft.com/office/2017/06/relationships/rdRichValueTypes" Target="richData/rdRichValueTypes.xml"/><Relationship Id="rId50" Type="http://schemas.openxmlformats.org/officeDocument/2006/relationships/customXml" Target="../customXml/item1.xml"/><Relationship Id="rId55" Type="http://schemas.openxmlformats.org/officeDocument/2006/relationships/customXml" Target="../customXml/item6.xml"/><Relationship Id="rId63" Type="http://schemas.openxmlformats.org/officeDocument/2006/relationships/customXml" Target="../customXml/item14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9" Type="http://schemas.openxmlformats.org/officeDocument/2006/relationships/pivotCacheDefinition" Target="pivotCache/pivotCacheDefinition17.xml"/><Relationship Id="rId11" Type="http://schemas.openxmlformats.org/officeDocument/2006/relationships/pivotCacheDefinition" Target="pivotCache/pivotCacheDefinition5.xml"/><Relationship Id="rId24" Type="http://schemas.openxmlformats.org/officeDocument/2006/relationships/pivotCacheDefinition" Target="pivotCache/pivotCacheDefinition12.xml"/><Relationship Id="rId32" Type="http://schemas.openxmlformats.org/officeDocument/2006/relationships/pivotTable" Target="pivotTables/pivotTable2.xml"/><Relationship Id="rId37" Type="http://schemas.openxmlformats.org/officeDocument/2006/relationships/pivotTable" Target="pivotTables/pivotTable7.xml"/><Relationship Id="rId40" Type="http://schemas.openxmlformats.org/officeDocument/2006/relationships/connections" Target="connections.xml"/><Relationship Id="rId45" Type="http://schemas.microsoft.com/office/2017/06/relationships/rdRichValue" Target="richData/rdrichvalue.xml"/><Relationship Id="rId53" Type="http://schemas.openxmlformats.org/officeDocument/2006/relationships/customXml" Target="../customXml/item4.xml"/><Relationship Id="rId58" Type="http://schemas.openxmlformats.org/officeDocument/2006/relationships/customXml" Target="../customXml/item9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2.xml"/><Relationship Id="rId19" Type="http://schemas.microsoft.com/office/2007/relationships/slicerCache" Target="slicerCaches/slicerCache3.xml"/><Relationship Id="rId14" Type="http://schemas.openxmlformats.org/officeDocument/2006/relationships/pivotCacheDefinition" Target="pivotCache/pivotCacheDefinition8.xml"/><Relationship Id="rId22" Type="http://schemas.microsoft.com/office/2007/relationships/slicerCache" Target="slicerCaches/slicerCache6.xml"/><Relationship Id="rId27" Type="http://schemas.openxmlformats.org/officeDocument/2006/relationships/pivotCacheDefinition" Target="pivotCache/pivotCacheDefinition15.xml"/><Relationship Id="rId30" Type="http://schemas.openxmlformats.org/officeDocument/2006/relationships/pivotCacheDefinition" Target="pivotCache/pivotCacheDefinition18.xml"/><Relationship Id="rId35" Type="http://schemas.openxmlformats.org/officeDocument/2006/relationships/pivotTable" Target="pivotTables/pivotTable5.xml"/><Relationship Id="rId43" Type="http://schemas.openxmlformats.org/officeDocument/2006/relationships/sheetMetadata" Target="metadata.xml"/><Relationship Id="rId48" Type="http://schemas.openxmlformats.org/officeDocument/2006/relationships/powerPivotData" Target="model/item.data"/><Relationship Id="rId56" Type="http://schemas.openxmlformats.org/officeDocument/2006/relationships/customXml" Target="../customXml/item7.xml"/><Relationship Id="rId64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microsoft.com/office/2007/relationships/slicerCache" Target="slicerCaches/slicerCache1.xml"/><Relationship Id="rId25" Type="http://schemas.openxmlformats.org/officeDocument/2006/relationships/pivotCacheDefinition" Target="pivotCache/pivotCacheDefinition13.xml"/><Relationship Id="rId33" Type="http://schemas.openxmlformats.org/officeDocument/2006/relationships/pivotTable" Target="pivotTables/pivotTable3.xml"/><Relationship Id="rId38" Type="http://schemas.openxmlformats.org/officeDocument/2006/relationships/pivotTable" Target="pivotTables/pivotTable8.xml"/><Relationship Id="rId46" Type="http://schemas.microsoft.com/office/2017/06/relationships/rdRichValueStructure" Target="richData/rdrichvaluestructure.xml"/><Relationship Id="rId59" Type="http://schemas.openxmlformats.org/officeDocument/2006/relationships/customXml" Target="../customXml/item10.xml"/><Relationship Id="rId20" Type="http://schemas.microsoft.com/office/2007/relationships/slicerCache" Target="slicerCaches/slicerCache4.xml"/><Relationship Id="rId41" Type="http://schemas.openxmlformats.org/officeDocument/2006/relationships/styles" Target="styles.xml"/><Relationship Id="rId54" Type="http://schemas.openxmlformats.org/officeDocument/2006/relationships/customXml" Target="../customXml/item5.xml"/><Relationship Id="rId62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pivotCacheDefinition" Target="pivotCache/pivotCacheDefinition9.xml"/><Relationship Id="rId23" Type="http://schemas.openxmlformats.org/officeDocument/2006/relationships/pivotCacheDefinition" Target="pivotCache/pivotCacheDefinition11.xml"/><Relationship Id="rId28" Type="http://schemas.openxmlformats.org/officeDocument/2006/relationships/pivotCacheDefinition" Target="pivotCache/pivotCacheDefinition16.xml"/><Relationship Id="rId36" Type="http://schemas.openxmlformats.org/officeDocument/2006/relationships/pivotTable" Target="pivotTables/pivotTable6.xml"/><Relationship Id="rId49" Type="http://schemas.openxmlformats.org/officeDocument/2006/relationships/calcChain" Target="calcChain.xml"/><Relationship Id="rId57" Type="http://schemas.openxmlformats.org/officeDocument/2006/relationships/customXml" Target="../customXml/item8.xml"/><Relationship Id="rId10" Type="http://schemas.openxmlformats.org/officeDocument/2006/relationships/pivotCacheDefinition" Target="pivotCache/pivotCacheDefinition4.xml"/><Relationship Id="rId31" Type="http://schemas.openxmlformats.org/officeDocument/2006/relationships/pivotTable" Target="pivotTables/pivotTable1.xml"/><Relationship Id="rId44" Type="http://schemas.microsoft.com/office/2022/10/relationships/richValueRel" Target="richData/richValueRel.xml"/><Relationship Id="rId52" Type="http://schemas.openxmlformats.org/officeDocument/2006/relationships/customXml" Target="../customXml/item3.xml"/><Relationship Id="rId60" Type="http://schemas.openxmlformats.org/officeDocument/2006/relationships/customXml" Target="../customXml/item11.xml"/><Relationship Id="rId65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7.xml"/><Relationship Id="rId18" Type="http://schemas.microsoft.com/office/2007/relationships/slicerCache" Target="slicerCaches/slicerCache2.xml"/><Relationship Id="rId3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ln w="28575" cap="rnd">
            <a:solidFill>
              <a:srgbClr val="1ED7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507284294672638E-2"/>
          <c:y val="0.15757580334798682"/>
          <c:w val="0.93538988685949942"/>
          <c:h val="0.5690881696229886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1ED760"/>
              </a:solidFill>
              <a:round/>
            </a:ln>
            <a:effectLst/>
          </c:spPr>
          <c:marker>
            <c:symbol val="none"/>
          </c:marker>
          <c:cat>
            <c:strLit>
              <c:ptCount val="20"/>
              <c:pt idx="0">
                <c:v>déc
2019</c:v>
              </c:pt>
              <c:pt idx="1">
                <c:v>janv
2020</c:v>
              </c:pt>
              <c:pt idx="2">
                <c:v>févr
2020</c:v>
              </c:pt>
              <c:pt idx="3">
                <c:v>mars
2020</c:v>
              </c:pt>
              <c:pt idx="4">
                <c:v>avr
2020</c:v>
              </c:pt>
              <c:pt idx="5">
                <c:v>mai
2020</c:v>
              </c:pt>
              <c:pt idx="6">
                <c:v>juin
2020</c:v>
              </c:pt>
              <c:pt idx="7">
                <c:v>juil
2020</c:v>
              </c:pt>
              <c:pt idx="8">
                <c:v>août
2020</c:v>
              </c:pt>
              <c:pt idx="9">
                <c:v>sept
2020</c:v>
              </c:pt>
              <c:pt idx="10">
                <c:v>oct
2020</c:v>
              </c:pt>
              <c:pt idx="11">
                <c:v>nov
2020</c:v>
              </c:pt>
              <c:pt idx="12">
                <c:v>déc
2020</c:v>
              </c:pt>
              <c:pt idx="13">
                <c:v>janv
2021</c:v>
              </c:pt>
              <c:pt idx="14">
                <c:v>févr
2021</c:v>
              </c:pt>
              <c:pt idx="15">
                <c:v>mars
2021</c:v>
              </c:pt>
              <c:pt idx="16">
                <c:v>avr
2021</c:v>
              </c:pt>
              <c:pt idx="17">
                <c:v>mai
2021</c:v>
              </c:pt>
              <c:pt idx="18">
                <c:v>juin
2021</c:v>
              </c:pt>
              <c:pt idx="19">
                <c:v>juil
2021</c:v>
              </c:pt>
            </c:strLit>
          </c:cat>
          <c:val>
            <c:numLit>
              <c:formatCode>General</c:formatCode>
              <c:ptCount val="20"/>
              <c:pt idx="0">
                <c:v>456689174</c:v>
              </c:pt>
              <c:pt idx="1">
                <c:v>864780932</c:v>
              </c:pt>
              <c:pt idx="2">
                <c:v>635721642</c:v>
              </c:pt>
              <c:pt idx="3">
                <c:v>591961857</c:v>
              </c:pt>
              <c:pt idx="4">
                <c:v>298621538</c:v>
              </c:pt>
              <c:pt idx="5">
                <c:v>490951085</c:v>
              </c:pt>
              <c:pt idx="6">
                <c:v>302708891</c:v>
              </c:pt>
              <c:pt idx="7">
                <c:v>557414958</c:v>
              </c:pt>
              <c:pt idx="8">
                <c:v>240598635</c:v>
              </c:pt>
              <c:pt idx="9">
                <c:v>277472645</c:v>
              </c:pt>
              <c:pt idx="10">
                <c:v>448674598</c:v>
              </c:pt>
              <c:pt idx="11">
                <c:v>403429597</c:v>
              </c:pt>
              <c:pt idx="12">
                <c:v>931552423</c:v>
              </c:pt>
              <c:pt idx="13">
                <c:v>291562966</c:v>
              </c:pt>
              <c:pt idx="14">
                <c:v>245521817</c:v>
              </c:pt>
              <c:pt idx="15">
                <c:v>320583935</c:v>
              </c:pt>
              <c:pt idx="16">
                <c:v>524014630</c:v>
              </c:pt>
              <c:pt idx="17">
                <c:v>620651374</c:v>
              </c:pt>
              <c:pt idx="18">
                <c:v>454399503</c:v>
              </c:pt>
              <c:pt idx="19">
                <c:v>908069153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28B-43D1-885A-F29665223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95040"/>
        <c:axId val="1210782560"/>
      </c:lineChart>
      <c:catAx>
        <c:axId val="1210795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078256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1078256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21079504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userShapes r:id="rId3"/>
  <c:extLst>
    <c:ext xmlns:c15="http://schemas.microsoft.com/office/drawing/2012/chart" uri="{723BEF56-08C2-4564-9609-F4CBC75E7E54}">
      <c15:pivotSource>
        <c15:name>[Dashboard_spotify.xlsx]PivotChartTable1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1ED7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1ED7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1ED7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ED7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35973149700036"/>
          <c:y val="0.12332019392451142"/>
          <c:w val="0.86190504927244771"/>
          <c:h val="0.84927531853670823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1ED7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mai
2021</c:v>
              </c:pt>
              <c:pt idx="1">
                <c:v>août
2021</c:v>
              </c:pt>
              <c:pt idx="2">
                <c:v>juil
2021</c:v>
              </c:pt>
              <c:pt idx="3">
                <c:v>juin
2021</c:v>
              </c:pt>
            </c:strLit>
          </c:cat>
          <c:val>
            <c:numLit>
              <c:formatCode>General</c:formatCode>
              <c:ptCount val="4"/>
              <c:pt idx="0">
                <c:v>31</c:v>
              </c:pt>
              <c:pt idx="1">
                <c:v>46</c:v>
              </c:pt>
              <c:pt idx="2">
                <c:v>46</c:v>
              </c:pt>
              <c:pt idx="3">
                <c:v>77</c:v>
              </c:pt>
            </c:numLit>
          </c:val>
          <c:extLst>
            <c:ext xmlns:c16="http://schemas.microsoft.com/office/drawing/2014/chart" uri="{C3380CC4-5D6E-409C-BE32-E72D297353CC}">
              <c16:uniqueId val="{00000016-DF60-4A4B-A8D6-3EEF2E2740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10795040"/>
        <c:axId val="1210782560"/>
      </c:barChart>
      <c:catAx>
        <c:axId val="121079504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078256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1078256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21079504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userShapes r:id="rId3"/>
  <c:extLst>
    <c:ext xmlns:c15="http://schemas.microsoft.com/office/drawing/2012/chart" uri="{723BEF56-08C2-4564-9609-F4CBC75E7E54}">
      <c15:pivotSource>
        <c15:name>[Dashboard_spotify.xlsx]PivotChartTable2</c15:name>
        <c15:fmtId val="5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1ED7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1ED7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Pop</c:v>
              </c:pt>
              <c:pt idx="1">
                <c:v>Autre</c:v>
              </c:pt>
              <c:pt idx="2">
                <c:v>Hip hop</c:v>
              </c:pt>
              <c:pt idx="3">
                <c:v>Rap</c:v>
              </c:pt>
              <c:pt idx="4">
                <c:v>Rock</c:v>
              </c:pt>
            </c:strLit>
          </c:cat>
          <c:val>
            <c:numLit>
              <c:formatCode>General</c:formatCode>
              <c:ptCount val="5"/>
              <c:pt idx="0">
                <c:v>74</c:v>
              </c:pt>
              <c:pt idx="1">
                <c:v>69</c:v>
              </c:pt>
              <c:pt idx="2">
                <c:v>37</c:v>
              </c:pt>
              <c:pt idx="3">
                <c:v>15</c:v>
              </c:pt>
              <c:pt idx="4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8F31-478C-8D2A-76B0A3106B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4787120"/>
        <c:axId val="1254787600"/>
      </c:barChart>
      <c:catAx>
        <c:axId val="1254787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478760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547876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25478712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userShapes r:id="rId3"/>
  <c:extLst>
    <c:ext xmlns:c15="http://schemas.microsoft.com/office/drawing/2012/chart" uri="{723BEF56-08C2-4564-9609-F4CBC75E7E54}">
      <c15:pivotSource>
        <c15:name>[Dashboard_spotify.xlsx]PivotChartTable3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FBF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9FA4A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FBFC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v>Faible</c:v>
          </c:tx>
          <c:spPr>
            <a:solidFill>
              <a:srgbClr val="9FA4A9"/>
            </a:solidFill>
            <a:ln>
              <a:noFill/>
            </a:ln>
            <a:effectLst/>
          </c:spPr>
          <c:cat>
            <c:strLit>
              <c:ptCount val="20"/>
              <c:pt idx="0">
                <c:v>déc
2019</c:v>
              </c:pt>
              <c:pt idx="1">
                <c:v>janv
2020</c:v>
              </c:pt>
              <c:pt idx="2">
                <c:v>févr
2020</c:v>
              </c:pt>
              <c:pt idx="3">
                <c:v>mars
2020</c:v>
              </c:pt>
              <c:pt idx="4">
                <c:v>avr
2020</c:v>
              </c:pt>
              <c:pt idx="5">
                <c:v>mai
2020</c:v>
              </c:pt>
              <c:pt idx="6">
                <c:v>juin
2020</c:v>
              </c:pt>
              <c:pt idx="7">
                <c:v>juil
2020</c:v>
              </c:pt>
              <c:pt idx="8">
                <c:v>août
2020</c:v>
              </c:pt>
              <c:pt idx="9">
                <c:v>sept
2020</c:v>
              </c:pt>
              <c:pt idx="10">
                <c:v>oct
2020</c:v>
              </c:pt>
              <c:pt idx="11">
                <c:v>nov
2020</c:v>
              </c:pt>
              <c:pt idx="12">
                <c:v>déc
2020</c:v>
              </c:pt>
              <c:pt idx="13">
                <c:v>janv
2021</c:v>
              </c:pt>
              <c:pt idx="14">
                <c:v>févr
2021</c:v>
              </c:pt>
              <c:pt idx="15">
                <c:v>mars
2021</c:v>
              </c:pt>
              <c:pt idx="16">
                <c:v>avr
2021</c:v>
              </c:pt>
              <c:pt idx="17">
                <c:v>mai
2021</c:v>
              </c:pt>
              <c:pt idx="18">
                <c:v>juin
2021</c:v>
              </c:pt>
              <c:pt idx="19">
                <c:v>juil
2021</c:v>
              </c:pt>
            </c:strLit>
          </c:cat>
          <c:val>
            <c:numLit>
              <c:formatCode>General</c:formatCode>
              <c:ptCount val="20"/>
              <c:pt idx="0">
                <c:v>29</c:v>
              </c:pt>
              <c:pt idx="1">
                <c:v>77</c:v>
              </c:pt>
              <c:pt idx="2">
                <c:v>39</c:v>
              </c:pt>
              <c:pt idx="3">
                <c:v>36</c:v>
              </c:pt>
              <c:pt idx="4">
                <c:v>26</c:v>
              </c:pt>
              <c:pt idx="5">
                <c:v>30</c:v>
              </c:pt>
              <c:pt idx="6">
                <c:v>21</c:v>
              </c:pt>
              <c:pt idx="7">
                <c:v>43</c:v>
              </c:pt>
              <c:pt idx="8">
                <c:v>15</c:v>
              </c:pt>
              <c:pt idx="9">
                <c:v>18</c:v>
              </c:pt>
              <c:pt idx="10">
                <c:v>28</c:v>
              </c:pt>
              <c:pt idx="11">
                <c:v>23</c:v>
              </c:pt>
              <c:pt idx="12">
                <c:v>59</c:v>
              </c:pt>
              <c:pt idx="13">
                <c:v>28</c:v>
              </c:pt>
              <c:pt idx="14">
                <c:v>19</c:v>
              </c:pt>
              <c:pt idx="15">
                <c:v>19</c:v>
              </c:pt>
              <c:pt idx="16">
                <c:v>29</c:v>
              </c:pt>
              <c:pt idx="17">
                <c:v>23</c:v>
              </c:pt>
              <c:pt idx="18">
                <c:v>16</c:v>
              </c:pt>
              <c:pt idx="19">
                <c:v>30</c:v>
              </c:pt>
            </c:numLit>
          </c:val>
          <c:extLst>
            <c:ext xmlns:c16="http://schemas.microsoft.com/office/drawing/2014/chart" uri="{C3380CC4-5D6E-409C-BE32-E72D297353CC}">
              <c16:uniqueId val="{00000000-B515-4534-BFA0-A78AC94A1C45}"/>
            </c:ext>
          </c:extLst>
        </c:ser>
        <c:ser>
          <c:idx val="1"/>
          <c:order val="1"/>
          <c:tx>
            <c:v>Forte</c:v>
          </c:tx>
          <c:spPr>
            <a:solidFill>
              <a:srgbClr val="AFBFC0"/>
            </a:solidFill>
            <a:ln w="25400">
              <a:noFill/>
            </a:ln>
            <a:effectLst/>
          </c:spPr>
          <c:cat>
            <c:strLit>
              <c:ptCount val="20"/>
              <c:pt idx="0">
                <c:v>déc
2019</c:v>
              </c:pt>
              <c:pt idx="1">
                <c:v>janv
2020</c:v>
              </c:pt>
              <c:pt idx="2">
                <c:v>févr
2020</c:v>
              </c:pt>
              <c:pt idx="3">
                <c:v>mars
2020</c:v>
              </c:pt>
              <c:pt idx="4">
                <c:v>avr
2020</c:v>
              </c:pt>
              <c:pt idx="5">
                <c:v>mai
2020</c:v>
              </c:pt>
              <c:pt idx="6">
                <c:v>juin
2020</c:v>
              </c:pt>
              <c:pt idx="7">
                <c:v>juil
2020</c:v>
              </c:pt>
              <c:pt idx="8">
                <c:v>août
2020</c:v>
              </c:pt>
              <c:pt idx="9">
                <c:v>sept
2020</c:v>
              </c:pt>
              <c:pt idx="10">
                <c:v>oct
2020</c:v>
              </c:pt>
              <c:pt idx="11">
                <c:v>nov
2020</c:v>
              </c:pt>
              <c:pt idx="12">
                <c:v>déc
2020</c:v>
              </c:pt>
              <c:pt idx="13">
                <c:v>janv
2021</c:v>
              </c:pt>
              <c:pt idx="14">
                <c:v>févr
2021</c:v>
              </c:pt>
              <c:pt idx="15">
                <c:v>mars
2021</c:v>
              </c:pt>
              <c:pt idx="16">
                <c:v>avr
2021</c:v>
              </c:pt>
              <c:pt idx="17">
                <c:v>mai
2021</c:v>
              </c:pt>
              <c:pt idx="18">
                <c:v>juin
2021</c:v>
              </c:pt>
              <c:pt idx="19">
                <c:v>juil
2021</c:v>
              </c:pt>
            </c:strLit>
          </c:cat>
          <c:val>
            <c:numLit>
              <c:formatCode>General</c:formatCode>
              <c:ptCount val="20"/>
              <c:pt idx="0">
                <c:v>60</c:v>
              </c:pt>
              <c:pt idx="1">
                <c:v>77</c:v>
              </c:pt>
              <c:pt idx="2">
                <c:v>64</c:v>
              </c:pt>
              <c:pt idx="3">
                <c:v>66</c:v>
              </c:pt>
              <c:pt idx="4">
                <c:v>35</c:v>
              </c:pt>
              <c:pt idx="5">
                <c:v>54</c:v>
              </c:pt>
              <c:pt idx="6">
                <c:v>37</c:v>
              </c:pt>
              <c:pt idx="7">
                <c:v>58</c:v>
              </c:pt>
              <c:pt idx="8">
                <c:v>33</c:v>
              </c:pt>
              <c:pt idx="9">
                <c:v>35</c:v>
              </c:pt>
              <c:pt idx="10">
                <c:v>51</c:v>
              </c:pt>
              <c:pt idx="11">
                <c:v>39</c:v>
              </c:pt>
              <c:pt idx="12">
                <c:v>48</c:v>
              </c:pt>
              <c:pt idx="13">
                <c:v>26</c:v>
              </c:pt>
              <c:pt idx="14">
                <c:v>24</c:v>
              </c:pt>
              <c:pt idx="15">
                <c:v>35</c:v>
              </c:pt>
              <c:pt idx="16">
                <c:v>49</c:v>
              </c:pt>
              <c:pt idx="17">
                <c:v>51</c:v>
              </c:pt>
              <c:pt idx="18">
                <c:v>40</c:v>
              </c:pt>
              <c:pt idx="19">
                <c:v>66</c:v>
              </c:pt>
            </c:numLit>
          </c:val>
          <c:extLst>
            <c:ext xmlns:c16="http://schemas.microsoft.com/office/drawing/2014/chart" uri="{C3380CC4-5D6E-409C-BE32-E72D297353CC}">
              <c16:uniqueId val="{00000001-0F72-4D52-A2C8-9A7349B69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269456"/>
        <c:axId val="1286267536"/>
      </c:areaChart>
      <c:catAx>
        <c:axId val="1286269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626753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86267536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286269456"/>
        <c:crosses val="autoZero"/>
        <c:crossBetween val="midCat"/>
        <c:extLst>
          <c:ext xmlns:c15="http://schemas.microsoft.com/office/drawing/2012/chart" uri="{F40574EE-89B7-4290-83BB-5DA773EAF853}">
            <c15:numFmt c:formatCode="0%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extLst>
    <c:ext xmlns:c15="http://schemas.microsoft.com/office/drawing/2012/chart" uri="{723BEF56-08C2-4564-9609-F4CBC75E7E54}">
      <c15:pivotSource>
        <c15:name>[Dashboard_spotify.xlsx]PivotChartTable4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ln w="28575" cap="rnd">
            <a:solidFill>
              <a:srgbClr val="56494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1ED7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v>n</c:v>
          </c:tx>
          <c:spPr>
            <a:ln w="28575" cap="rnd">
              <a:solidFill>
                <a:srgbClr val="56494C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Energie</c:v>
              </c:pt>
              <c:pt idx="1">
                <c:v>Dansabilité</c:v>
              </c:pt>
              <c:pt idx="2">
                <c:v>Paroles</c:v>
              </c:pt>
              <c:pt idx="3">
                <c:v>Acousticité</c:v>
              </c:pt>
              <c:pt idx="4">
                <c:v>Positivité</c:v>
              </c:pt>
            </c:strLit>
          </c:cat>
          <c:val>
            <c:numLit>
              <c:formatCode>General</c:formatCode>
              <c:ptCount val="5"/>
              <c:pt idx="0">
                <c:v>0.63707499999999995</c:v>
              </c:pt>
              <c:pt idx="1">
                <c:v>0.67546000000000017</c:v>
              </c:pt>
              <c:pt idx="2">
                <c:v>0.12797600000000001</c:v>
              </c:pt>
              <c:pt idx="3">
                <c:v>0.25798977199999995</c:v>
              </c:pt>
              <c:pt idx="4">
                <c:v>0.53813399999999989</c:v>
              </c:pt>
            </c:numLit>
          </c:val>
          <c:extLst>
            <c:ext xmlns:c16="http://schemas.microsoft.com/office/drawing/2014/chart" uri="{C3380CC4-5D6E-409C-BE32-E72D297353CC}">
              <c16:uniqueId val="{00000000-159E-4438-9C5F-DB8C4C9F6542}"/>
            </c:ext>
          </c:extLst>
        </c:ser>
        <c:ser>
          <c:idx val="1"/>
          <c:order val="1"/>
          <c:tx>
            <c:v>n-1</c:v>
          </c:tx>
          <c:spPr>
            <a:ln w="28575" cap="rnd">
              <a:solidFill>
                <a:srgbClr val="1ED760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Energie</c:v>
              </c:pt>
              <c:pt idx="1">
                <c:v>Dansabilité</c:v>
              </c:pt>
              <c:pt idx="2">
                <c:v>Paroles</c:v>
              </c:pt>
              <c:pt idx="3">
                <c:v>Acousticité</c:v>
              </c:pt>
              <c:pt idx="4">
                <c:v>Positivité</c:v>
              </c:pt>
            </c:strLit>
          </c:cat>
          <c:val>
            <c:numLit>
              <c:formatCode>General</c:formatCode>
              <c:ptCount val="5"/>
              <c:pt idx="0">
                <c:v>0.65065999999999991</c:v>
              </c:pt>
              <c:pt idx="1">
                <c:v>0.67175499999999999</c:v>
              </c:pt>
              <c:pt idx="2">
                <c:v>0.11209149999999996</c:v>
              </c:pt>
              <c:pt idx="3">
                <c:v>0.24212612999999994</c:v>
              </c:pt>
              <c:pt idx="4">
                <c:v>0.49279950000000006</c:v>
              </c:pt>
            </c:numLit>
          </c:val>
          <c:extLst>
            <c:ext xmlns:c16="http://schemas.microsoft.com/office/drawing/2014/chart" uri="{C3380CC4-5D6E-409C-BE32-E72D297353CC}">
              <c16:uniqueId val="{00000001-159E-4438-9C5F-DB8C4C9F6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999600"/>
        <c:axId val="1963999120"/>
      </c:radarChart>
      <c:catAx>
        <c:axId val="196399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399912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639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399960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946639421526558"/>
          <c:y val="0.53666026933612399"/>
          <c:w val="0.10216968902622779"/>
          <c:h val="0.17365896110431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extLst>
    <c:ext xmlns:c15="http://schemas.microsoft.com/office/drawing/2012/chart" uri="{723BEF56-08C2-4564-9609-F4CBC75E7E54}">
      <c15:pivotSource>
        <c15:name>[Dashboard_spotify.xlsx]PivotChartTable11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6494C"/>
          </a:solidFill>
          <a:ln>
            <a:solidFill>
              <a:srgbClr val="56494C"/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1ED7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ED76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0925925925925923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1ED76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0925925925925944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1ED760"/>
          </a:solidFill>
          <a:ln>
            <a:noFill/>
          </a:ln>
          <a:effectLst/>
        </c:spPr>
        <c:dLbl>
          <c:idx val="0"/>
          <c:layout>
            <c:manualLayout>
              <c:x val="2.7777777777778286E-3"/>
              <c:y val="-4.6296296296296294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1ED760"/>
          </a:solidFill>
          <a:ln>
            <a:noFill/>
          </a:ln>
          <a:effectLst/>
        </c:spPr>
        <c:dLbl>
          <c:idx val="0"/>
          <c:layout>
            <c:manualLayout>
              <c:x val="2.777777777777676E-3"/>
              <c:y val="-9.2592592592592587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spPr>
            <a:solidFill>
              <a:srgbClr val="56494C"/>
            </a:solidFill>
            <a:ln>
              <a:solidFill>
                <a:srgbClr val="56494C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Energie</c:v>
              </c:pt>
              <c:pt idx="1">
                <c:v>Dansabilité</c:v>
              </c:pt>
              <c:pt idx="2">
                <c:v>Paroles</c:v>
              </c:pt>
              <c:pt idx="3">
                <c:v>Positivité</c:v>
              </c:pt>
              <c:pt idx="4">
                <c:v>Acousticité</c:v>
              </c:pt>
            </c:strLit>
          </c:cat>
          <c:val>
            <c:numLit>
              <c:formatCode>General</c:formatCode>
              <c:ptCount val="5"/>
              <c:pt idx="0">
                <c:v>0.63707499999999995</c:v>
              </c:pt>
              <c:pt idx="1">
                <c:v>0.67546000000000017</c:v>
              </c:pt>
              <c:pt idx="2">
                <c:v>0.12797600000000001</c:v>
              </c:pt>
              <c:pt idx="3">
                <c:v>0.53813399999999989</c:v>
              </c:pt>
              <c:pt idx="4">
                <c:v>0.25798977199999995</c:v>
              </c:pt>
            </c:numLit>
          </c:val>
          <c:extLst>
            <c:ext xmlns:c16="http://schemas.microsoft.com/office/drawing/2014/chart" uri="{C3380CC4-5D6E-409C-BE32-E72D297353CC}">
              <c16:uniqueId val="{00000000-79E6-4898-A4EE-086C00D21C6F}"/>
            </c:ext>
          </c:extLst>
        </c:ser>
        <c:ser>
          <c:idx val="1"/>
          <c:order val="1"/>
          <c:tx>
            <c:v>n-1</c:v>
          </c:tx>
          <c:spPr>
            <a:solidFill>
              <a:srgbClr val="1ED7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9E6-4898-A4EE-086C00D21C6F}"/>
                </c:ext>
              </c:extLst>
            </c:dLbl>
            <c:dLbl>
              <c:idx val="1"/>
              <c:layout>
                <c:manualLayout>
                  <c:x val="0"/>
                  <c:y val="-5.09259259259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9E6-4898-A4EE-086C00D21C6F}"/>
                </c:ext>
              </c:extLst>
            </c:dLbl>
            <c:dLbl>
              <c:idx val="2"/>
              <c:layout>
                <c:manualLayout>
                  <c:x val="2.7777777777778286E-3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9E6-4898-A4EE-086C00D21C6F}"/>
                </c:ext>
              </c:extLst>
            </c:dLbl>
            <c:dLbl>
              <c:idx val="4"/>
              <c:layout>
                <c:manualLayout>
                  <c:x val="2.777777777777676E-3"/>
                  <c:y val="-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9E6-4898-A4EE-086C00D21C6F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Energie</c:v>
              </c:pt>
              <c:pt idx="1">
                <c:v>Dansabilité</c:v>
              </c:pt>
              <c:pt idx="2">
                <c:v>Paroles</c:v>
              </c:pt>
              <c:pt idx="3">
                <c:v>Positivité</c:v>
              </c:pt>
              <c:pt idx="4">
                <c:v>Acousticité</c:v>
              </c:pt>
            </c:strLit>
          </c:cat>
          <c:val>
            <c:numLit>
              <c:formatCode>General</c:formatCode>
              <c:ptCount val="5"/>
              <c:pt idx="0">
                <c:v>0.65065999999999991</c:v>
              </c:pt>
              <c:pt idx="1">
                <c:v>0.67175499999999999</c:v>
              </c:pt>
              <c:pt idx="2">
                <c:v>0.11209149999999996</c:v>
              </c:pt>
              <c:pt idx="3">
                <c:v>0.49279950000000006</c:v>
              </c:pt>
              <c:pt idx="4">
                <c:v>0.24212612999999994</c:v>
              </c:pt>
            </c:numLit>
          </c:val>
          <c:extLst>
            <c:ext xmlns:c16="http://schemas.microsoft.com/office/drawing/2014/chart" uri="{C3380CC4-5D6E-409C-BE32-E72D297353CC}">
              <c16:uniqueId val="{00000001-79E6-4898-A4EE-086C00D21C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4006320"/>
        <c:axId val="1963996720"/>
      </c:barChart>
      <c:catAx>
        <c:axId val="1964006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399672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6399672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96400632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extLst>
    <c:ext xmlns:c15="http://schemas.microsoft.com/office/drawing/2012/chart" uri="{723BEF56-08C2-4564-9609-F4CBC75E7E54}">
      <c15:pivotSource>
        <c15:name>[Dashboard_spotify.xlsx]PivotChartTable12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ln w="28575" cap="rnd">
            <a:solidFill>
              <a:srgbClr val="1ED7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1ED760"/>
              </a:solidFill>
              <a:round/>
            </a:ln>
            <a:effectLst/>
          </c:spPr>
          <c:marker>
            <c:symbol val="none"/>
          </c:marker>
          <c:cat>
            <c:strLit>
              <c:ptCount val="20"/>
              <c:pt idx="0">
                <c:v>déc
2019</c:v>
              </c:pt>
              <c:pt idx="1">
                <c:v>janv
2020</c:v>
              </c:pt>
              <c:pt idx="2">
                <c:v>févr
2020</c:v>
              </c:pt>
              <c:pt idx="3">
                <c:v>mars
2020</c:v>
              </c:pt>
              <c:pt idx="4">
                <c:v>avr
2020</c:v>
              </c:pt>
              <c:pt idx="5">
                <c:v>mai
2020</c:v>
              </c:pt>
              <c:pt idx="6">
                <c:v>juin
2020</c:v>
              </c:pt>
              <c:pt idx="7">
                <c:v>juil
2020</c:v>
              </c:pt>
              <c:pt idx="8">
                <c:v>août
2020</c:v>
              </c:pt>
              <c:pt idx="9">
                <c:v>sept
2020</c:v>
              </c:pt>
              <c:pt idx="10">
                <c:v>oct
2020</c:v>
              </c:pt>
              <c:pt idx="11">
                <c:v>nov
2020</c:v>
              </c:pt>
              <c:pt idx="12">
                <c:v>déc
2020</c:v>
              </c:pt>
              <c:pt idx="13">
                <c:v>janv
2021</c:v>
              </c:pt>
              <c:pt idx="14">
                <c:v>févr
2021</c:v>
              </c:pt>
              <c:pt idx="15">
                <c:v>mars
2021</c:v>
              </c:pt>
              <c:pt idx="16">
                <c:v>avr
2021</c:v>
              </c:pt>
              <c:pt idx="17">
                <c:v>mai
2021</c:v>
              </c:pt>
              <c:pt idx="18">
                <c:v>juin
2021</c:v>
              </c:pt>
              <c:pt idx="19">
                <c:v>juil
2021</c:v>
              </c:pt>
            </c:strLit>
          </c:cat>
          <c:val>
            <c:numLit>
              <c:formatCode>General</c:formatCode>
              <c:ptCount val="20"/>
              <c:pt idx="0">
                <c:v>0.65748314606741609</c:v>
              </c:pt>
              <c:pt idx="1">
                <c:v>0.59030065359477157</c:v>
              </c:pt>
              <c:pt idx="2">
                <c:v>0.6375825242718447</c:v>
              </c:pt>
              <c:pt idx="3">
                <c:v>0.65436274509803916</c:v>
              </c:pt>
              <c:pt idx="4">
                <c:v>0.61854098360655729</c:v>
              </c:pt>
              <c:pt idx="5">
                <c:v>0.66662650602409634</c:v>
              </c:pt>
              <c:pt idx="6">
                <c:v>0.63955172413793093</c:v>
              </c:pt>
              <c:pt idx="7">
                <c:v>0.60538999999999998</c:v>
              </c:pt>
              <c:pt idx="8">
                <c:v>0.65193750000000006</c:v>
              </c:pt>
              <c:pt idx="9">
                <c:v>0.65017647058823513</c:v>
              </c:pt>
              <c:pt idx="10">
                <c:v>0.65820512820512811</c:v>
              </c:pt>
              <c:pt idx="11">
                <c:v>0.63453225806451641</c:v>
              </c:pt>
              <c:pt idx="12">
                <c:v>0.55578095238095282</c:v>
              </c:pt>
              <c:pt idx="13">
                <c:v>0.60871698113207551</c:v>
              </c:pt>
              <c:pt idx="14">
                <c:v>0.62151162790697678</c:v>
              </c:pt>
              <c:pt idx="15">
                <c:v>0.63779245283018882</c:v>
              </c:pt>
              <c:pt idx="16">
                <c:v>0.65135897435897461</c:v>
              </c:pt>
              <c:pt idx="17">
                <c:v>0.64159459459459489</c:v>
              </c:pt>
              <c:pt idx="18">
                <c:v>0.66703571428571429</c:v>
              </c:pt>
              <c:pt idx="19">
                <c:v>0.68305263157894702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F88-4117-9C0A-5BD33F4DD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152080"/>
        <c:axId val="1923158800"/>
      </c:lineChart>
      <c:catAx>
        <c:axId val="1923152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315880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23158800"/>
        <c:scaling>
          <c:orientation val="minMax"/>
          <c:min val="0.5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315208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userShapes r:id="rId3"/>
  <c:extLst>
    <c:ext xmlns:c15="http://schemas.microsoft.com/office/drawing/2012/chart" uri="{723BEF56-08C2-4564-9609-F4CBC75E7E54}">
      <c15:pivotSource>
        <c15:name>[Dashboard_spotify.xlsx]PivotChartTable13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ln w="28575" cap="rnd">
            <a:solidFill>
              <a:srgbClr val="1ED7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1ED760"/>
              </a:solidFill>
              <a:round/>
            </a:ln>
            <a:effectLst/>
          </c:spPr>
          <c:marker>
            <c:symbol val="none"/>
          </c:marker>
          <c:cat>
            <c:strLit>
              <c:ptCount val="20"/>
              <c:pt idx="0">
                <c:v>janv
2020</c:v>
              </c:pt>
              <c:pt idx="1">
                <c:v>févr
2020</c:v>
              </c:pt>
              <c:pt idx="2">
                <c:v>mars
2020</c:v>
              </c:pt>
              <c:pt idx="3">
                <c:v>avr
2020</c:v>
              </c:pt>
              <c:pt idx="4">
                <c:v>mai
2020</c:v>
              </c:pt>
              <c:pt idx="5">
                <c:v>juin
2020</c:v>
              </c:pt>
              <c:pt idx="6">
                <c:v>juil
2020</c:v>
              </c:pt>
              <c:pt idx="7">
                <c:v>août
2020</c:v>
              </c:pt>
              <c:pt idx="8">
                <c:v>sept
2020</c:v>
              </c:pt>
              <c:pt idx="9">
                <c:v>oct
2020</c:v>
              </c:pt>
              <c:pt idx="10">
                <c:v>nov
2020</c:v>
              </c:pt>
              <c:pt idx="11">
                <c:v>déc
2020</c:v>
              </c:pt>
              <c:pt idx="12">
                <c:v>janv
2021</c:v>
              </c:pt>
              <c:pt idx="13">
                <c:v>févr
2021</c:v>
              </c:pt>
              <c:pt idx="14">
                <c:v>mars
2021</c:v>
              </c:pt>
              <c:pt idx="15">
                <c:v>avr
2021</c:v>
              </c:pt>
              <c:pt idx="16">
                <c:v>mai
2021</c:v>
              </c:pt>
              <c:pt idx="17">
                <c:v>juin
2021</c:v>
              </c:pt>
              <c:pt idx="18">
                <c:v>juil
2021</c:v>
              </c:pt>
              <c:pt idx="19">
                <c:v>août
2021</c:v>
              </c:pt>
            </c:strLit>
          </c:cat>
          <c:val>
            <c:numLit>
              <c:formatCode>General</c:formatCode>
              <c:ptCount val="20"/>
              <c:pt idx="0">
                <c:v>70</c:v>
              </c:pt>
              <c:pt idx="1">
                <c:v>87</c:v>
              </c:pt>
              <c:pt idx="2">
                <c:v>97</c:v>
              </c:pt>
              <c:pt idx="3">
                <c:v>40</c:v>
              </c:pt>
              <c:pt idx="4">
                <c:v>93</c:v>
              </c:pt>
              <c:pt idx="5">
                <c:v>41</c:v>
              </c:pt>
              <c:pt idx="6">
                <c:v>91</c:v>
              </c:pt>
              <c:pt idx="7">
                <c:v>38</c:v>
              </c:pt>
              <c:pt idx="8">
                <c:v>49</c:v>
              </c:pt>
              <c:pt idx="9">
                <c:v>64</c:v>
              </c:pt>
              <c:pt idx="10">
                <c:v>63</c:v>
              </c:pt>
              <c:pt idx="11">
                <c:v>50</c:v>
              </c:pt>
              <c:pt idx="12">
                <c:v>37</c:v>
              </c:pt>
              <c:pt idx="13">
                <c:v>26</c:v>
              </c:pt>
              <c:pt idx="14">
                <c:v>52</c:v>
              </c:pt>
              <c:pt idx="15">
                <c:v>59</c:v>
              </c:pt>
              <c:pt idx="16">
                <c:v>53</c:v>
              </c:pt>
              <c:pt idx="17">
                <c:v>77</c:v>
              </c:pt>
              <c:pt idx="18">
                <c:v>46</c:v>
              </c:pt>
              <c:pt idx="19">
                <c:v>46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153-49DC-BAEF-7CD818544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275312"/>
        <c:axId val="1924272912"/>
      </c:lineChart>
      <c:catAx>
        <c:axId val="1924275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427291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2427291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427531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userShapes r:id="rId3"/>
  <c:extLst>
    <c:ext xmlns:c15="http://schemas.microsoft.com/office/drawing/2012/chart" uri="{723BEF56-08C2-4564-9609-F4CBC75E7E54}">
      <c15:pivotSource>
        <c15:name>[Dashboard_spotify.xlsx]PivotChartTable14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4.svg"/><Relationship Id="rId7" Type="http://schemas.openxmlformats.org/officeDocument/2006/relationships/chart" Target="../charts/chart2.xml"/><Relationship Id="rId2" Type="http://schemas.openxmlformats.org/officeDocument/2006/relationships/image" Target="../media/image3.png"/><Relationship Id="rId1" Type="http://schemas.openxmlformats.org/officeDocument/2006/relationships/hyperlink" Target="#caracteristique!A1"/><Relationship Id="rId6" Type="http://schemas.openxmlformats.org/officeDocument/2006/relationships/chart" Target="../charts/chart1.xml"/><Relationship Id="rId5" Type="http://schemas.openxmlformats.org/officeDocument/2006/relationships/image" Target="../media/image6.svg"/><Relationship Id="rId4" Type="http://schemas.openxmlformats.org/officeDocument/2006/relationships/image" Target="../media/image5.png"/><Relationship Id="rId9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image" Target="../media/image8.svg"/><Relationship Id="rId7" Type="http://schemas.openxmlformats.org/officeDocument/2006/relationships/chart" Target="../charts/chart6.xml"/><Relationship Id="rId2" Type="http://schemas.openxmlformats.org/officeDocument/2006/relationships/image" Target="../media/image7.png"/><Relationship Id="rId1" Type="http://schemas.openxmlformats.org/officeDocument/2006/relationships/hyperlink" Target="#Dashboard!A1"/><Relationship Id="rId6" Type="http://schemas.openxmlformats.org/officeDocument/2006/relationships/chart" Target="../charts/chart5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61913</xdr:colOff>
      <xdr:row>3</xdr:row>
      <xdr:rowOff>85724</xdr:rowOff>
    </xdr:from>
    <xdr:to>
      <xdr:col>7</xdr:col>
      <xdr:colOff>395287</xdr:colOff>
      <xdr:row>3</xdr:row>
      <xdr:rowOff>449262</xdr:rowOff>
    </xdr:to>
    <xdr:pic>
      <xdr:nvPicPr>
        <xdr:cNvPr id="2" name="Image 1" descr="Écouter, ça change tout - Spotify">
          <a:extLst>
            <a:ext uri="{FF2B5EF4-FFF2-40B4-BE49-F238E27FC236}">
              <a16:creationId xmlns:a16="http://schemas.microsoft.com/office/drawing/2014/main" id="{6A5C22AF-AB3D-4694-A855-72D83E1699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7" t="23558" r="63743" b="23782"/>
        <a:stretch/>
      </xdr:blipFill>
      <xdr:spPr bwMode="auto">
        <a:xfrm>
          <a:off x="6224588" y="761999"/>
          <a:ext cx="333375" cy="361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813289</xdr:colOff>
      <xdr:row>0</xdr:row>
      <xdr:rowOff>7327</xdr:rowOff>
    </xdr:from>
    <xdr:to>
      <xdr:col>4</xdr:col>
      <xdr:colOff>439616</xdr:colOff>
      <xdr:row>0</xdr:row>
      <xdr:rowOff>402981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3545A59-FA8F-D5FC-8F2A-016595C2484E}"/>
            </a:ext>
          </a:extLst>
        </xdr:cNvPr>
        <xdr:cNvSpPr txBox="1"/>
      </xdr:nvSpPr>
      <xdr:spPr>
        <a:xfrm>
          <a:off x="813289" y="7327"/>
          <a:ext cx="2872154" cy="395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200" b="1">
              <a:solidFill>
                <a:schemeClr val="bg1"/>
              </a:solidFill>
              <a:latin typeface="Open Sans Light" panose="020F0502020204030204" pitchFamily="34" charset="0"/>
              <a:ea typeface="Open Sans Light" panose="020F0502020204030204" pitchFamily="34" charset="0"/>
              <a:cs typeface="Open Sans Light" panose="020F0502020204030204" pitchFamily="34" charset="0"/>
            </a:rPr>
            <a:t>APERCU DES DONNEES SPOTIFY</a:t>
          </a:r>
        </a:p>
      </xdr:txBody>
    </xdr:sp>
    <xdr:clientData/>
  </xdr:twoCellAnchor>
  <xdr:twoCellAnchor>
    <xdr:from>
      <xdr:col>0</xdr:col>
      <xdr:colOff>7327</xdr:colOff>
      <xdr:row>0</xdr:row>
      <xdr:rowOff>396085</xdr:rowOff>
    </xdr:from>
    <xdr:to>
      <xdr:col>3</xdr:col>
      <xdr:colOff>7327</xdr:colOff>
      <xdr:row>30</xdr:row>
      <xdr:rowOff>171967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B380D23-86E8-9088-49BC-75D16BABD15F}"/>
            </a:ext>
          </a:extLst>
        </xdr:cNvPr>
        <xdr:cNvSpPr/>
      </xdr:nvSpPr>
      <xdr:spPr>
        <a:xfrm>
          <a:off x="7327" y="396085"/>
          <a:ext cx="2483827" cy="571069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608135</xdr:colOff>
      <xdr:row>1</xdr:row>
      <xdr:rowOff>183173</xdr:rowOff>
    </xdr:from>
    <xdr:to>
      <xdr:col>2</xdr:col>
      <xdr:colOff>410308</xdr:colOff>
      <xdr:row>2</xdr:row>
      <xdr:rowOff>183173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BC66AD6D-2011-5F14-68E4-DE0BABC44F88}"/>
            </a:ext>
          </a:extLst>
        </xdr:cNvPr>
        <xdr:cNvSpPr txBox="1"/>
      </xdr:nvSpPr>
      <xdr:spPr>
        <a:xfrm>
          <a:off x="608135" y="593481"/>
          <a:ext cx="15240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000" b="1"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OVERVIEW</a:t>
          </a:r>
        </a:p>
      </xdr:txBody>
    </xdr:sp>
    <xdr:clientData/>
  </xdr:twoCellAnchor>
  <xdr:twoCellAnchor>
    <xdr:from>
      <xdr:col>0</xdr:col>
      <xdr:colOff>608997</xdr:colOff>
      <xdr:row>5</xdr:row>
      <xdr:rowOff>83477</xdr:rowOff>
    </xdr:from>
    <xdr:to>
      <xdr:col>2</xdr:col>
      <xdr:colOff>608997</xdr:colOff>
      <xdr:row>6</xdr:row>
      <xdr:rowOff>128221</xdr:rowOff>
    </xdr:to>
    <xdr:sp macro="" textlink="">
      <xdr:nvSpPr>
        <xdr:cNvPr id="7" name="ZoneText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47D990-C0FB-4A69-8E1A-2AE90CF08619}"/>
            </a:ext>
          </a:extLst>
        </xdr:cNvPr>
        <xdr:cNvSpPr txBox="1"/>
      </xdr:nvSpPr>
      <xdr:spPr>
        <a:xfrm>
          <a:off x="608997" y="1255785"/>
          <a:ext cx="1721827" cy="235244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00" b="1">
              <a:solidFill>
                <a:srgbClr val="AFBFC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CARACTERISTIQUES</a:t>
          </a:r>
        </a:p>
      </xdr:txBody>
    </xdr:sp>
    <xdr:clientData fLocksWithSheet="0"/>
  </xdr:twoCellAnchor>
  <xdr:twoCellAnchor>
    <xdr:from>
      <xdr:col>3</xdr:col>
      <xdr:colOff>12897</xdr:colOff>
      <xdr:row>1</xdr:row>
      <xdr:rowOff>160761</xdr:rowOff>
    </xdr:from>
    <xdr:to>
      <xdr:col>3</xdr:col>
      <xdr:colOff>58616</xdr:colOff>
      <xdr:row>3</xdr:row>
      <xdr:rowOff>160761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455C9FE-E55B-3D91-81CD-77B610DA3D82}"/>
            </a:ext>
          </a:extLst>
        </xdr:cNvPr>
        <xdr:cNvSpPr/>
      </xdr:nvSpPr>
      <xdr:spPr>
        <a:xfrm>
          <a:off x="2496724" y="571069"/>
          <a:ext cx="45719" cy="381000"/>
        </a:xfrm>
        <a:prstGeom prst="rect">
          <a:avLst/>
        </a:prstGeom>
        <a:solidFill>
          <a:srgbClr val="1ED7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 editAs="oneCell">
    <xdr:from>
      <xdr:col>0</xdr:col>
      <xdr:colOff>58616</xdr:colOff>
      <xdr:row>4</xdr:row>
      <xdr:rowOff>163682</xdr:rowOff>
    </xdr:from>
    <xdr:to>
      <xdr:col>0</xdr:col>
      <xdr:colOff>529104</xdr:colOff>
      <xdr:row>7</xdr:row>
      <xdr:rowOff>62670</xdr:rowOff>
    </xdr:to>
    <xdr:pic>
      <xdr:nvPicPr>
        <xdr:cNvPr id="10" name="Graphique 9" descr="Recherche avec un remplissage uni">
          <a:extLst>
            <a:ext uri="{FF2B5EF4-FFF2-40B4-BE49-F238E27FC236}">
              <a16:creationId xmlns:a16="http://schemas.microsoft.com/office/drawing/2014/main" id="{BBCE6C0C-FBFD-4303-CD95-02DFAF5DB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8616" y="1145490"/>
          <a:ext cx="470488" cy="470488"/>
        </a:xfrm>
        <a:prstGeom prst="rect">
          <a:avLst/>
        </a:prstGeom>
      </xdr:spPr>
    </xdr:pic>
    <xdr:clientData/>
  </xdr:twoCellAnchor>
  <xdr:twoCellAnchor editAs="oneCell">
    <xdr:from>
      <xdr:col>0</xdr:col>
      <xdr:colOff>58616</xdr:colOff>
      <xdr:row>1</xdr:row>
      <xdr:rowOff>127144</xdr:rowOff>
    </xdr:from>
    <xdr:to>
      <xdr:col>0</xdr:col>
      <xdr:colOff>506851</xdr:colOff>
      <xdr:row>4</xdr:row>
      <xdr:rowOff>3879</xdr:rowOff>
    </xdr:to>
    <xdr:pic>
      <xdr:nvPicPr>
        <xdr:cNvPr id="12" name="Graphique 11" descr="Graphique en courbe stick de hockey contour">
          <a:extLst>
            <a:ext uri="{FF2B5EF4-FFF2-40B4-BE49-F238E27FC236}">
              <a16:creationId xmlns:a16="http://schemas.microsoft.com/office/drawing/2014/main" id="{30DF1656-3BEE-A2DC-6BCF-B91CC73CE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8616" y="537452"/>
          <a:ext cx="448235" cy="448235"/>
        </a:xfrm>
        <a:prstGeom prst="rect">
          <a:avLst/>
        </a:prstGeom>
      </xdr:spPr>
    </xdr:pic>
    <xdr:clientData/>
  </xdr:twoCellAnchor>
  <xdr:twoCellAnchor>
    <xdr:from>
      <xdr:col>3</xdr:col>
      <xdr:colOff>139212</xdr:colOff>
      <xdr:row>1</xdr:row>
      <xdr:rowOff>51288</xdr:rowOff>
    </xdr:from>
    <xdr:to>
      <xdr:col>5</xdr:col>
      <xdr:colOff>446943</xdr:colOff>
      <xdr:row>6</xdr:row>
      <xdr:rowOff>109903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8E89A95-BABC-65FF-8899-AED139D088B3}"/>
            </a:ext>
          </a:extLst>
        </xdr:cNvPr>
        <xdr:cNvSpPr/>
      </xdr:nvSpPr>
      <xdr:spPr>
        <a:xfrm>
          <a:off x="2623039" y="461596"/>
          <a:ext cx="1831731" cy="10111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ysClr val="windowText" lastClr="000000"/>
            </a:solidFill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5</xdr:col>
      <xdr:colOff>534867</xdr:colOff>
      <xdr:row>1</xdr:row>
      <xdr:rowOff>51288</xdr:rowOff>
    </xdr:from>
    <xdr:to>
      <xdr:col>8</xdr:col>
      <xdr:colOff>80598</xdr:colOff>
      <xdr:row>6</xdr:row>
      <xdr:rowOff>109903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18B7962-FA45-4411-A411-BF56494CBFBD}"/>
            </a:ext>
          </a:extLst>
        </xdr:cNvPr>
        <xdr:cNvSpPr/>
      </xdr:nvSpPr>
      <xdr:spPr>
        <a:xfrm>
          <a:off x="4542694" y="461596"/>
          <a:ext cx="1831731" cy="10111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175847</xdr:colOff>
      <xdr:row>1</xdr:row>
      <xdr:rowOff>51288</xdr:rowOff>
    </xdr:from>
    <xdr:to>
      <xdr:col>10</xdr:col>
      <xdr:colOff>483578</xdr:colOff>
      <xdr:row>6</xdr:row>
      <xdr:rowOff>109903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BA91E76-EAEF-401C-807F-CFE6CA287172}"/>
            </a:ext>
          </a:extLst>
        </xdr:cNvPr>
        <xdr:cNvSpPr/>
      </xdr:nvSpPr>
      <xdr:spPr>
        <a:xfrm>
          <a:off x="6469674" y="461596"/>
          <a:ext cx="1831731" cy="10111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564175</xdr:colOff>
      <xdr:row>1</xdr:row>
      <xdr:rowOff>51288</xdr:rowOff>
    </xdr:from>
    <xdr:to>
      <xdr:col>13</xdr:col>
      <xdr:colOff>109906</xdr:colOff>
      <xdr:row>6</xdr:row>
      <xdr:rowOff>109903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F457E12-3428-4EC0-9068-43A5F9CFBC66}"/>
            </a:ext>
          </a:extLst>
        </xdr:cNvPr>
        <xdr:cNvSpPr/>
      </xdr:nvSpPr>
      <xdr:spPr>
        <a:xfrm>
          <a:off x="8382002" y="461596"/>
          <a:ext cx="1831731" cy="10111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205154</xdr:colOff>
      <xdr:row>1</xdr:row>
      <xdr:rowOff>51288</xdr:rowOff>
    </xdr:from>
    <xdr:to>
      <xdr:col>13</xdr:col>
      <xdr:colOff>2036885</xdr:colOff>
      <xdr:row>6</xdr:row>
      <xdr:rowOff>109903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47CED40-462B-4DE1-957D-E65711881B13}"/>
            </a:ext>
          </a:extLst>
        </xdr:cNvPr>
        <xdr:cNvSpPr/>
      </xdr:nvSpPr>
      <xdr:spPr>
        <a:xfrm>
          <a:off x="10308981" y="461596"/>
          <a:ext cx="1831731" cy="10111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2124809</xdr:colOff>
      <xdr:row>1</xdr:row>
      <xdr:rowOff>51288</xdr:rowOff>
    </xdr:from>
    <xdr:to>
      <xdr:col>16</xdr:col>
      <xdr:colOff>241790</xdr:colOff>
      <xdr:row>6</xdr:row>
      <xdr:rowOff>109903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B2C701F-CF27-4C00-98E5-518061EE1140}"/>
            </a:ext>
          </a:extLst>
        </xdr:cNvPr>
        <xdr:cNvSpPr/>
      </xdr:nvSpPr>
      <xdr:spPr>
        <a:xfrm>
          <a:off x="12228636" y="461596"/>
          <a:ext cx="1831731" cy="10111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124557</xdr:colOff>
      <xdr:row>6</xdr:row>
      <xdr:rowOff>179510</xdr:rowOff>
    </xdr:from>
    <xdr:to>
      <xdr:col>10</xdr:col>
      <xdr:colOff>483576</xdr:colOff>
      <xdr:row>16</xdr:row>
      <xdr:rowOff>120895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6F1A924A-CBCD-BB58-AB76-70317A4ED212}"/>
            </a:ext>
          </a:extLst>
        </xdr:cNvPr>
        <xdr:cNvSpPr/>
      </xdr:nvSpPr>
      <xdr:spPr>
        <a:xfrm>
          <a:off x="2608384" y="1542318"/>
          <a:ext cx="5693019" cy="18463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549520</xdr:colOff>
      <xdr:row>6</xdr:row>
      <xdr:rowOff>172182</xdr:rowOff>
    </xdr:from>
    <xdr:to>
      <xdr:col>16</xdr:col>
      <xdr:colOff>241789</xdr:colOff>
      <xdr:row>16</xdr:row>
      <xdr:rowOff>113567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29FD1A1-E5DA-431E-8491-A8034E8CF5E6}"/>
            </a:ext>
          </a:extLst>
        </xdr:cNvPr>
        <xdr:cNvSpPr/>
      </xdr:nvSpPr>
      <xdr:spPr>
        <a:xfrm>
          <a:off x="8367347" y="1534990"/>
          <a:ext cx="5693019" cy="18463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131885</xdr:colOff>
      <xdr:row>16</xdr:row>
      <xdr:rowOff>168519</xdr:rowOff>
    </xdr:from>
    <xdr:to>
      <xdr:col>10</xdr:col>
      <xdr:colOff>490904</xdr:colOff>
      <xdr:row>26</xdr:row>
      <xdr:rowOff>109904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74BDC1B-B7E6-4C61-92BD-AC43C7888CAA}"/>
            </a:ext>
          </a:extLst>
        </xdr:cNvPr>
        <xdr:cNvSpPr/>
      </xdr:nvSpPr>
      <xdr:spPr>
        <a:xfrm>
          <a:off x="2615712" y="3436327"/>
          <a:ext cx="5693019" cy="18463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549521</xdr:colOff>
      <xdr:row>16</xdr:row>
      <xdr:rowOff>168519</xdr:rowOff>
    </xdr:from>
    <xdr:to>
      <xdr:col>16</xdr:col>
      <xdr:colOff>241790</xdr:colOff>
      <xdr:row>30</xdr:row>
      <xdr:rowOff>142875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D74AC37-F0C8-467E-AC54-1FAC260A948E}"/>
            </a:ext>
          </a:extLst>
        </xdr:cNvPr>
        <xdr:cNvSpPr/>
      </xdr:nvSpPr>
      <xdr:spPr>
        <a:xfrm>
          <a:off x="8369546" y="3435594"/>
          <a:ext cx="5683494" cy="2641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263770</xdr:colOff>
      <xdr:row>1</xdr:row>
      <xdr:rowOff>102577</xdr:rowOff>
    </xdr:from>
    <xdr:to>
      <xdr:col>5</xdr:col>
      <xdr:colOff>241789</xdr:colOff>
      <xdr:row>3</xdr:row>
      <xdr:rowOff>14654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54E824E1-CB10-FFD5-0654-7D244B3F1B80}"/>
            </a:ext>
          </a:extLst>
        </xdr:cNvPr>
        <xdr:cNvSpPr txBox="1"/>
      </xdr:nvSpPr>
      <xdr:spPr>
        <a:xfrm>
          <a:off x="2747597" y="512885"/>
          <a:ext cx="1502019" cy="2930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 d'écoutes</a:t>
          </a:r>
          <a:endParaRPr lang="fr-FR">
            <a:effectLst/>
          </a:endParaRPr>
        </a:p>
        <a:p>
          <a:endParaRPr lang="fr-FR" sz="1100"/>
        </a:p>
      </xdr:txBody>
    </xdr:sp>
    <xdr:clientData/>
  </xdr:twoCellAnchor>
  <xdr:twoCellAnchor>
    <xdr:from>
      <xdr:col>3</xdr:col>
      <xdr:colOff>373673</xdr:colOff>
      <xdr:row>3</xdr:row>
      <xdr:rowOff>64111</xdr:rowOff>
    </xdr:from>
    <xdr:to>
      <xdr:col>5</xdr:col>
      <xdr:colOff>366347</xdr:colOff>
      <xdr:row>6</xdr:row>
      <xdr:rowOff>86092</xdr:rowOff>
    </xdr:to>
    <xdr:sp macro="" textlink="modeling!D6">
      <xdr:nvSpPr>
        <xdr:cNvPr id="11" name="ZoneTexte 10">
          <a:extLst>
            <a:ext uri="{FF2B5EF4-FFF2-40B4-BE49-F238E27FC236}">
              <a16:creationId xmlns:a16="http://schemas.microsoft.com/office/drawing/2014/main" id="{736B81CB-D442-4DD5-B047-D6D3FED3A8AB}"/>
            </a:ext>
          </a:extLst>
        </xdr:cNvPr>
        <xdr:cNvSpPr txBox="1"/>
      </xdr:nvSpPr>
      <xdr:spPr>
        <a:xfrm>
          <a:off x="2857500" y="855419"/>
          <a:ext cx="1516674" cy="5934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61B4C89-DBB2-4776-AC80-7EF08DDBBD31}" type="TxLink">
            <a:rPr lang="en-US" sz="18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pPr/>
            <a:t>1,6 Milliards</a:t>
          </a:fld>
          <a:endParaRPr lang="fr-FR" sz="18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4</xdr:col>
      <xdr:colOff>688732</xdr:colOff>
      <xdr:row>2</xdr:row>
      <xdr:rowOff>95251</xdr:rowOff>
    </xdr:from>
    <xdr:to>
      <xdr:col>5</xdr:col>
      <xdr:colOff>534866</xdr:colOff>
      <xdr:row>4</xdr:row>
      <xdr:rowOff>102577</xdr:rowOff>
    </xdr:to>
    <xdr:sp macro="" textlink="modeling!J7">
      <xdr:nvSpPr>
        <xdr:cNvPr id="14" name="ZoneTexte 13">
          <a:extLst>
            <a:ext uri="{FF2B5EF4-FFF2-40B4-BE49-F238E27FC236}">
              <a16:creationId xmlns:a16="http://schemas.microsoft.com/office/drawing/2014/main" id="{0E3F4329-340C-4A62-9DF8-29A3417A4409}"/>
            </a:ext>
          </a:extLst>
        </xdr:cNvPr>
        <xdr:cNvSpPr txBox="1"/>
      </xdr:nvSpPr>
      <xdr:spPr>
        <a:xfrm>
          <a:off x="3934559" y="696059"/>
          <a:ext cx="608134" cy="388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1228A-43E8-4C8E-9405-F19AEEC11BE0}" type="TxLink"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 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674077</xdr:colOff>
      <xdr:row>2</xdr:row>
      <xdr:rowOff>112833</xdr:rowOff>
    </xdr:from>
    <xdr:to>
      <xdr:col>5</xdr:col>
      <xdr:colOff>452806</xdr:colOff>
      <xdr:row>4</xdr:row>
      <xdr:rowOff>96715</xdr:rowOff>
    </xdr:to>
    <xdr:sp macro="" textlink="modeling!I7">
      <xdr:nvSpPr>
        <xdr:cNvPr id="15" name="ZoneTexte 14">
          <a:extLst>
            <a:ext uri="{FF2B5EF4-FFF2-40B4-BE49-F238E27FC236}">
              <a16:creationId xmlns:a16="http://schemas.microsoft.com/office/drawing/2014/main" id="{2FAB4480-37A6-43ED-BA1B-080C8120302F}"/>
            </a:ext>
          </a:extLst>
        </xdr:cNvPr>
        <xdr:cNvSpPr txBox="1"/>
      </xdr:nvSpPr>
      <xdr:spPr>
        <a:xfrm>
          <a:off x="3919904" y="713641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35B9C01-2D1A-433C-BDBB-65829AE75E0D}" type="TxLink">
            <a:rPr lang="en-US" sz="1100" b="0" i="0" u="none" strike="noStrike">
              <a:solidFill>
                <a:srgbClr val="1ED760"/>
              </a:solidFill>
              <a:latin typeface="Calibri"/>
              <a:ea typeface="Calibri"/>
              <a:cs typeface="Calibri"/>
            </a:rPr>
            <a:pPr/>
            <a:t>+16%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5</xdr:col>
      <xdr:colOff>681405</xdr:colOff>
      <xdr:row>1</xdr:row>
      <xdr:rowOff>102577</xdr:rowOff>
    </xdr:from>
    <xdr:to>
      <xdr:col>7</xdr:col>
      <xdr:colOff>659424</xdr:colOff>
      <xdr:row>3</xdr:row>
      <xdr:rowOff>14654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B89F7965-850D-4DAA-A963-C2C28E9E5EE0}"/>
            </a:ext>
          </a:extLst>
        </xdr:cNvPr>
        <xdr:cNvSpPr txBox="1"/>
      </xdr:nvSpPr>
      <xdr:spPr>
        <a:xfrm>
          <a:off x="4689232" y="512885"/>
          <a:ext cx="1502019" cy="2930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Popularité moyenne</a:t>
          </a:r>
          <a:endParaRPr lang="fr-FR">
            <a:effectLst/>
          </a:endParaRPr>
        </a:p>
        <a:p>
          <a:endParaRPr lang="fr-FR" sz="1100"/>
        </a:p>
      </xdr:txBody>
    </xdr:sp>
    <xdr:clientData/>
  </xdr:twoCellAnchor>
  <xdr:twoCellAnchor>
    <xdr:from>
      <xdr:col>6</xdr:col>
      <xdr:colOff>432290</xdr:colOff>
      <xdr:row>3</xdr:row>
      <xdr:rowOff>64112</xdr:rowOff>
    </xdr:from>
    <xdr:to>
      <xdr:col>7</xdr:col>
      <xdr:colOff>241789</xdr:colOff>
      <xdr:row>5</xdr:row>
      <xdr:rowOff>130053</xdr:rowOff>
    </xdr:to>
    <xdr:sp macro="" textlink="modeling!E6">
      <xdr:nvSpPr>
        <xdr:cNvPr id="17" name="ZoneTexte 16">
          <a:extLst>
            <a:ext uri="{FF2B5EF4-FFF2-40B4-BE49-F238E27FC236}">
              <a16:creationId xmlns:a16="http://schemas.microsoft.com/office/drawing/2014/main" id="{6A592D54-CE8D-4E1C-A204-EC04E80DCB0F}"/>
            </a:ext>
          </a:extLst>
        </xdr:cNvPr>
        <xdr:cNvSpPr txBox="1"/>
      </xdr:nvSpPr>
      <xdr:spPr>
        <a:xfrm>
          <a:off x="5202117" y="855420"/>
          <a:ext cx="571499" cy="4469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6926C07-D83A-48C4-9A73-63778C5D5640}" type="TxLink">
            <a:rPr lang="en-US" sz="18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pPr/>
            <a:t>63</a:t>
          </a:fld>
          <a:endParaRPr lang="fr-FR" sz="32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8</xdr:col>
      <xdr:colOff>359020</xdr:colOff>
      <xdr:row>1</xdr:row>
      <xdr:rowOff>102577</xdr:rowOff>
    </xdr:from>
    <xdr:to>
      <xdr:col>10</xdr:col>
      <xdr:colOff>337039</xdr:colOff>
      <xdr:row>3</xdr:row>
      <xdr:rowOff>14654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4E7F706A-0962-441D-B8BE-BD28B0C74512}"/>
            </a:ext>
          </a:extLst>
        </xdr:cNvPr>
        <xdr:cNvSpPr txBox="1"/>
      </xdr:nvSpPr>
      <xdr:spPr>
        <a:xfrm>
          <a:off x="6652847" y="512885"/>
          <a:ext cx="1502019" cy="2930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Nb followers moyen</a:t>
          </a:r>
          <a:endParaRPr lang="fr-FR" sz="1100"/>
        </a:p>
      </xdr:txBody>
    </xdr:sp>
    <xdr:clientData/>
  </xdr:twoCellAnchor>
  <xdr:twoCellAnchor>
    <xdr:from>
      <xdr:col>11</xdr:col>
      <xdr:colOff>58617</xdr:colOff>
      <xdr:row>1</xdr:row>
      <xdr:rowOff>102577</xdr:rowOff>
    </xdr:from>
    <xdr:to>
      <xdr:col>13</xdr:col>
      <xdr:colOff>36636</xdr:colOff>
      <xdr:row>3</xdr:row>
      <xdr:rowOff>14654</xdr:rowOff>
    </xdr:to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7DC68EF2-37A9-4087-95DE-03CFBEC3C644}"/>
            </a:ext>
          </a:extLst>
        </xdr:cNvPr>
        <xdr:cNvSpPr txBox="1"/>
      </xdr:nvSpPr>
      <xdr:spPr>
        <a:xfrm>
          <a:off x="8638444" y="512885"/>
          <a:ext cx="1502019" cy="2930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Morceaux exclusifs</a:t>
          </a:r>
          <a:endParaRPr lang="fr-FR" sz="1100"/>
        </a:p>
      </xdr:txBody>
    </xdr:sp>
    <xdr:clientData/>
  </xdr:twoCellAnchor>
  <xdr:twoCellAnchor>
    <xdr:from>
      <xdr:col>13</xdr:col>
      <xdr:colOff>395654</xdr:colOff>
      <xdr:row>1</xdr:row>
      <xdr:rowOff>102577</xdr:rowOff>
    </xdr:from>
    <xdr:to>
      <xdr:col>13</xdr:col>
      <xdr:colOff>1897673</xdr:colOff>
      <xdr:row>3</xdr:row>
      <xdr:rowOff>14654</xdr:rowOff>
    </xdr:to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171F9EA9-E4CC-4C0C-B896-6ED25B9F814A}"/>
            </a:ext>
          </a:extLst>
        </xdr:cNvPr>
        <xdr:cNvSpPr txBox="1"/>
      </xdr:nvSpPr>
      <xdr:spPr>
        <a:xfrm>
          <a:off x="10499481" y="512885"/>
          <a:ext cx="1502019" cy="2930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 hip hop et pop</a:t>
          </a:r>
          <a:endParaRPr lang="fr-FR" sz="1100"/>
        </a:p>
      </xdr:txBody>
    </xdr:sp>
    <xdr:clientData/>
  </xdr:twoCellAnchor>
  <xdr:twoCellAnchor>
    <xdr:from>
      <xdr:col>13</xdr:col>
      <xdr:colOff>2234713</xdr:colOff>
      <xdr:row>1</xdr:row>
      <xdr:rowOff>102577</xdr:rowOff>
    </xdr:from>
    <xdr:to>
      <xdr:col>16</xdr:col>
      <xdr:colOff>21982</xdr:colOff>
      <xdr:row>3</xdr:row>
      <xdr:rowOff>14654</xdr:rowOff>
    </xdr:to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1A175516-49A5-42FD-9029-88F553247E7D}"/>
            </a:ext>
          </a:extLst>
        </xdr:cNvPr>
        <xdr:cNvSpPr txBox="1"/>
      </xdr:nvSpPr>
      <xdr:spPr>
        <a:xfrm>
          <a:off x="12338540" y="512885"/>
          <a:ext cx="1502019" cy="2930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 Energie forte</a:t>
          </a:r>
          <a:endParaRPr lang="fr-FR" sz="1100"/>
        </a:p>
      </xdr:txBody>
    </xdr:sp>
    <xdr:clientData/>
  </xdr:twoCellAnchor>
  <xdr:twoCellAnchor>
    <xdr:from>
      <xdr:col>6</xdr:col>
      <xdr:colOff>718040</xdr:colOff>
      <xdr:row>2</xdr:row>
      <xdr:rowOff>146539</xdr:rowOff>
    </xdr:from>
    <xdr:to>
      <xdr:col>7</xdr:col>
      <xdr:colOff>608135</xdr:colOff>
      <xdr:row>4</xdr:row>
      <xdr:rowOff>131885</xdr:rowOff>
    </xdr:to>
    <xdr:sp macro="" textlink="modeling!J11">
      <xdr:nvSpPr>
        <xdr:cNvPr id="31" name="ZoneTexte 30">
          <a:extLst>
            <a:ext uri="{FF2B5EF4-FFF2-40B4-BE49-F238E27FC236}">
              <a16:creationId xmlns:a16="http://schemas.microsoft.com/office/drawing/2014/main" id="{AEE0C666-3667-4FDF-9867-6C8E86B02E1B}"/>
            </a:ext>
          </a:extLst>
        </xdr:cNvPr>
        <xdr:cNvSpPr txBox="1"/>
      </xdr:nvSpPr>
      <xdr:spPr>
        <a:xfrm>
          <a:off x="5487867" y="747347"/>
          <a:ext cx="652095" cy="366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B0D12A1-5A0A-406B-BF65-76D5DC49D6DB}" type="TxLink"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-18,4%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701920</xdr:colOff>
      <xdr:row>2</xdr:row>
      <xdr:rowOff>149468</xdr:rowOff>
    </xdr:from>
    <xdr:to>
      <xdr:col>7</xdr:col>
      <xdr:colOff>480649</xdr:colOff>
      <xdr:row>4</xdr:row>
      <xdr:rowOff>133350</xdr:rowOff>
    </xdr:to>
    <xdr:sp macro="" textlink="modeling!I11">
      <xdr:nvSpPr>
        <xdr:cNvPr id="32" name="ZoneTexte 31">
          <a:extLst>
            <a:ext uri="{FF2B5EF4-FFF2-40B4-BE49-F238E27FC236}">
              <a16:creationId xmlns:a16="http://schemas.microsoft.com/office/drawing/2014/main" id="{9246EF25-F44F-4AEB-B76A-21958F44E27E}"/>
            </a:ext>
          </a:extLst>
        </xdr:cNvPr>
        <xdr:cNvSpPr txBox="1"/>
      </xdr:nvSpPr>
      <xdr:spPr>
        <a:xfrm>
          <a:off x="5471747" y="750276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3514454-FDA3-4627-A8B9-6A668E3E7DD2}" type="TxLink">
            <a:rPr lang="en-US" sz="1100" b="0" i="0" u="none" strike="noStrike">
              <a:solidFill>
                <a:srgbClr val="1ED760"/>
              </a:solidFill>
              <a:latin typeface="Calibri"/>
              <a:ea typeface="Calibri"/>
              <a:cs typeface="Calibri"/>
            </a:rPr>
            <a:pPr/>
            <a:t> 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8</xdr:col>
      <xdr:colOff>322386</xdr:colOff>
      <xdr:row>3</xdr:row>
      <xdr:rowOff>64111</xdr:rowOff>
    </xdr:from>
    <xdr:to>
      <xdr:col>10</xdr:col>
      <xdr:colOff>315060</xdr:colOff>
      <xdr:row>6</xdr:row>
      <xdr:rowOff>86092</xdr:rowOff>
    </xdr:to>
    <xdr:sp macro="" textlink="modeling!F6">
      <xdr:nvSpPr>
        <xdr:cNvPr id="33" name="ZoneTexte 32">
          <a:extLst>
            <a:ext uri="{FF2B5EF4-FFF2-40B4-BE49-F238E27FC236}">
              <a16:creationId xmlns:a16="http://schemas.microsoft.com/office/drawing/2014/main" id="{4E003DE3-2B28-4D6A-816B-0687479816AE}"/>
            </a:ext>
          </a:extLst>
        </xdr:cNvPr>
        <xdr:cNvSpPr txBox="1"/>
      </xdr:nvSpPr>
      <xdr:spPr>
        <a:xfrm>
          <a:off x="6616213" y="855419"/>
          <a:ext cx="1516674" cy="5934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0C49629-47F4-4F11-BB43-0749D4D60D0C}" type="TxLink">
            <a:rPr lang="en-US" sz="18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pPr/>
            <a:t>8,3 Millions</a:t>
          </a:fld>
          <a:endParaRPr lang="fr-FR" sz="32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9</xdr:col>
      <xdr:colOff>674078</xdr:colOff>
      <xdr:row>2</xdr:row>
      <xdr:rowOff>95249</xdr:rowOff>
    </xdr:from>
    <xdr:to>
      <xdr:col>10</xdr:col>
      <xdr:colOff>452807</xdr:colOff>
      <xdr:row>4</xdr:row>
      <xdr:rowOff>79131</xdr:rowOff>
    </xdr:to>
    <xdr:sp macro="" textlink="modeling!I15">
      <xdr:nvSpPr>
        <xdr:cNvPr id="34" name="ZoneTexte 33">
          <a:extLst>
            <a:ext uri="{FF2B5EF4-FFF2-40B4-BE49-F238E27FC236}">
              <a16:creationId xmlns:a16="http://schemas.microsoft.com/office/drawing/2014/main" id="{21D7B2F8-9277-4A99-A67F-45E6C11742DF}"/>
            </a:ext>
          </a:extLst>
        </xdr:cNvPr>
        <xdr:cNvSpPr txBox="1"/>
      </xdr:nvSpPr>
      <xdr:spPr>
        <a:xfrm>
          <a:off x="7729905" y="696057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00C4F14-2A65-4A72-BDBE-EE2429A5ACE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9</xdr:col>
      <xdr:colOff>635978</xdr:colOff>
      <xdr:row>2</xdr:row>
      <xdr:rowOff>112833</xdr:rowOff>
    </xdr:from>
    <xdr:to>
      <xdr:col>10</xdr:col>
      <xdr:colOff>483577</xdr:colOff>
      <xdr:row>4</xdr:row>
      <xdr:rowOff>96715</xdr:rowOff>
    </xdr:to>
    <xdr:sp macro="" textlink="modeling!J15">
      <xdr:nvSpPr>
        <xdr:cNvPr id="35" name="ZoneTexte 34">
          <a:extLst>
            <a:ext uri="{FF2B5EF4-FFF2-40B4-BE49-F238E27FC236}">
              <a16:creationId xmlns:a16="http://schemas.microsoft.com/office/drawing/2014/main" id="{D9013F0D-79DA-4BC0-B37D-A8B26DDC2341}"/>
            </a:ext>
          </a:extLst>
        </xdr:cNvPr>
        <xdr:cNvSpPr txBox="1"/>
      </xdr:nvSpPr>
      <xdr:spPr>
        <a:xfrm>
          <a:off x="7691805" y="713641"/>
          <a:ext cx="60959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D7062F3-F594-4D6C-86BB-95EB057D70C3}" type="TxLink"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-43%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351695</xdr:colOff>
      <xdr:row>3</xdr:row>
      <xdr:rowOff>49457</xdr:rowOff>
    </xdr:from>
    <xdr:to>
      <xdr:col>12</xdr:col>
      <xdr:colOff>329713</xdr:colOff>
      <xdr:row>5</xdr:row>
      <xdr:rowOff>130054</xdr:rowOff>
    </xdr:to>
    <xdr:sp macro="" textlink="modeling!F26">
      <xdr:nvSpPr>
        <xdr:cNvPr id="36" name="ZoneTexte 35">
          <a:extLst>
            <a:ext uri="{FF2B5EF4-FFF2-40B4-BE49-F238E27FC236}">
              <a16:creationId xmlns:a16="http://schemas.microsoft.com/office/drawing/2014/main" id="{12554079-52ED-4D52-8118-3655BD662A98}"/>
            </a:ext>
          </a:extLst>
        </xdr:cNvPr>
        <xdr:cNvSpPr txBox="1"/>
      </xdr:nvSpPr>
      <xdr:spPr>
        <a:xfrm>
          <a:off x="8931522" y="840765"/>
          <a:ext cx="740018" cy="4615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97D9822-3E50-440F-A954-8CBAB2455F0F}" type="TxLink">
            <a:rPr lang="en-US" sz="18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pPr/>
            <a:t>198</a:t>
          </a:fld>
          <a:endParaRPr lang="fr-FR" sz="72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11</xdr:col>
      <xdr:colOff>725367</xdr:colOff>
      <xdr:row>2</xdr:row>
      <xdr:rowOff>124558</xdr:rowOff>
    </xdr:from>
    <xdr:to>
      <xdr:col>12</xdr:col>
      <xdr:colOff>572966</xdr:colOff>
      <xdr:row>4</xdr:row>
      <xdr:rowOff>108440</xdr:rowOff>
    </xdr:to>
    <xdr:sp macro="" textlink="modeling!J24">
      <xdr:nvSpPr>
        <xdr:cNvPr id="37" name="ZoneTexte 36">
          <a:extLst>
            <a:ext uri="{FF2B5EF4-FFF2-40B4-BE49-F238E27FC236}">
              <a16:creationId xmlns:a16="http://schemas.microsoft.com/office/drawing/2014/main" id="{E147D765-55E9-4E25-B1BD-49330D0057D3}"/>
            </a:ext>
          </a:extLst>
        </xdr:cNvPr>
        <xdr:cNvSpPr txBox="1"/>
      </xdr:nvSpPr>
      <xdr:spPr>
        <a:xfrm>
          <a:off x="9305194" y="725366"/>
          <a:ext cx="60959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154363A-4C87-49C5-9A7F-F96CD4D035D4}" type="TxLink"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 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58618</xdr:colOff>
      <xdr:row>2</xdr:row>
      <xdr:rowOff>146539</xdr:rowOff>
    </xdr:from>
    <xdr:to>
      <xdr:col>12</xdr:col>
      <xdr:colOff>599347</xdr:colOff>
      <xdr:row>4</xdr:row>
      <xdr:rowOff>130421</xdr:rowOff>
    </xdr:to>
    <xdr:sp macro="" textlink="modeling!I24">
      <xdr:nvSpPr>
        <xdr:cNvPr id="38" name="ZoneTexte 37">
          <a:extLst>
            <a:ext uri="{FF2B5EF4-FFF2-40B4-BE49-F238E27FC236}">
              <a16:creationId xmlns:a16="http://schemas.microsoft.com/office/drawing/2014/main" id="{DDE15C31-BD7F-45C3-A704-EEFA6267DE6D}"/>
            </a:ext>
          </a:extLst>
        </xdr:cNvPr>
        <xdr:cNvSpPr txBox="1"/>
      </xdr:nvSpPr>
      <xdr:spPr>
        <a:xfrm>
          <a:off x="9400445" y="747347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D911336-9DDB-49E8-8B10-B899DC9E9230}" type="TxLink">
            <a:rPr lang="en-US" sz="1100" b="0" i="0" u="none" strike="noStrike">
              <a:solidFill>
                <a:srgbClr val="1ED760"/>
              </a:solidFill>
              <a:latin typeface="Calibri"/>
              <a:ea typeface="Calibri"/>
              <a:cs typeface="Calibri"/>
            </a:rPr>
            <a:pPr/>
            <a:t>+1%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13</xdr:col>
      <xdr:colOff>747347</xdr:colOff>
      <xdr:row>3</xdr:row>
      <xdr:rowOff>42130</xdr:rowOff>
    </xdr:from>
    <xdr:to>
      <xdr:col>13</xdr:col>
      <xdr:colOff>1487365</xdr:colOff>
      <xdr:row>5</xdr:row>
      <xdr:rowOff>122727</xdr:rowOff>
    </xdr:to>
    <xdr:sp macro="" textlink="modeling!J33">
      <xdr:nvSpPr>
        <xdr:cNvPr id="39" name="ZoneTexte 38">
          <a:extLst>
            <a:ext uri="{FF2B5EF4-FFF2-40B4-BE49-F238E27FC236}">
              <a16:creationId xmlns:a16="http://schemas.microsoft.com/office/drawing/2014/main" id="{84BEB49D-1E4E-45C0-9118-CE2E88F9B350}"/>
            </a:ext>
          </a:extLst>
        </xdr:cNvPr>
        <xdr:cNvSpPr txBox="1"/>
      </xdr:nvSpPr>
      <xdr:spPr>
        <a:xfrm>
          <a:off x="10851174" y="833438"/>
          <a:ext cx="740018" cy="4615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848D1A7-C162-490E-814C-05BDA96D9B21}" type="TxLink">
            <a:rPr lang="en-US" sz="18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pPr/>
            <a:t>56%</a:t>
          </a:fld>
          <a:endParaRPr lang="fr-FR" sz="115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13</xdr:col>
      <xdr:colOff>1194289</xdr:colOff>
      <xdr:row>2</xdr:row>
      <xdr:rowOff>95250</xdr:rowOff>
    </xdr:from>
    <xdr:to>
      <xdr:col>13</xdr:col>
      <xdr:colOff>1735018</xdr:colOff>
      <xdr:row>4</xdr:row>
      <xdr:rowOff>79132</xdr:rowOff>
    </xdr:to>
    <xdr:sp macro="" textlink="modeling!I41">
      <xdr:nvSpPr>
        <xdr:cNvPr id="40" name="ZoneTexte 39">
          <a:extLst>
            <a:ext uri="{FF2B5EF4-FFF2-40B4-BE49-F238E27FC236}">
              <a16:creationId xmlns:a16="http://schemas.microsoft.com/office/drawing/2014/main" id="{75A18D11-AA03-4C92-91D1-159B8809102E}"/>
            </a:ext>
          </a:extLst>
        </xdr:cNvPr>
        <xdr:cNvSpPr txBox="1"/>
      </xdr:nvSpPr>
      <xdr:spPr>
        <a:xfrm>
          <a:off x="11298116" y="696058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03BDFD5-FD9B-4940-900E-40CC74C0FAC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13</xdr:col>
      <xdr:colOff>1141535</xdr:colOff>
      <xdr:row>2</xdr:row>
      <xdr:rowOff>137746</xdr:rowOff>
    </xdr:from>
    <xdr:to>
      <xdr:col>13</xdr:col>
      <xdr:colOff>1682264</xdr:colOff>
      <xdr:row>4</xdr:row>
      <xdr:rowOff>121628</xdr:rowOff>
    </xdr:to>
    <xdr:sp macro="" textlink="modeling!J41">
      <xdr:nvSpPr>
        <xdr:cNvPr id="41" name="ZoneTexte 40">
          <a:extLst>
            <a:ext uri="{FF2B5EF4-FFF2-40B4-BE49-F238E27FC236}">
              <a16:creationId xmlns:a16="http://schemas.microsoft.com/office/drawing/2014/main" id="{2F290246-DC64-44A9-841A-3A576D0760D0}"/>
            </a:ext>
          </a:extLst>
        </xdr:cNvPr>
        <xdr:cNvSpPr txBox="1"/>
      </xdr:nvSpPr>
      <xdr:spPr>
        <a:xfrm>
          <a:off x="11245362" y="738554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371C94C-B476-4A57-BE0C-11AD709B4598}" type="TxLink"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-2,6%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65944</xdr:colOff>
      <xdr:row>3</xdr:row>
      <xdr:rowOff>34803</xdr:rowOff>
    </xdr:from>
    <xdr:to>
      <xdr:col>14</xdr:col>
      <xdr:colOff>805962</xdr:colOff>
      <xdr:row>5</xdr:row>
      <xdr:rowOff>115400</xdr:rowOff>
    </xdr:to>
    <xdr:sp macro="" textlink="modeling!G51">
      <xdr:nvSpPr>
        <xdr:cNvPr id="42" name="ZoneTexte 41">
          <a:extLst>
            <a:ext uri="{FF2B5EF4-FFF2-40B4-BE49-F238E27FC236}">
              <a16:creationId xmlns:a16="http://schemas.microsoft.com/office/drawing/2014/main" id="{566CCF89-EE14-4CBC-92E1-24DD8CABD0C3}"/>
            </a:ext>
          </a:extLst>
        </xdr:cNvPr>
        <xdr:cNvSpPr txBox="1"/>
      </xdr:nvSpPr>
      <xdr:spPr>
        <a:xfrm>
          <a:off x="12602309" y="826111"/>
          <a:ext cx="740018" cy="4615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1CCB3D7-DE54-4193-80A9-51B1172D52D6}" type="TxLink">
            <a:rPr lang="en-US" sz="18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pPr/>
            <a:t>63%</a:t>
          </a:fld>
          <a:endParaRPr lang="fr-FR" sz="239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14</xdr:col>
      <xdr:colOff>520213</xdr:colOff>
      <xdr:row>2</xdr:row>
      <xdr:rowOff>115400</xdr:rowOff>
    </xdr:from>
    <xdr:to>
      <xdr:col>15</xdr:col>
      <xdr:colOff>20519</xdr:colOff>
      <xdr:row>4</xdr:row>
      <xdr:rowOff>99282</xdr:rowOff>
    </xdr:to>
    <xdr:sp macro="" textlink="modeling!J55">
      <xdr:nvSpPr>
        <xdr:cNvPr id="43" name="ZoneTexte 42">
          <a:extLst>
            <a:ext uri="{FF2B5EF4-FFF2-40B4-BE49-F238E27FC236}">
              <a16:creationId xmlns:a16="http://schemas.microsoft.com/office/drawing/2014/main" id="{72DFE06B-BA19-48E3-8D99-79509A6B172F}"/>
            </a:ext>
          </a:extLst>
        </xdr:cNvPr>
        <xdr:cNvSpPr txBox="1"/>
      </xdr:nvSpPr>
      <xdr:spPr>
        <a:xfrm>
          <a:off x="13056578" y="716208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1582E4-278E-4FCA-9FDC-992539F4CDE3}" type="TxLink"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-6,7%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518748</xdr:colOff>
      <xdr:row>2</xdr:row>
      <xdr:rowOff>106608</xdr:rowOff>
    </xdr:from>
    <xdr:to>
      <xdr:col>15</xdr:col>
      <xdr:colOff>19054</xdr:colOff>
      <xdr:row>4</xdr:row>
      <xdr:rowOff>90490</xdr:rowOff>
    </xdr:to>
    <xdr:sp macro="" textlink="modeling!I55">
      <xdr:nvSpPr>
        <xdr:cNvPr id="44" name="ZoneTexte 43">
          <a:extLst>
            <a:ext uri="{FF2B5EF4-FFF2-40B4-BE49-F238E27FC236}">
              <a16:creationId xmlns:a16="http://schemas.microsoft.com/office/drawing/2014/main" id="{D8628521-4A8E-41B9-874B-EE1CE06C80DC}"/>
            </a:ext>
          </a:extLst>
        </xdr:cNvPr>
        <xdr:cNvSpPr txBox="1"/>
      </xdr:nvSpPr>
      <xdr:spPr>
        <a:xfrm>
          <a:off x="13055113" y="707416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04F504D-7B80-45ED-B164-99D4850E8C59}" type="TxLink">
            <a:rPr lang="en-US" sz="1100" b="0" i="0" u="none" strike="noStrike">
              <a:solidFill>
                <a:srgbClr val="1ED760"/>
              </a:solidFill>
              <a:latin typeface="Calibri"/>
              <a:ea typeface="Calibri"/>
              <a:cs typeface="Calibri"/>
            </a:rPr>
            <a:pPr/>
            <a:t> 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3</xdr:col>
      <xdr:colOff>124558</xdr:colOff>
      <xdr:row>6</xdr:row>
      <xdr:rowOff>175846</xdr:rowOff>
    </xdr:from>
    <xdr:to>
      <xdr:col>10</xdr:col>
      <xdr:colOff>490904</xdr:colOff>
      <xdr:row>16</xdr:row>
      <xdr:rowOff>124557</xdr:rowOff>
    </xdr:to>
    <xdr:graphicFrame macro="">
      <xdr:nvGraphicFramePr>
        <xdr:cNvPr id="45" name="Overview - Evolution des écoute par mois">
          <a:extLst>
            <a:ext uri="{FF2B5EF4-FFF2-40B4-BE49-F238E27FC236}">
              <a16:creationId xmlns:a16="http://schemas.microsoft.com/office/drawing/2014/main" id="{8A4E8548-943D-2C4B-4B83-4795A8A24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549520</xdr:colOff>
      <xdr:row>6</xdr:row>
      <xdr:rowOff>172182</xdr:rowOff>
    </xdr:from>
    <xdr:to>
      <xdr:col>16</xdr:col>
      <xdr:colOff>249116</xdr:colOff>
      <xdr:row>16</xdr:row>
      <xdr:rowOff>120893</xdr:rowOff>
    </xdr:to>
    <xdr:graphicFrame macro="">
      <xdr:nvGraphicFramePr>
        <xdr:cNvPr id="46" name="Overview - répartition des morceaux par date de sortie">
          <a:extLst>
            <a:ext uri="{FF2B5EF4-FFF2-40B4-BE49-F238E27FC236}">
              <a16:creationId xmlns:a16="http://schemas.microsoft.com/office/drawing/2014/main" id="{4EFA7D58-AE19-426D-996B-B7544AB9F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146540</xdr:colOff>
      <xdr:row>16</xdr:row>
      <xdr:rowOff>168519</xdr:rowOff>
    </xdr:from>
    <xdr:to>
      <xdr:col>10</xdr:col>
      <xdr:colOff>490904</xdr:colOff>
      <xdr:row>30</xdr:row>
      <xdr:rowOff>152401</xdr:rowOff>
    </xdr:to>
    <xdr:graphicFrame macro="">
      <xdr:nvGraphicFramePr>
        <xdr:cNvPr id="47" name="Overview - répartiton des chansosn par genre">
          <a:extLst>
            <a:ext uri="{FF2B5EF4-FFF2-40B4-BE49-F238E27FC236}">
              <a16:creationId xmlns:a16="http://schemas.microsoft.com/office/drawing/2014/main" id="{F67966CC-0BBE-7F57-9CB2-77ED949A5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564174</xdr:colOff>
      <xdr:row>18</xdr:row>
      <xdr:rowOff>73268</xdr:rowOff>
    </xdr:from>
    <xdr:to>
      <xdr:col>16</xdr:col>
      <xdr:colOff>197827</xdr:colOff>
      <xdr:row>30</xdr:row>
      <xdr:rowOff>152399</xdr:rowOff>
    </xdr:to>
    <xdr:graphicFrame macro="">
      <xdr:nvGraphicFramePr>
        <xdr:cNvPr id="48" name="Overview - Evolution de la répartition des musiques par popularité">
          <a:extLst>
            <a:ext uri="{FF2B5EF4-FFF2-40B4-BE49-F238E27FC236}">
              <a16:creationId xmlns:a16="http://schemas.microsoft.com/office/drawing/2014/main" id="{EFAF1322-EF4A-D6BB-2A6A-C4D547ECB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710713</xdr:colOff>
      <xdr:row>16</xdr:row>
      <xdr:rowOff>146538</xdr:rowOff>
    </xdr:from>
    <xdr:to>
      <xdr:col>15</xdr:col>
      <xdr:colOff>212956</xdr:colOff>
      <xdr:row>18</xdr:row>
      <xdr:rowOff>161676</xdr:rowOff>
    </xdr:to>
    <xdr:sp macro="" textlink="">
      <xdr:nvSpPr>
        <xdr:cNvPr id="49" name="ZoneTexte 32">
          <a:extLst>
            <a:ext uri="{FF2B5EF4-FFF2-40B4-BE49-F238E27FC236}">
              <a16:creationId xmlns:a16="http://schemas.microsoft.com/office/drawing/2014/main" id="{CB9DDCF7-D37E-1674-3694-E2345DF1FD1B}"/>
            </a:ext>
          </a:extLst>
        </xdr:cNvPr>
        <xdr:cNvSpPr txBox="1"/>
      </xdr:nvSpPr>
      <xdr:spPr>
        <a:xfrm>
          <a:off x="10052540" y="3414346"/>
          <a:ext cx="3737204" cy="396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Evolution des énergies</a:t>
          </a:r>
          <a:r>
            <a:rPr lang="en-US" sz="1100" b="1" i="0" u="none" strike="noStrike" baseline="0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 des musiques dans le temps</a:t>
          </a:r>
          <a:endParaRPr lang="fr-FR" sz="18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 editAs="oneCell">
    <xdr:from>
      <xdr:col>0</xdr:col>
      <xdr:colOff>89388</xdr:colOff>
      <xdr:row>9</xdr:row>
      <xdr:rowOff>81027</xdr:rowOff>
    </xdr:from>
    <xdr:to>
      <xdr:col>2</xdr:col>
      <xdr:colOff>196361</xdr:colOff>
      <xdr:row>18</xdr:row>
      <xdr:rowOff>109904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genre simplifié 1">
              <a:extLst>
                <a:ext uri="{FF2B5EF4-FFF2-40B4-BE49-F238E27FC236}">
                  <a16:creationId xmlns:a16="http://schemas.microsoft.com/office/drawing/2014/main" id="{0AF889F4-38D6-4D3F-96D5-2FA059821B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 simplifié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88" y="2014602"/>
              <a:ext cx="1830998" cy="17433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89388</xdr:colOff>
      <xdr:row>19</xdr:row>
      <xdr:rowOff>90121</xdr:rowOff>
    </xdr:from>
    <xdr:to>
      <xdr:col>2</xdr:col>
      <xdr:colOff>196361</xdr:colOff>
      <xdr:row>24</xdr:row>
      <xdr:rowOff>80596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0" name="Popularité forte">
              <a:extLst>
                <a:ext uri="{FF2B5EF4-FFF2-40B4-BE49-F238E27FC236}">
                  <a16:creationId xmlns:a16="http://schemas.microsoft.com/office/drawing/2014/main" id="{0A0EF543-BA0B-CFB3-5A7D-0280EE09F8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pularité for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88" y="3928696"/>
              <a:ext cx="1830998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89388</xdr:colOff>
      <xdr:row>25</xdr:row>
      <xdr:rowOff>65942</xdr:rowOff>
    </xdr:from>
    <xdr:to>
      <xdr:col>2</xdr:col>
      <xdr:colOff>196361</xdr:colOff>
      <xdr:row>30</xdr:row>
      <xdr:rowOff>131885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1" name="energie forte">
              <a:extLst>
                <a:ext uri="{FF2B5EF4-FFF2-40B4-BE49-F238E27FC236}">
                  <a16:creationId xmlns:a16="http://schemas.microsoft.com/office/drawing/2014/main" id="{3927B537-4FAF-3B4D-328B-E74E35D793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ergie for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88" y="5047517"/>
              <a:ext cx="1830998" cy="10184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200758</xdr:colOff>
      <xdr:row>8</xdr:row>
      <xdr:rowOff>80596</xdr:rowOff>
    </xdr:from>
    <xdr:to>
      <xdr:col>2</xdr:col>
      <xdr:colOff>68873</xdr:colOff>
      <xdr:row>8</xdr:row>
      <xdr:rowOff>87923</xdr:rowOff>
    </xdr:to>
    <xdr:cxnSp macro="">
      <xdr:nvCxnSpPr>
        <xdr:cNvPr id="53" name="Connecteur droit 52">
          <a:extLst>
            <a:ext uri="{FF2B5EF4-FFF2-40B4-BE49-F238E27FC236}">
              <a16:creationId xmlns:a16="http://schemas.microsoft.com/office/drawing/2014/main" id="{44FED8BE-A335-53A6-0FB9-A2C0340D9A24}"/>
            </a:ext>
          </a:extLst>
        </xdr:cNvPr>
        <xdr:cNvCxnSpPr/>
      </xdr:nvCxnSpPr>
      <xdr:spPr>
        <a:xfrm flipV="1">
          <a:off x="200758" y="1824404"/>
          <a:ext cx="1589942" cy="7327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0</xdr:col>
      <xdr:colOff>7327</xdr:colOff>
      <xdr:row>0</xdr:row>
      <xdr:rowOff>396085</xdr:rowOff>
    </xdr:from>
    <xdr:to>
      <xdr:col>1</xdr:col>
      <xdr:colOff>637442</xdr:colOff>
      <xdr:row>0</xdr:row>
      <xdr:rowOff>403412</xdr:rowOff>
    </xdr:to>
    <xdr:cxnSp macro="">
      <xdr:nvCxnSpPr>
        <xdr:cNvPr id="54" name="Connecteur droit 53">
          <a:extLst>
            <a:ext uri="{FF2B5EF4-FFF2-40B4-BE49-F238E27FC236}">
              <a16:creationId xmlns:a16="http://schemas.microsoft.com/office/drawing/2014/main" id="{1F29482A-2C47-497D-A0E5-240202294D2B}"/>
            </a:ext>
          </a:extLst>
        </xdr:cNvPr>
        <xdr:cNvCxnSpPr/>
      </xdr:nvCxnSpPr>
      <xdr:spPr>
        <a:xfrm flipV="1">
          <a:off x="7327" y="396085"/>
          <a:ext cx="1589942" cy="73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200758</xdr:colOff>
      <xdr:row>18</xdr:row>
      <xdr:rowOff>152831</xdr:rowOff>
    </xdr:from>
    <xdr:to>
      <xdr:col>2</xdr:col>
      <xdr:colOff>68873</xdr:colOff>
      <xdr:row>18</xdr:row>
      <xdr:rowOff>160158</xdr:rowOff>
    </xdr:to>
    <xdr:cxnSp macro="">
      <xdr:nvCxnSpPr>
        <xdr:cNvPr id="55" name="Connecteur droit 54">
          <a:extLst>
            <a:ext uri="{FF2B5EF4-FFF2-40B4-BE49-F238E27FC236}">
              <a16:creationId xmlns:a16="http://schemas.microsoft.com/office/drawing/2014/main" id="{1311426F-2F42-4D92-B4BA-A140FB17D735}"/>
            </a:ext>
          </a:extLst>
        </xdr:cNvPr>
        <xdr:cNvCxnSpPr/>
      </xdr:nvCxnSpPr>
      <xdr:spPr>
        <a:xfrm flipV="1">
          <a:off x="200758" y="3801639"/>
          <a:ext cx="1589942" cy="7327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200758</xdr:colOff>
      <xdr:row>24</xdr:row>
      <xdr:rowOff>167485</xdr:rowOff>
    </xdr:from>
    <xdr:to>
      <xdr:col>2</xdr:col>
      <xdr:colOff>68873</xdr:colOff>
      <xdr:row>24</xdr:row>
      <xdr:rowOff>174812</xdr:rowOff>
    </xdr:to>
    <xdr:cxnSp macro="">
      <xdr:nvCxnSpPr>
        <xdr:cNvPr id="56" name="Connecteur droit 55">
          <a:extLst>
            <a:ext uri="{FF2B5EF4-FFF2-40B4-BE49-F238E27FC236}">
              <a16:creationId xmlns:a16="http://schemas.microsoft.com/office/drawing/2014/main" id="{24D12676-ABD1-4CD3-AA7C-59BD139A29AB}"/>
            </a:ext>
          </a:extLst>
        </xdr:cNvPr>
        <xdr:cNvCxnSpPr/>
      </xdr:nvCxnSpPr>
      <xdr:spPr>
        <a:xfrm flipV="1">
          <a:off x="200758" y="4959293"/>
          <a:ext cx="1589942" cy="7327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0.20557</cdr:x>
      <cdr:y>0.00764</cdr:y>
    </cdr:from>
    <cdr:to>
      <cdr:x>0.86118</cdr:x>
      <cdr:y>0.22134</cdr:y>
    </cdr:to>
    <cdr:sp macro="" textlink="">
      <cdr:nvSpPr>
        <cdr:cNvPr id="2" name="ZoneTexte 32">
          <a:extLst xmlns:a="http://schemas.openxmlformats.org/drawingml/2006/main">
            <a:ext uri="{FF2B5EF4-FFF2-40B4-BE49-F238E27FC236}">
              <a16:creationId xmlns:a16="http://schemas.microsoft.com/office/drawing/2014/main" id="{4E003DE3-2B28-4D6A-816B-0687479816AE}"/>
            </a:ext>
          </a:extLst>
        </cdr:cNvPr>
        <cdr:cNvSpPr txBox="1"/>
      </cdr:nvSpPr>
      <cdr:spPr>
        <a:xfrm xmlns:a="http://schemas.openxmlformats.org/drawingml/2006/main">
          <a:off x="1171819" y="14167"/>
          <a:ext cx="3737220" cy="3961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Comment est la tendance</a:t>
          </a:r>
          <a:r>
            <a:rPr lang="en-US" sz="1100" b="1" i="0" u="none" strike="noStrike" baseline="0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 des écoutes dans le temps ?</a:t>
          </a:r>
          <a:endParaRPr lang="fr-FR" sz="18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0.29426</cdr:x>
      <cdr:y>0</cdr:y>
    </cdr:from>
    <cdr:to>
      <cdr:x>0.94987</cdr:x>
      <cdr:y>0.2137</cdr:y>
    </cdr:to>
    <cdr:sp macro="" textlink="">
      <cdr:nvSpPr>
        <cdr:cNvPr id="2" name="ZoneTexte 32">
          <a:extLst xmlns:a="http://schemas.openxmlformats.org/drawingml/2006/main">
            <a:ext uri="{FF2B5EF4-FFF2-40B4-BE49-F238E27FC236}">
              <a16:creationId xmlns:a16="http://schemas.microsoft.com/office/drawing/2014/main" id="{4E003DE3-2B28-4D6A-816B-0687479816AE}"/>
            </a:ext>
          </a:extLst>
        </cdr:cNvPr>
        <cdr:cNvSpPr txBox="1"/>
      </cdr:nvSpPr>
      <cdr:spPr>
        <a:xfrm xmlns:a="http://schemas.openxmlformats.org/drawingml/2006/main">
          <a:off x="1677377" y="0"/>
          <a:ext cx="3737204" cy="3961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Répartition des morceaux par sortie</a:t>
          </a:r>
          <a:endParaRPr lang="fr-FR" sz="18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0.34185</cdr:x>
      <cdr:y>0</cdr:y>
    </cdr:from>
    <cdr:to>
      <cdr:x>1</cdr:x>
      <cdr:y>0.21455</cdr:y>
    </cdr:to>
    <cdr:sp macro="" textlink="">
      <cdr:nvSpPr>
        <cdr:cNvPr id="3" name="ZoneTexte 32">
          <a:extLst xmlns:a="http://schemas.openxmlformats.org/drawingml/2006/main">
            <a:ext uri="{FF2B5EF4-FFF2-40B4-BE49-F238E27FC236}">
              <a16:creationId xmlns:a16="http://schemas.microsoft.com/office/drawing/2014/main" id="{CA2FC41B-6131-74B0-FF34-1CF46DB614BF}"/>
            </a:ext>
          </a:extLst>
        </cdr:cNvPr>
        <cdr:cNvSpPr txBox="1"/>
      </cdr:nvSpPr>
      <cdr:spPr>
        <a:xfrm xmlns:a="http://schemas.openxmlformats.org/drawingml/2006/main">
          <a:off x="1941146" y="0"/>
          <a:ext cx="3737204" cy="3961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Répartition des genres de musique</a:t>
          </a:r>
          <a:endParaRPr lang="fr-FR" sz="18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813289</xdr:colOff>
      <xdr:row>0</xdr:row>
      <xdr:rowOff>7327</xdr:rowOff>
    </xdr:from>
    <xdr:to>
      <xdr:col>4</xdr:col>
      <xdr:colOff>439616</xdr:colOff>
      <xdr:row>0</xdr:row>
      <xdr:rowOff>402981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E7B6E3E-ABC5-474D-B862-E6190F154510}"/>
            </a:ext>
          </a:extLst>
        </xdr:cNvPr>
        <xdr:cNvSpPr txBox="1"/>
      </xdr:nvSpPr>
      <xdr:spPr>
        <a:xfrm>
          <a:off x="813289" y="7327"/>
          <a:ext cx="2874352" cy="395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200" b="1">
              <a:solidFill>
                <a:schemeClr val="bg1"/>
              </a:solidFill>
              <a:latin typeface="Open Sans Light" panose="020F0502020204030204" pitchFamily="34" charset="0"/>
              <a:ea typeface="Open Sans Light" panose="020F0502020204030204" pitchFamily="34" charset="0"/>
              <a:cs typeface="Open Sans Light" panose="020F0502020204030204" pitchFamily="34" charset="0"/>
            </a:rPr>
            <a:t>APERCU DES DONNEES SPOTIFY</a:t>
          </a:r>
        </a:p>
      </xdr:txBody>
    </xdr:sp>
    <xdr:clientData/>
  </xdr:twoCellAnchor>
  <xdr:twoCellAnchor>
    <xdr:from>
      <xdr:col>0</xdr:col>
      <xdr:colOff>7327</xdr:colOff>
      <xdr:row>0</xdr:row>
      <xdr:rowOff>396085</xdr:rowOff>
    </xdr:from>
    <xdr:to>
      <xdr:col>3</xdr:col>
      <xdr:colOff>7327</xdr:colOff>
      <xdr:row>30</xdr:row>
      <xdr:rowOff>171967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709A3C3-041F-4878-B064-673FE2CD622C}"/>
            </a:ext>
          </a:extLst>
        </xdr:cNvPr>
        <xdr:cNvSpPr/>
      </xdr:nvSpPr>
      <xdr:spPr>
        <a:xfrm>
          <a:off x="7327" y="396085"/>
          <a:ext cx="2486025" cy="570995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608135</xdr:colOff>
      <xdr:row>1</xdr:row>
      <xdr:rowOff>183173</xdr:rowOff>
    </xdr:from>
    <xdr:to>
      <xdr:col>2</xdr:col>
      <xdr:colOff>410308</xdr:colOff>
      <xdr:row>2</xdr:row>
      <xdr:rowOff>183173</xdr:rowOff>
    </xdr:to>
    <xdr:sp macro="" textlink="">
      <xdr:nvSpPr>
        <xdr:cNvPr id="4" name="ZoneText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A7BFAD-D4A4-42FD-A486-64C6F49EE3AE}"/>
            </a:ext>
          </a:extLst>
        </xdr:cNvPr>
        <xdr:cNvSpPr txBox="1"/>
      </xdr:nvSpPr>
      <xdr:spPr>
        <a:xfrm>
          <a:off x="608135" y="592748"/>
          <a:ext cx="1526198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000" b="1">
              <a:solidFill>
                <a:srgbClr val="AFBFC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OVERVIEW</a:t>
          </a:r>
        </a:p>
      </xdr:txBody>
    </xdr:sp>
    <xdr:clientData fLocksWithSheet="0"/>
  </xdr:twoCellAnchor>
  <xdr:twoCellAnchor>
    <xdr:from>
      <xdr:col>0</xdr:col>
      <xdr:colOff>608997</xdr:colOff>
      <xdr:row>5</xdr:row>
      <xdr:rowOff>83477</xdr:rowOff>
    </xdr:from>
    <xdr:to>
      <xdr:col>2</xdr:col>
      <xdr:colOff>608997</xdr:colOff>
      <xdr:row>6</xdr:row>
      <xdr:rowOff>128221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E58BBBC1-9A67-4620-BC56-E2CBAA81709A}"/>
            </a:ext>
          </a:extLst>
        </xdr:cNvPr>
        <xdr:cNvSpPr txBox="1"/>
      </xdr:nvSpPr>
      <xdr:spPr>
        <a:xfrm>
          <a:off x="608997" y="1255052"/>
          <a:ext cx="1724025" cy="235244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00" b="1">
              <a:solidFill>
                <a:srgbClr val="56494C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CARACTERISTIQUES</a:t>
          </a:r>
        </a:p>
      </xdr:txBody>
    </xdr:sp>
    <xdr:clientData/>
  </xdr:twoCellAnchor>
  <xdr:twoCellAnchor>
    <xdr:from>
      <xdr:col>3</xdr:col>
      <xdr:colOff>20224</xdr:colOff>
      <xdr:row>5</xdr:row>
      <xdr:rowOff>14222</xdr:rowOff>
    </xdr:from>
    <xdr:to>
      <xdr:col>3</xdr:col>
      <xdr:colOff>65943</xdr:colOff>
      <xdr:row>7</xdr:row>
      <xdr:rowOff>14222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3DEAA14-52A2-4D4E-A9AC-DE5FDC1E147E}"/>
            </a:ext>
          </a:extLst>
        </xdr:cNvPr>
        <xdr:cNvSpPr/>
      </xdr:nvSpPr>
      <xdr:spPr>
        <a:xfrm>
          <a:off x="2504051" y="1186530"/>
          <a:ext cx="45719" cy="381000"/>
        </a:xfrm>
        <a:prstGeom prst="rect">
          <a:avLst/>
        </a:prstGeom>
        <a:solidFill>
          <a:srgbClr val="1ED7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 editAs="oneCell">
    <xdr:from>
      <xdr:col>0</xdr:col>
      <xdr:colOff>58616</xdr:colOff>
      <xdr:row>4</xdr:row>
      <xdr:rowOff>163682</xdr:rowOff>
    </xdr:from>
    <xdr:to>
      <xdr:col>0</xdr:col>
      <xdr:colOff>529104</xdr:colOff>
      <xdr:row>7</xdr:row>
      <xdr:rowOff>62670</xdr:rowOff>
    </xdr:to>
    <xdr:pic>
      <xdr:nvPicPr>
        <xdr:cNvPr id="7" name="Graphique 6" descr="Recherche avec un remplissage uni">
          <a:extLst>
            <a:ext uri="{FF2B5EF4-FFF2-40B4-BE49-F238E27FC236}">
              <a16:creationId xmlns:a16="http://schemas.microsoft.com/office/drawing/2014/main" id="{5F0EBAD2-4789-454F-BBF4-4D976F7AE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8616" y="1144757"/>
          <a:ext cx="470488" cy="470488"/>
        </a:xfrm>
        <a:prstGeom prst="rect">
          <a:avLst/>
        </a:prstGeom>
      </xdr:spPr>
    </xdr:pic>
    <xdr:clientData/>
  </xdr:twoCellAnchor>
  <xdr:twoCellAnchor editAs="oneCell">
    <xdr:from>
      <xdr:col>0</xdr:col>
      <xdr:colOff>58616</xdr:colOff>
      <xdr:row>1</xdr:row>
      <xdr:rowOff>127144</xdr:rowOff>
    </xdr:from>
    <xdr:to>
      <xdr:col>0</xdr:col>
      <xdr:colOff>506851</xdr:colOff>
      <xdr:row>4</xdr:row>
      <xdr:rowOff>3879</xdr:rowOff>
    </xdr:to>
    <xdr:pic>
      <xdr:nvPicPr>
        <xdr:cNvPr id="8" name="Graphique 7" descr="Graphique en courbe stick de hockey contour">
          <a:extLst>
            <a:ext uri="{FF2B5EF4-FFF2-40B4-BE49-F238E27FC236}">
              <a16:creationId xmlns:a16="http://schemas.microsoft.com/office/drawing/2014/main" id="{EC2D726C-94BE-4E3A-AEEB-4F5950881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8616" y="536719"/>
          <a:ext cx="448235" cy="448235"/>
        </a:xfrm>
        <a:prstGeom prst="rect">
          <a:avLst/>
        </a:prstGeom>
      </xdr:spPr>
    </xdr:pic>
    <xdr:clientData/>
  </xdr:twoCellAnchor>
  <xdr:twoCellAnchor>
    <xdr:from>
      <xdr:col>3</xdr:col>
      <xdr:colOff>139212</xdr:colOff>
      <xdr:row>1</xdr:row>
      <xdr:rowOff>51288</xdr:rowOff>
    </xdr:from>
    <xdr:to>
      <xdr:col>5</xdr:col>
      <xdr:colOff>446943</xdr:colOff>
      <xdr:row>6</xdr:row>
      <xdr:rowOff>109903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37E776E-77F0-43B4-A0DF-E137E27BE6C9}"/>
            </a:ext>
          </a:extLst>
        </xdr:cNvPr>
        <xdr:cNvSpPr/>
      </xdr:nvSpPr>
      <xdr:spPr>
        <a:xfrm>
          <a:off x="2625237" y="460863"/>
          <a:ext cx="1831731" cy="10111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ysClr val="windowText" lastClr="000000"/>
            </a:solidFill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5</xdr:col>
      <xdr:colOff>534867</xdr:colOff>
      <xdr:row>1</xdr:row>
      <xdr:rowOff>51288</xdr:rowOff>
    </xdr:from>
    <xdr:to>
      <xdr:col>8</xdr:col>
      <xdr:colOff>80598</xdr:colOff>
      <xdr:row>6</xdr:row>
      <xdr:rowOff>109903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563DB5E-D115-47F1-9E81-0E728D09EBDF}"/>
            </a:ext>
          </a:extLst>
        </xdr:cNvPr>
        <xdr:cNvSpPr/>
      </xdr:nvSpPr>
      <xdr:spPr>
        <a:xfrm>
          <a:off x="4544892" y="460863"/>
          <a:ext cx="1831731" cy="10111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175847</xdr:colOff>
      <xdr:row>1</xdr:row>
      <xdr:rowOff>51288</xdr:rowOff>
    </xdr:from>
    <xdr:to>
      <xdr:col>10</xdr:col>
      <xdr:colOff>483578</xdr:colOff>
      <xdr:row>6</xdr:row>
      <xdr:rowOff>109903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E92EAEC-6765-4BB1-B7F6-731FE9FDB275}"/>
            </a:ext>
          </a:extLst>
        </xdr:cNvPr>
        <xdr:cNvSpPr/>
      </xdr:nvSpPr>
      <xdr:spPr>
        <a:xfrm>
          <a:off x="6471872" y="460863"/>
          <a:ext cx="1831731" cy="10111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564175</xdr:colOff>
      <xdr:row>1</xdr:row>
      <xdr:rowOff>51288</xdr:rowOff>
    </xdr:from>
    <xdr:to>
      <xdr:col>13</xdr:col>
      <xdr:colOff>109906</xdr:colOff>
      <xdr:row>6</xdr:row>
      <xdr:rowOff>109903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72FBF8A-5A3C-42E2-84E9-1438AD82FA36}"/>
            </a:ext>
          </a:extLst>
        </xdr:cNvPr>
        <xdr:cNvSpPr/>
      </xdr:nvSpPr>
      <xdr:spPr>
        <a:xfrm>
          <a:off x="8384200" y="460863"/>
          <a:ext cx="1831731" cy="10111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205154</xdr:colOff>
      <xdr:row>1</xdr:row>
      <xdr:rowOff>51288</xdr:rowOff>
    </xdr:from>
    <xdr:to>
      <xdr:col>13</xdr:col>
      <xdr:colOff>2036885</xdr:colOff>
      <xdr:row>6</xdr:row>
      <xdr:rowOff>109903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7019EA2-D4C7-4CE0-958B-8FE57B1CD8DA}"/>
            </a:ext>
          </a:extLst>
        </xdr:cNvPr>
        <xdr:cNvSpPr/>
      </xdr:nvSpPr>
      <xdr:spPr>
        <a:xfrm>
          <a:off x="10311179" y="460863"/>
          <a:ext cx="1831731" cy="10111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2124809</xdr:colOff>
      <xdr:row>1</xdr:row>
      <xdr:rowOff>51288</xdr:rowOff>
    </xdr:from>
    <xdr:to>
      <xdr:col>16</xdr:col>
      <xdr:colOff>241790</xdr:colOff>
      <xdr:row>6</xdr:row>
      <xdr:rowOff>109903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E00E1E3-9F83-49E9-A2BD-03B1BC92F9BE}"/>
            </a:ext>
          </a:extLst>
        </xdr:cNvPr>
        <xdr:cNvSpPr/>
      </xdr:nvSpPr>
      <xdr:spPr>
        <a:xfrm>
          <a:off x="12230834" y="460863"/>
          <a:ext cx="1822206" cy="10111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207383</xdr:colOff>
      <xdr:row>8</xdr:row>
      <xdr:rowOff>146380</xdr:rowOff>
    </xdr:from>
    <xdr:to>
      <xdr:col>13</xdr:col>
      <xdr:colOff>795130</xdr:colOff>
      <xdr:row>10</xdr:row>
      <xdr:rowOff>33131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E0CB1E6-CA41-472E-A6ED-6B48BCC46EC0}"/>
            </a:ext>
          </a:extLst>
        </xdr:cNvPr>
        <xdr:cNvSpPr/>
      </xdr:nvSpPr>
      <xdr:spPr>
        <a:xfrm>
          <a:off x="5740166" y="1885728"/>
          <a:ext cx="5159747" cy="2677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131885</xdr:colOff>
      <xdr:row>20</xdr:row>
      <xdr:rowOff>66261</xdr:rowOff>
    </xdr:from>
    <xdr:to>
      <xdr:col>10</xdr:col>
      <xdr:colOff>490904</xdr:colOff>
      <xdr:row>30</xdr:row>
      <xdr:rowOff>180975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0777D6F-4E22-4A43-BA70-D7CF029BD5CB}"/>
            </a:ext>
          </a:extLst>
        </xdr:cNvPr>
        <xdr:cNvSpPr/>
      </xdr:nvSpPr>
      <xdr:spPr>
        <a:xfrm>
          <a:off x="2616668" y="4091609"/>
          <a:ext cx="5693019" cy="201971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549521</xdr:colOff>
      <xdr:row>20</xdr:row>
      <xdr:rowOff>57978</xdr:rowOff>
    </xdr:from>
    <xdr:to>
      <xdr:col>16</xdr:col>
      <xdr:colOff>247650</xdr:colOff>
      <xdr:row>30</xdr:row>
      <xdr:rowOff>171450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2240D5F-5635-491F-8745-98CBD44E12F7}"/>
            </a:ext>
          </a:extLst>
        </xdr:cNvPr>
        <xdr:cNvSpPr/>
      </xdr:nvSpPr>
      <xdr:spPr>
        <a:xfrm>
          <a:off x="8368304" y="4083326"/>
          <a:ext cx="5686455" cy="201847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263770</xdr:colOff>
      <xdr:row>1</xdr:row>
      <xdr:rowOff>102577</xdr:rowOff>
    </xdr:from>
    <xdr:to>
      <xdr:col>5</xdr:col>
      <xdr:colOff>241789</xdr:colOff>
      <xdr:row>3</xdr:row>
      <xdr:rowOff>14654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A5A4EE7B-40C6-4FA5-802A-2B5557120386}"/>
            </a:ext>
          </a:extLst>
        </xdr:cNvPr>
        <xdr:cNvSpPr txBox="1"/>
      </xdr:nvSpPr>
      <xdr:spPr>
        <a:xfrm>
          <a:off x="2749795" y="512152"/>
          <a:ext cx="1502019" cy="2930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Nb genres différens</a:t>
          </a:r>
          <a:endParaRPr lang="fr-FR">
            <a:effectLst/>
          </a:endParaRPr>
        </a:p>
        <a:p>
          <a:endParaRPr lang="fr-FR" sz="1100"/>
        </a:p>
      </xdr:txBody>
    </xdr:sp>
    <xdr:clientData/>
  </xdr:twoCellAnchor>
  <xdr:twoCellAnchor>
    <xdr:from>
      <xdr:col>3</xdr:col>
      <xdr:colOff>649898</xdr:colOff>
      <xdr:row>3</xdr:row>
      <xdr:rowOff>102211</xdr:rowOff>
    </xdr:from>
    <xdr:to>
      <xdr:col>4</xdr:col>
      <xdr:colOff>638175</xdr:colOff>
      <xdr:row>6</xdr:row>
      <xdr:rowOff>19050</xdr:rowOff>
    </xdr:to>
    <xdr:sp macro="" textlink="'Consigne et chart graphique'!K5">
      <xdr:nvSpPr>
        <xdr:cNvPr id="20" name="ZoneTexte 19">
          <a:extLst>
            <a:ext uri="{FF2B5EF4-FFF2-40B4-BE49-F238E27FC236}">
              <a16:creationId xmlns:a16="http://schemas.microsoft.com/office/drawing/2014/main" id="{9F3368F2-1B28-4FB7-BC57-E349F394504C}"/>
            </a:ext>
          </a:extLst>
        </xdr:cNvPr>
        <xdr:cNvSpPr txBox="1"/>
      </xdr:nvSpPr>
      <xdr:spPr>
        <a:xfrm>
          <a:off x="3135923" y="892786"/>
          <a:ext cx="750277" cy="4883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507EBB3-42E2-4A57-80B8-0870F4DF4474}" type="TxLink">
            <a:rPr lang="en-US" sz="18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188</a:t>
          </a:fld>
          <a:endParaRPr lang="fr-FR" sz="32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4</xdr:col>
      <xdr:colOff>279157</xdr:colOff>
      <xdr:row>2</xdr:row>
      <xdr:rowOff>95251</xdr:rowOff>
    </xdr:from>
    <xdr:to>
      <xdr:col>5</xdr:col>
      <xdr:colOff>125291</xdr:colOff>
      <xdr:row>4</xdr:row>
      <xdr:rowOff>102577</xdr:rowOff>
    </xdr:to>
    <xdr:sp macro="" textlink="'Consigne et chart graphique'!P6">
      <xdr:nvSpPr>
        <xdr:cNvPr id="21" name="ZoneTexte 20">
          <a:extLst>
            <a:ext uri="{FF2B5EF4-FFF2-40B4-BE49-F238E27FC236}">
              <a16:creationId xmlns:a16="http://schemas.microsoft.com/office/drawing/2014/main" id="{65AA446E-6114-4C3D-ACCF-0A951724E5CD}"/>
            </a:ext>
          </a:extLst>
        </xdr:cNvPr>
        <xdr:cNvSpPr txBox="1"/>
      </xdr:nvSpPr>
      <xdr:spPr>
        <a:xfrm>
          <a:off x="3527182" y="695326"/>
          <a:ext cx="608134" cy="388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51F1FE6-B7C0-4D8B-A9C9-80350972139D}" type="TxLink">
            <a:rPr lang="en-US" sz="1100" b="0" i="0" u="none" strike="noStrike">
              <a:solidFill>
                <a:srgbClr val="FFFF00"/>
              </a:solidFill>
              <a:latin typeface="Calibri"/>
              <a:ea typeface="Calibri"/>
              <a:cs typeface="Calibri"/>
            </a:rPr>
            <a:t> </a:t>
          </a:fld>
          <a:endParaRPr lang="fr-FR" sz="1100">
            <a:solidFill>
              <a:srgbClr val="FFFF00"/>
            </a:solidFill>
          </a:endParaRPr>
        </a:p>
      </xdr:txBody>
    </xdr:sp>
    <xdr:clientData/>
  </xdr:twoCellAnchor>
  <xdr:twoCellAnchor>
    <xdr:from>
      <xdr:col>4</xdr:col>
      <xdr:colOff>302602</xdr:colOff>
      <xdr:row>2</xdr:row>
      <xdr:rowOff>122358</xdr:rowOff>
    </xdr:from>
    <xdr:to>
      <xdr:col>5</xdr:col>
      <xdr:colOff>81331</xdr:colOff>
      <xdr:row>4</xdr:row>
      <xdr:rowOff>106240</xdr:rowOff>
    </xdr:to>
    <xdr:sp macro="" textlink="'Consigne et chart graphique'!P7">
      <xdr:nvSpPr>
        <xdr:cNvPr id="22" name="ZoneTexte 21">
          <a:extLst>
            <a:ext uri="{FF2B5EF4-FFF2-40B4-BE49-F238E27FC236}">
              <a16:creationId xmlns:a16="http://schemas.microsoft.com/office/drawing/2014/main" id="{8C7ABD9D-4A2E-463B-8DC7-96B071080F66}"/>
            </a:ext>
          </a:extLst>
        </xdr:cNvPr>
        <xdr:cNvSpPr txBox="1"/>
      </xdr:nvSpPr>
      <xdr:spPr>
        <a:xfrm>
          <a:off x="3550627" y="722433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C0CEFCA-56B6-4675-82C8-3306E250942D}" type="TxLink"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t>-2%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681405</xdr:colOff>
      <xdr:row>1</xdr:row>
      <xdr:rowOff>102577</xdr:rowOff>
    </xdr:from>
    <xdr:to>
      <xdr:col>7</xdr:col>
      <xdr:colOff>659424</xdr:colOff>
      <xdr:row>3</xdr:row>
      <xdr:rowOff>14654</xdr:rowOff>
    </xdr:to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C8EC413D-84CD-4564-9A29-61C06D555637}"/>
            </a:ext>
          </a:extLst>
        </xdr:cNvPr>
        <xdr:cNvSpPr txBox="1"/>
      </xdr:nvSpPr>
      <xdr:spPr>
        <a:xfrm>
          <a:off x="4691430" y="512152"/>
          <a:ext cx="1502019" cy="2930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Nb de musique pop</a:t>
          </a:r>
          <a:endParaRPr lang="fr-FR" sz="1100"/>
        </a:p>
      </xdr:txBody>
    </xdr:sp>
    <xdr:clientData/>
  </xdr:twoCellAnchor>
  <xdr:twoCellAnchor>
    <xdr:from>
      <xdr:col>6</xdr:col>
      <xdr:colOff>432290</xdr:colOff>
      <xdr:row>3</xdr:row>
      <xdr:rowOff>64112</xdr:rowOff>
    </xdr:from>
    <xdr:to>
      <xdr:col>7</xdr:col>
      <xdr:colOff>241789</xdr:colOff>
      <xdr:row>5</xdr:row>
      <xdr:rowOff>130053</xdr:rowOff>
    </xdr:to>
    <xdr:sp macro="" textlink="'Consigne et chart graphique'!M11">
      <xdr:nvSpPr>
        <xdr:cNvPr id="24" name="ZoneTexte 23">
          <a:extLst>
            <a:ext uri="{FF2B5EF4-FFF2-40B4-BE49-F238E27FC236}">
              <a16:creationId xmlns:a16="http://schemas.microsoft.com/office/drawing/2014/main" id="{DE39F370-11DC-40C7-9837-13EC34C8948B}"/>
            </a:ext>
          </a:extLst>
        </xdr:cNvPr>
        <xdr:cNvSpPr txBox="1"/>
      </xdr:nvSpPr>
      <xdr:spPr>
        <a:xfrm>
          <a:off x="5204315" y="854687"/>
          <a:ext cx="571499" cy="4469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ED487B0-5EEF-4F1E-A3CB-69D549BC1BD3}" type="TxLink">
            <a:rPr lang="en-US" sz="18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74</a:t>
          </a:fld>
          <a:endParaRPr lang="fr-FR" sz="18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8</xdr:col>
      <xdr:colOff>359020</xdr:colOff>
      <xdr:row>1</xdr:row>
      <xdr:rowOff>102577</xdr:rowOff>
    </xdr:from>
    <xdr:to>
      <xdr:col>10</xdr:col>
      <xdr:colOff>428625</xdr:colOff>
      <xdr:row>3</xdr:row>
      <xdr:rowOff>14654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1DBFBDAB-C239-4C95-8E5B-DCDFF50A26B8}"/>
            </a:ext>
          </a:extLst>
        </xdr:cNvPr>
        <xdr:cNvSpPr txBox="1"/>
      </xdr:nvSpPr>
      <xdr:spPr>
        <a:xfrm>
          <a:off x="6655045" y="512152"/>
          <a:ext cx="1593605" cy="2930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Nb de musique hip hop</a:t>
          </a:r>
          <a:endParaRPr lang="fr-FR" sz="1100"/>
        </a:p>
      </xdr:txBody>
    </xdr:sp>
    <xdr:clientData/>
  </xdr:twoCellAnchor>
  <xdr:twoCellAnchor>
    <xdr:from>
      <xdr:col>11</xdr:col>
      <xdr:colOff>58617</xdr:colOff>
      <xdr:row>1</xdr:row>
      <xdr:rowOff>102577</xdr:rowOff>
    </xdr:from>
    <xdr:to>
      <xdr:col>13</xdr:col>
      <xdr:colOff>36636</xdr:colOff>
      <xdr:row>3</xdr:row>
      <xdr:rowOff>14654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F7F30F53-951C-4F90-B493-5674DA3291A7}"/>
            </a:ext>
          </a:extLst>
        </xdr:cNvPr>
        <xdr:cNvSpPr txBox="1"/>
      </xdr:nvSpPr>
      <xdr:spPr>
        <a:xfrm>
          <a:off x="8640642" y="512152"/>
          <a:ext cx="1502019" cy="2930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 énergie forte</a:t>
          </a:r>
          <a:endParaRPr lang="fr-FR" sz="1100"/>
        </a:p>
      </xdr:txBody>
    </xdr:sp>
    <xdr:clientData/>
  </xdr:twoCellAnchor>
  <xdr:twoCellAnchor>
    <xdr:from>
      <xdr:col>13</xdr:col>
      <xdr:colOff>395654</xdr:colOff>
      <xdr:row>1</xdr:row>
      <xdr:rowOff>102577</xdr:rowOff>
    </xdr:from>
    <xdr:to>
      <xdr:col>13</xdr:col>
      <xdr:colOff>1897673</xdr:colOff>
      <xdr:row>3</xdr:row>
      <xdr:rowOff>14654</xdr:rowOff>
    </xdr:to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610C06BB-6BA0-4238-B827-9FB7ABB72065}"/>
            </a:ext>
          </a:extLst>
        </xdr:cNvPr>
        <xdr:cNvSpPr txBox="1"/>
      </xdr:nvSpPr>
      <xdr:spPr>
        <a:xfrm>
          <a:off x="10501679" y="512152"/>
          <a:ext cx="1502019" cy="2930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Score moyen énergie</a:t>
          </a:r>
          <a:endParaRPr lang="fr-FR" sz="1100"/>
        </a:p>
      </xdr:txBody>
    </xdr:sp>
    <xdr:clientData/>
  </xdr:twoCellAnchor>
  <xdr:twoCellAnchor>
    <xdr:from>
      <xdr:col>13</xdr:col>
      <xdr:colOff>2234713</xdr:colOff>
      <xdr:row>1</xdr:row>
      <xdr:rowOff>102577</xdr:rowOff>
    </xdr:from>
    <xdr:to>
      <xdr:col>16</xdr:col>
      <xdr:colOff>133350</xdr:colOff>
      <xdr:row>3</xdr:row>
      <xdr:rowOff>14654</xdr:rowOff>
    </xdr:to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E7269FE2-780D-4D1C-A6F6-41A1FFF1E569}"/>
            </a:ext>
          </a:extLst>
        </xdr:cNvPr>
        <xdr:cNvSpPr txBox="1"/>
      </xdr:nvSpPr>
      <xdr:spPr>
        <a:xfrm>
          <a:off x="12340738" y="512152"/>
          <a:ext cx="1603862" cy="2930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Score moyen dansabilité</a:t>
          </a:r>
          <a:endParaRPr lang="fr-FR" sz="1100"/>
        </a:p>
      </xdr:txBody>
    </xdr:sp>
    <xdr:clientData/>
  </xdr:twoCellAnchor>
  <xdr:twoCellAnchor>
    <xdr:from>
      <xdr:col>6</xdr:col>
      <xdr:colOff>718040</xdr:colOff>
      <xdr:row>2</xdr:row>
      <xdr:rowOff>146539</xdr:rowOff>
    </xdr:from>
    <xdr:to>
      <xdr:col>7</xdr:col>
      <xdr:colOff>608135</xdr:colOff>
      <xdr:row>4</xdr:row>
      <xdr:rowOff>131885</xdr:rowOff>
    </xdr:to>
    <xdr:sp macro="" textlink="'Consigne et chart graphique'!T13">
      <xdr:nvSpPr>
        <xdr:cNvPr id="29" name="ZoneTexte 28">
          <a:extLst>
            <a:ext uri="{FF2B5EF4-FFF2-40B4-BE49-F238E27FC236}">
              <a16:creationId xmlns:a16="http://schemas.microsoft.com/office/drawing/2014/main" id="{5335BE45-CD01-4163-AF73-48A4FE6E8FEE}"/>
            </a:ext>
          </a:extLst>
        </xdr:cNvPr>
        <xdr:cNvSpPr txBox="1"/>
      </xdr:nvSpPr>
      <xdr:spPr>
        <a:xfrm>
          <a:off x="5490065" y="746614"/>
          <a:ext cx="652095" cy="366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E6E3D52-B4A3-4026-872D-97E92BD0741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635245</xdr:colOff>
      <xdr:row>2</xdr:row>
      <xdr:rowOff>158993</xdr:rowOff>
    </xdr:from>
    <xdr:to>
      <xdr:col>7</xdr:col>
      <xdr:colOff>413974</xdr:colOff>
      <xdr:row>4</xdr:row>
      <xdr:rowOff>142875</xdr:rowOff>
    </xdr:to>
    <xdr:sp macro="" textlink="modeling!I11">
      <xdr:nvSpPr>
        <xdr:cNvPr id="30" name="ZoneTexte 29">
          <a:extLst>
            <a:ext uri="{FF2B5EF4-FFF2-40B4-BE49-F238E27FC236}">
              <a16:creationId xmlns:a16="http://schemas.microsoft.com/office/drawing/2014/main" id="{EFC40C06-A0BD-4A18-8F39-74F371558A2B}"/>
            </a:ext>
          </a:extLst>
        </xdr:cNvPr>
        <xdr:cNvSpPr txBox="1"/>
      </xdr:nvSpPr>
      <xdr:spPr>
        <a:xfrm>
          <a:off x="5407270" y="759068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3514454-FDA3-4627-A8B9-6A668E3E7DD2}" type="TxLink">
            <a:rPr lang="en-US" sz="1100" b="0" i="0" u="none" strike="noStrike">
              <a:solidFill>
                <a:srgbClr val="1ED760"/>
              </a:solidFill>
              <a:latin typeface="Calibri"/>
              <a:ea typeface="Calibri"/>
              <a:cs typeface="Calibri"/>
            </a:rPr>
            <a:pPr/>
            <a:t> 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8</xdr:col>
      <xdr:colOff>751011</xdr:colOff>
      <xdr:row>3</xdr:row>
      <xdr:rowOff>54586</xdr:rowOff>
    </xdr:from>
    <xdr:to>
      <xdr:col>9</xdr:col>
      <xdr:colOff>647700</xdr:colOff>
      <xdr:row>5</xdr:row>
      <xdr:rowOff>123825</xdr:rowOff>
    </xdr:to>
    <xdr:sp macro="" textlink="'Consigne et chart graphique'!L11">
      <xdr:nvSpPr>
        <xdr:cNvPr id="31" name="ZoneTexte 30">
          <a:extLst>
            <a:ext uri="{FF2B5EF4-FFF2-40B4-BE49-F238E27FC236}">
              <a16:creationId xmlns:a16="http://schemas.microsoft.com/office/drawing/2014/main" id="{EB6A2DB8-F6FC-462A-849B-848887254E69}"/>
            </a:ext>
          </a:extLst>
        </xdr:cNvPr>
        <xdr:cNvSpPr txBox="1"/>
      </xdr:nvSpPr>
      <xdr:spPr>
        <a:xfrm>
          <a:off x="7047036" y="845161"/>
          <a:ext cx="658689" cy="4502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A64A1C3-9214-44A8-89A4-AC80F6C145AA}" type="TxLink">
            <a:rPr lang="en-US" sz="18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37</a:t>
          </a:fld>
          <a:endParaRPr lang="fr-FR" sz="18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9</xdr:col>
      <xdr:colOff>674078</xdr:colOff>
      <xdr:row>2</xdr:row>
      <xdr:rowOff>95249</xdr:rowOff>
    </xdr:from>
    <xdr:to>
      <xdr:col>10</xdr:col>
      <xdr:colOff>452807</xdr:colOff>
      <xdr:row>4</xdr:row>
      <xdr:rowOff>79131</xdr:rowOff>
    </xdr:to>
    <xdr:sp macro="" textlink="modeling!I15">
      <xdr:nvSpPr>
        <xdr:cNvPr id="32" name="ZoneTexte 31">
          <a:extLst>
            <a:ext uri="{FF2B5EF4-FFF2-40B4-BE49-F238E27FC236}">
              <a16:creationId xmlns:a16="http://schemas.microsoft.com/office/drawing/2014/main" id="{55E146FC-261E-499D-ADF9-1C2050D6B48F}"/>
            </a:ext>
          </a:extLst>
        </xdr:cNvPr>
        <xdr:cNvSpPr txBox="1"/>
      </xdr:nvSpPr>
      <xdr:spPr>
        <a:xfrm>
          <a:off x="7732103" y="695324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00C4F14-2A65-4A72-BDBE-EE2429A5ACE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9</xdr:col>
      <xdr:colOff>219259</xdr:colOff>
      <xdr:row>2</xdr:row>
      <xdr:rowOff>118786</xdr:rowOff>
    </xdr:from>
    <xdr:to>
      <xdr:col>10</xdr:col>
      <xdr:colOff>66858</xdr:colOff>
      <xdr:row>4</xdr:row>
      <xdr:rowOff>102668</xdr:rowOff>
    </xdr:to>
    <xdr:sp macro="" textlink="'Consigne et chart graphique'!Y11">
      <xdr:nvSpPr>
        <xdr:cNvPr id="33" name="ZoneTexte 32">
          <a:extLst>
            <a:ext uri="{FF2B5EF4-FFF2-40B4-BE49-F238E27FC236}">
              <a16:creationId xmlns:a16="http://schemas.microsoft.com/office/drawing/2014/main" id="{C0826062-66F3-4729-8E4B-0B433F00067B}"/>
            </a:ext>
          </a:extLst>
        </xdr:cNvPr>
        <xdr:cNvSpPr txBox="1"/>
      </xdr:nvSpPr>
      <xdr:spPr>
        <a:xfrm>
          <a:off x="7279665" y="720052"/>
          <a:ext cx="60959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314BF1C-7398-4FCF-9481-885870D55EB9}" type="TxLink">
            <a:rPr lang="en-US" sz="1100" b="0" i="0" u="none" strike="noStrike">
              <a:solidFill>
                <a:srgbClr val="1ED760"/>
              </a:solidFill>
              <a:latin typeface="Calibri"/>
              <a:ea typeface="Calibri"/>
              <a:cs typeface="Calibri"/>
            </a:rPr>
            <a:t> 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11</xdr:col>
      <xdr:colOff>351695</xdr:colOff>
      <xdr:row>3</xdr:row>
      <xdr:rowOff>49457</xdr:rowOff>
    </xdr:from>
    <xdr:to>
      <xdr:col>12</xdr:col>
      <xdr:colOff>329713</xdr:colOff>
      <xdr:row>5</xdr:row>
      <xdr:rowOff>130054</xdr:rowOff>
    </xdr:to>
    <xdr:sp macro="" textlink="'Consigne et chart graphique'!T19">
      <xdr:nvSpPr>
        <xdr:cNvPr id="34" name="ZoneTexte 33">
          <a:extLst>
            <a:ext uri="{FF2B5EF4-FFF2-40B4-BE49-F238E27FC236}">
              <a16:creationId xmlns:a16="http://schemas.microsoft.com/office/drawing/2014/main" id="{38A50994-E7D9-48D0-82B4-2E5E07A972BA}"/>
            </a:ext>
          </a:extLst>
        </xdr:cNvPr>
        <xdr:cNvSpPr txBox="1"/>
      </xdr:nvSpPr>
      <xdr:spPr>
        <a:xfrm>
          <a:off x="8933720" y="840032"/>
          <a:ext cx="740018" cy="4615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2A0404B-7580-4ACD-A671-5B6F7ABC7760}" type="TxLink">
            <a:rPr lang="en-US" sz="18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63%</a:t>
          </a:fld>
          <a:endParaRPr lang="fr-FR" sz="18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11</xdr:col>
      <xdr:colOff>725367</xdr:colOff>
      <xdr:row>2</xdr:row>
      <xdr:rowOff>124558</xdr:rowOff>
    </xdr:from>
    <xdr:to>
      <xdr:col>12</xdr:col>
      <xdr:colOff>572966</xdr:colOff>
      <xdr:row>4</xdr:row>
      <xdr:rowOff>108440</xdr:rowOff>
    </xdr:to>
    <xdr:sp macro="" textlink="'Consigne et chart graphique'!R21">
      <xdr:nvSpPr>
        <xdr:cNvPr id="35" name="ZoneTexte 34">
          <a:extLst>
            <a:ext uri="{FF2B5EF4-FFF2-40B4-BE49-F238E27FC236}">
              <a16:creationId xmlns:a16="http://schemas.microsoft.com/office/drawing/2014/main" id="{03E3122A-A0DC-4F97-B8B9-1B06B15FE241}"/>
            </a:ext>
          </a:extLst>
        </xdr:cNvPr>
        <xdr:cNvSpPr txBox="1"/>
      </xdr:nvSpPr>
      <xdr:spPr>
        <a:xfrm>
          <a:off x="9307392" y="724633"/>
          <a:ext cx="60959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C7312D7-7A80-44E6-BFEC-661ADFD40AD8}" type="TxLink"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t>-7%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737274</xdr:colOff>
      <xdr:row>2</xdr:row>
      <xdr:rowOff>128680</xdr:rowOff>
    </xdr:from>
    <xdr:to>
      <xdr:col>12</xdr:col>
      <xdr:colOff>516003</xdr:colOff>
      <xdr:row>4</xdr:row>
      <xdr:rowOff>112562</xdr:rowOff>
    </xdr:to>
    <xdr:sp macro="" textlink="'Consigne et chart graphique'!R19">
      <xdr:nvSpPr>
        <xdr:cNvPr id="36" name="ZoneTexte 35">
          <a:extLst>
            <a:ext uri="{FF2B5EF4-FFF2-40B4-BE49-F238E27FC236}">
              <a16:creationId xmlns:a16="http://schemas.microsoft.com/office/drawing/2014/main" id="{93737458-C557-4DCA-980F-D5790160977F}"/>
            </a:ext>
          </a:extLst>
        </xdr:cNvPr>
        <xdr:cNvSpPr txBox="1"/>
      </xdr:nvSpPr>
      <xdr:spPr>
        <a:xfrm>
          <a:off x="9321680" y="729946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5F4E5D7-B899-4E75-A651-F9630C3D61F2}" type="TxLink">
            <a:rPr lang="en-US" sz="1100" b="0" i="0" u="none" strike="noStrike">
              <a:solidFill>
                <a:srgbClr val="1ED760"/>
              </a:solidFill>
              <a:latin typeface="Calibri"/>
              <a:ea typeface="Calibri"/>
              <a:cs typeface="Calibri"/>
            </a:rPr>
            <a:t> 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13</xdr:col>
      <xdr:colOff>747347</xdr:colOff>
      <xdr:row>3</xdr:row>
      <xdr:rowOff>42130</xdr:rowOff>
    </xdr:from>
    <xdr:to>
      <xdr:col>13</xdr:col>
      <xdr:colOff>1487365</xdr:colOff>
      <xdr:row>5</xdr:row>
      <xdr:rowOff>122727</xdr:rowOff>
    </xdr:to>
    <xdr:sp macro="" textlink="'Consigne et chart graphique'!K26">
      <xdr:nvSpPr>
        <xdr:cNvPr id="37" name="ZoneTexte 36">
          <a:extLst>
            <a:ext uri="{FF2B5EF4-FFF2-40B4-BE49-F238E27FC236}">
              <a16:creationId xmlns:a16="http://schemas.microsoft.com/office/drawing/2014/main" id="{7CDC6C9C-E077-471A-9AE9-0D951E1ED274}"/>
            </a:ext>
          </a:extLst>
        </xdr:cNvPr>
        <xdr:cNvSpPr txBox="1"/>
      </xdr:nvSpPr>
      <xdr:spPr>
        <a:xfrm>
          <a:off x="10853372" y="832705"/>
          <a:ext cx="740018" cy="4615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C06D4ED-3347-481E-954B-475B6B847EFF}" type="TxLink">
            <a:rPr lang="en-US" sz="18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0,64</a:t>
          </a:fld>
          <a:endParaRPr lang="fr-FR" sz="18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13</xdr:col>
      <xdr:colOff>1218102</xdr:colOff>
      <xdr:row>2</xdr:row>
      <xdr:rowOff>95250</xdr:rowOff>
    </xdr:from>
    <xdr:to>
      <xdr:col>13</xdr:col>
      <xdr:colOff>1758831</xdr:colOff>
      <xdr:row>4</xdr:row>
      <xdr:rowOff>79132</xdr:rowOff>
    </xdr:to>
    <xdr:sp macro="" textlink="'Consigne et chart graphique'!P28">
      <xdr:nvSpPr>
        <xdr:cNvPr id="38" name="ZoneTexte 37">
          <a:extLst>
            <a:ext uri="{FF2B5EF4-FFF2-40B4-BE49-F238E27FC236}">
              <a16:creationId xmlns:a16="http://schemas.microsoft.com/office/drawing/2014/main" id="{FDC9E9ED-02E3-4CE2-9716-86B8DEFD6C52}"/>
            </a:ext>
          </a:extLst>
        </xdr:cNvPr>
        <xdr:cNvSpPr txBox="1"/>
      </xdr:nvSpPr>
      <xdr:spPr>
        <a:xfrm>
          <a:off x="11326508" y="696516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56B3562-98AD-41F5-85A5-C1DF92F88CB1}" type="TxLink"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t>-2%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1218926</xdr:colOff>
      <xdr:row>2</xdr:row>
      <xdr:rowOff>107981</xdr:rowOff>
    </xdr:from>
    <xdr:to>
      <xdr:col>13</xdr:col>
      <xdr:colOff>1759655</xdr:colOff>
      <xdr:row>4</xdr:row>
      <xdr:rowOff>91863</xdr:rowOff>
    </xdr:to>
    <xdr:sp macro="" textlink="'Consigne et chart graphique'!P26">
      <xdr:nvSpPr>
        <xdr:cNvPr id="39" name="ZoneTexte 38">
          <a:extLst>
            <a:ext uri="{FF2B5EF4-FFF2-40B4-BE49-F238E27FC236}">
              <a16:creationId xmlns:a16="http://schemas.microsoft.com/office/drawing/2014/main" id="{89510788-58F4-4D70-BCC7-F36B35E99A20}"/>
            </a:ext>
          </a:extLst>
        </xdr:cNvPr>
        <xdr:cNvSpPr txBox="1"/>
      </xdr:nvSpPr>
      <xdr:spPr>
        <a:xfrm>
          <a:off x="11327332" y="709247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5E0F640-1802-43A0-A493-57297FD73650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14</xdr:col>
      <xdr:colOff>65944</xdr:colOff>
      <xdr:row>3</xdr:row>
      <xdr:rowOff>34803</xdr:rowOff>
    </xdr:from>
    <xdr:to>
      <xdr:col>14</xdr:col>
      <xdr:colOff>805962</xdr:colOff>
      <xdr:row>5</xdr:row>
      <xdr:rowOff>115400</xdr:rowOff>
    </xdr:to>
    <xdr:sp macro="" textlink="'Consigne et chart graphique'!L26">
      <xdr:nvSpPr>
        <xdr:cNvPr id="40" name="ZoneTexte 39">
          <a:extLst>
            <a:ext uri="{FF2B5EF4-FFF2-40B4-BE49-F238E27FC236}">
              <a16:creationId xmlns:a16="http://schemas.microsoft.com/office/drawing/2014/main" id="{53E9914B-F911-4A86-A855-628465196D1F}"/>
            </a:ext>
          </a:extLst>
        </xdr:cNvPr>
        <xdr:cNvSpPr txBox="1"/>
      </xdr:nvSpPr>
      <xdr:spPr>
        <a:xfrm>
          <a:off x="12600844" y="825378"/>
          <a:ext cx="740018" cy="4615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56070DF-CFE3-49BA-B472-D7BE79B9B33C}" type="TxLink">
            <a:rPr lang="en-US" sz="1800" b="1" i="0" u="none" strike="noStrike">
              <a:solidFill>
                <a:srgbClr val="000000"/>
              </a:solidFill>
              <a:latin typeface="Open Sans Light" panose="020B0306030504020204" pitchFamily="34" charset="0"/>
              <a:ea typeface="Open Sans Light" panose="020B0306030504020204" pitchFamily="34" charset="0"/>
              <a:cs typeface="Open Sans Light" panose="020B0306030504020204" pitchFamily="34" charset="0"/>
            </a:rPr>
            <a:t>0,68</a:t>
          </a:fld>
          <a:endParaRPr lang="fr-FR" sz="1800" b="1">
            <a:latin typeface="Open Sans Light" panose="020B0306030504020204" pitchFamily="34" charset="0"/>
            <a:ea typeface="Open Sans Light" panose="020B0306030504020204" pitchFamily="34" charset="0"/>
            <a:cs typeface="Open Sans Light" panose="020B0306030504020204" pitchFamily="34" charset="0"/>
          </a:endParaRPr>
        </a:p>
      </xdr:txBody>
    </xdr:sp>
    <xdr:clientData/>
  </xdr:twoCellAnchor>
  <xdr:twoCellAnchor>
    <xdr:from>
      <xdr:col>14</xdr:col>
      <xdr:colOff>520213</xdr:colOff>
      <xdr:row>2</xdr:row>
      <xdr:rowOff>115400</xdr:rowOff>
    </xdr:from>
    <xdr:to>
      <xdr:col>15</xdr:col>
      <xdr:colOff>20519</xdr:colOff>
      <xdr:row>4</xdr:row>
      <xdr:rowOff>99282</xdr:rowOff>
    </xdr:to>
    <xdr:sp macro="" textlink="'Consigne et chart graphique'!U27">
      <xdr:nvSpPr>
        <xdr:cNvPr id="41" name="ZoneTexte 40">
          <a:extLst>
            <a:ext uri="{FF2B5EF4-FFF2-40B4-BE49-F238E27FC236}">
              <a16:creationId xmlns:a16="http://schemas.microsoft.com/office/drawing/2014/main" id="{B5D70601-10C6-4BAB-A500-354B24C8128A}"/>
            </a:ext>
          </a:extLst>
        </xdr:cNvPr>
        <xdr:cNvSpPr txBox="1"/>
      </xdr:nvSpPr>
      <xdr:spPr>
        <a:xfrm>
          <a:off x="13055113" y="715475"/>
          <a:ext cx="538531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D735E68-AE05-41B0-AD0B-38FAA8F6881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494934</xdr:colOff>
      <xdr:row>2</xdr:row>
      <xdr:rowOff>88748</xdr:rowOff>
    </xdr:from>
    <xdr:to>
      <xdr:col>14</xdr:col>
      <xdr:colOff>1031084</xdr:colOff>
      <xdr:row>4</xdr:row>
      <xdr:rowOff>72630</xdr:rowOff>
    </xdr:to>
    <xdr:sp macro="" textlink="'Consigne et chart graphique'!U26">
      <xdr:nvSpPr>
        <xdr:cNvPr id="42" name="ZoneTexte 41">
          <a:extLst>
            <a:ext uri="{FF2B5EF4-FFF2-40B4-BE49-F238E27FC236}">
              <a16:creationId xmlns:a16="http://schemas.microsoft.com/office/drawing/2014/main" id="{817BEBBC-E235-48DA-AE3B-4D8879606549}"/>
            </a:ext>
          </a:extLst>
        </xdr:cNvPr>
        <xdr:cNvSpPr txBox="1"/>
      </xdr:nvSpPr>
      <xdr:spPr>
        <a:xfrm>
          <a:off x="13032215" y="690014"/>
          <a:ext cx="536150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CA033C2-85B5-4A10-9405-88EA9A6661CF}" type="TxLink">
            <a:rPr lang="en-US" sz="1100" b="0" i="0" u="none" strike="noStrike">
              <a:solidFill>
                <a:srgbClr val="1ED760"/>
              </a:solidFill>
              <a:latin typeface="Calibri"/>
              <a:ea typeface="Calibri"/>
              <a:cs typeface="Calibri"/>
            </a:rPr>
            <a:t>+1%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 editAs="oneCell">
    <xdr:from>
      <xdr:col>0</xdr:col>
      <xdr:colOff>89388</xdr:colOff>
      <xdr:row>9</xdr:row>
      <xdr:rowOff>81027</xdr:rowOff>
    </xdr:from>
    <xdr:to>
      <xdr:col>2</xdr:col>
      <xdr:colOff>196361</xdr:colOff>
      <xdr:row>18</xdr:row>
      <xdr:rowOff>109904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8" name="genre simplifié 2">
              <a:extLst>
                <a:ext uri="{FF2B5EF4-FFF2-40B4-BE49-F238E27FC236}">
                  <a16:creationId xmlns:a16="http://schemas.microsoft.com/office/drawing/2014/main" id="{9CBCDF03-A85B-4A22-856C-48A64883FD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 simplifié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88" y="2010875"/>
              <a:ext cx="1829756" cy="17433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89388</xdr:colOff>
      <xdr:row>19</xdr:row>
      <xdr:rowOff>90121</xdr:rowOff>
    </xdr:from>
    <xdr:to>
      <xdr:col>2</xdr:col>
      <xdr:colOff>196361</xdr:colOff>
      <xdr:row>24</xdr:row>
      <xdr:rowOff>80596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9" name="Popularité forte 1">
              <a:extLst>
                <a:ext uri="{FF2B5EF4-FFF2-40B4-BE49-F238E27FC236}">
                  <a16:creationId xmlns:a16="http://schemas.microsoft.com/office/drawing/2014/main" id="{98924990-CC78-46F6-83C5-ED58F89D16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pularité for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88" y="3924969"/>
              <a:ext cx="1829756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89388</xdr:colOff>
      <xdr:row>25</xdr:row>
      <xdr:rowOff>65942</xdr:rowOff>
    </xdr:from>
    <xdr:to>
      <xdr:col>2</xdr:col>
      <xdr:colOff>196361</xdr:colOff>
      <xdr:row>30</xdr:row>
      <xdr:rowOff>131885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0" name="energie forte 1">
              <a:extLst>
                <a:ext uri="{FF2B5EF4-FFF2-40B4-BE49-F238E27FC236}">
                  <a16:creationId xmlns:a16="http://schemas.microsoft.com/office/drawing/2014/main" id="{B9760702-5FA9-4141-A1A2-41827754D8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ergie for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88" y="5043790"/>
              <a:ext cx="1829756" cy="10184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200758</xdr:colOff>
      <xdr:row>8</xdr:row>
      <xdr:rowOff>80596</xdr:rowOff>
    </xdr:from>
    <xdr:to>
      <xdr:col>2</xdr:col>
      <xdr:colOff>68873</xdr:colOff>
      <xdr:row>8</xdr:row>
      <xdr:rowOff>87923</xdr:rowOff>
    </xdr:to>
    <xdr:cxnSp macro="">
      <xdr:nvCxnSpPr>
        <xdr:cNvPr id="51" name="Connecteur droit 50">
          <a:extLst>
            <a:ext uri="{FF2B5EF4-FFF2-40B4-BE49-F238E27FC236}">
              <a16:creationId xmlns:a16="http://schemas.microsoft.com/office/drawing/2014/main" id="{F91ADD73-961A-4537-A976-B8A8FB653E5D}"/>
            </a:ext>
          </a:extLst>
        </xdr:cNvPr>
        <xdr:cNvCxnSpPr/>
      </xdr:nvCxnSpPr>
      <xdr:spPr>
        <a:xfrm flipV="1">
          <a:off x="200758" y="1823671"/>
          <a:ext cx="1592140" cy="7327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0</xdr:col>
      <xdr:colOff>7327</xdr:colOff>
      <xdr:row>0</xdr:row>
      <xdr:rowOff>396085</xdr:rowOff>
    </xdr:from>
    <xdr:to>
      <xdr:col>1</xdr:col>
      <xdr:colOff>637442</xdr:colOff>
      <xdr:row>0</xdr:row>
      <xdr:rowOff>403412</xdr:rowOff>
    </xdr:to>
    <xdr:cxnSp macro="">
      <xdr:nvCxnSpPr>
        <xdr:cNvPr id="52" name="Connecteur droit 51">
          <a:extLst>
            <a:ext uri="{FF2B5EF4-FFF2-40B4-BE49-F238E27FC236}">
              <a16:creationId xmlns:a16="http://schemas.microsoft.com/office/drawing/2014/main" id="{C041461C-B214-4C4B-9E92-FB28B6B8FFF4}"/>
            </a:ext>
          </a:extLst>
        </xdr:cNvPr>
        <xdr:cNvCxnSpPr/>
      </xdr:nvCxnSpPr>
      <xdr:spPr>
        <a:xfrm flipV="1">
          <a:off x="7327" y="396085"/>
          <a:ext cx="1592140" cy="73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200758</xdr:colOff>
      <xdr:row>18</xdr:row>
      <xdr:rowOff>152831</xdr:rowOff>
    </xdr:from>
    <xdr:to>
      <xdr:col>2</xdr:col>
      <xdr:colOff>68873</xdr:colOff>
      <xdr:row>18</xdr:row>
      <xdr:rowOff>160158</xdr:rowOff>
    </xdr:to>
    <xdr:cxnSp macro="">
      <xdr:nvCxnSpPr>
        <xdr:cNvPr id="53" name="Connecteur droit 52">
          <a:extLst>
            <a:ext uri="{FF2B5EF4-FFF2-40B4-BE49-F238E27FC236}">
              <a16:creationId xmlns:a16="http://schemas.microsoft.com/office/drawing/2014/main" id="{6DBDC0E0-7DBE-499C-A20B-B5CD81EBDB79}"/>
            </a:ext>
          </a:extLst>
        </xdr:cNvPr>
        <xdr:cNvCxnSpPr/>
      </xdr:nvCxnSpPr>
      <xdr:spPr>
        <a:xfrm flipV="1">
          <a:off x="200758" y="3800906"/>
          <a:ext cx="1592140" cy="7327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200758</xdr:colOff>
      <xdr:row>24</xdr:row>
      <xdr:rowOff>167485</xdr:rowOff>
    </xdr:from>
    <xdr:to>
      <xdr:col>2</xdr:col>
      <xdr:colOff>68873</xdr:colOff>
      <xdr:row>24</xdr:row>
      <xdr:rowOff>174812</xdr:rowOff>
    </xdr:to>
    <xdr:cxnSp macro="">
      <xdr:nvCxnSpPr>
        <xdr:cNvPr id="54" name="Connecteur droit 53">
          <a:extLst>
            <a:ext uri="{FF2B5EF4-FFF2-40B4-BE49-F238E27FC236}">
              <a16:creationId xmlns:a16="http://schemas.microsoft.com/office/drawing/2014/main" id="{52D3375E-092F-4900-A02E-4CDD77BECF0A}"/>
            </a:ext>
          </a:extLst>
        </xdr:cNvPr>
        <xdr:cNvCxnSpPr/>
      </xdr:nvCxnSpPr>
      <xdr:spPr>
        <a:xfrm flipV="1">
          <a:off x="200758" y="4958560"/>
          <a:ext cx="1592140" cy="7327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320187</xdr:colOff>
      <xdr:row>2</xdr:row>
      <xdr:rowOff>156063</xdr:rowOff>
    </xdr:from>
    <xdr:to>
      <xdr:col>5</xdr:col>
      <xdr:colOff>98916</xdr:colOff>
      <xdr:row>4</xdr:row>
      <xdr:rowOff>139945</xdr:rowOff>
    </xdr:to>
    <xdr:sp macro="" textlink="'Consigne et chart graphique'!P5">
      <xdr:nvSpPr>
        <xdr:cNvPr id="55" name="ZoneTexte 54">
          <a:extLst>
            <a:ext uri="{FF2B5EF4-FFF2-40B4-BE49-F238E27FC236}">
              <a16:creationId xmlns:a16="http://schemas.microsoft.com/office/drawing/2014/main" id="{D3CE34D1-9B98-40DB-B99C-46DA5F9C532C}"/>
            </a:ext>
          </a:extLst>
        </xdr:cNvPr>
        <xdr:cNvSpPr txBox="1"/>
      </xdr:nvSpPr>
      <xdr:spPr>
        <a:xfrm>
          <a:off x="3568212" y="756138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79F585F-0AFB-4310-9B02-ADDF627639F3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6</xdr:col>
      <xdr:colOff>701920</xdr:colOff>
      <xdr:row>2</xdr:row>
      <xdr:rowOff>101843</xdr:rowOff>
    </xdr:from>
    <xdr:to>
      <xdr:col>7</xdr:col>
      <xdr:colOff>480649</xdr:colOff>
      <xdr:row>4</xdr:row>
      <xdr:rowOff>85725</xdr:rowOff>
    </xdr:to>
    <xdr:sp macro="" textlink="'Consigne et chart graphique'!T11">
      <xdr:nvSpPr>
        <xdr:cNvPr id="56" name="ZoneTexte 55">
          <a:extLst>
            <a:ext uri="{FF2B5EF4-FFF2-40B4-BE49-F238E27FC236}">
              <a16:creationId xmlns:a16="http://schemas.microsoft.com/office/drawing/2014/main" id="{5809E2F3-B0C0-4430-BA1D-FE22E6A08E01}"/>
            </a:ext>
          </a:extLst>
        </xdr:cNvPr>
        <xdr:cNvSpPr txBox="1"/>
      </xdr:nvSpPr>
      <xdr:spPr>
        <a:xfrm>
          <a:off x="5473945" y="701918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C0C4DC1-244F-434A-BB96-24C5B040D9C6}" type="TxLink">
            <a:rPr lang="en-US" sz="1100" b="0" i="0" u="none" strike="noStrike">
              <a:solidFill>
                <a:srgbClr val="1ED760"/>
              </a:solidFill>
              <a:latin typeface="Calibri"/>
              <a:ea typeface="Calibri"/>
              <a:cs typeface="Calibri"/>
            </a:rPr>
            <a:t>+3%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9</xdr:col>
      <xdr:colOff>228234</xdr:colOff>
      <xdr:row>2</xdr:row>
      <xdr:rowOff>127488</xdr:rowOff>
    </xdr:from>
    <xdr:to>
      <xdr:col>10</xdr:col>
      <xdr:colOff>75833</xdr:colOff>
      <xdr:row>4</xdr:row>
      <xdr:rowOff>111370</xdr:rowOff>
    </xdr:to>
    <xdr:sp macro="" textlink="'Consigne et chart graphique'!Y12">
      <xdr:nvSpPr>
        <xdr:cNvPr id="57" name="ZoneTexte 56">
          <a:extLst>
            <a:ext uri="{FF2B5EF4-FFF2-40B4-BE49-F238E27FC236}">
              <a16:creationId xmlns:a16="http://schemas.microsoft.com/office/drawing/2014/main" id="{DD61C04D-4247-4635-AFED-D05DD29B3940}"/>
            </a:ext>
          </a:extLst>
        </xdr:cNvPr>
        <xdr:cNvSpPr txBox="1"/>
      </xdr:nvSpPr>
      <xdr:spPr>
        <a:xfrm>
          <a:off x="7288640" y="728754"/>
          <a:ext cx="60959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77F2345-4AED-4C85-8850-81721696C2F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222832</xdr:colOff>
      <xdr:row>2</xdr:row>
      <xdr:rowOff>117595</xdr:rowOff>
    </xdr:from>
    <xdr:to>
      <xdr:col>10</xdr:col>
      <xdr:colOff>70431</xdr:colOff>
      <xdr:row>4</xdr:row>
      <xdr:rowOff>101477</xdr:rowOff>
    </xdr:to>
    <xdr:sp macro="" textlink="'Consigne et chart graphique'!Y13">
      <xdr:nvSpPr>
        <xdr:cNvPr id="58" name="ZoneTexte 57">
          <a:extLst>
            <a:ext uri="{FF2B5EF4-FFF2-40B4-BE49-F238E27FC236}">
              <a16:creationId xmlns:a16="http://schemas.microsoft.com/office/drawing/2014/main" id="{721EA158-72E0-4321-AB95-0B1EE5EC1A80}"/>
            </a:ext>
          </a:extLst>
        </xdr:cNvPr>
        <xdr:cNvSpPr txBox="1"/>
      </xdr:nvSpPr>
      <xdr:spPr>
        <a:xfrm>
          <a:off x="7283238" y="718861"/>
          <a:ext cx="60959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90388A9-1B77-48CF-ACF8-C7EC7CFC1469}" type="TxLink"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t>-12%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710622</xdr:colOff>
      <xdr:row>2</xdr:row>
      <xdr:rowOff>133441</xdr:rowOff>
    </xdr:from>
    <xdr:to>
      <xdr:col>12</xdr:col>
      <xdr:colOff>489351</xdr:colOff>
      <xdr:row>4</xdr:row>
      <xdr:rowOff>117323</xdr:rowOff>
    </xdr:to>
    <xdr:sp macro="" textlink="'Consigne et chart graphique'!R20">
      <xdr:nvSpPr>
        <xdr:cNvPr id="59" name="ZoneTexte 58">
          <a:extLst>
            <a:ext uri="{FF2B5EF4-FFF2-40B4-BE49-F238E27FC236}">
              <a16:creationId xmlns:a16="http://schemas.microsoft.com/office/drawing/2014/main" id="{A18CDD3E-3248-4EEC-97EF-1A4A75E06DA4}"/>
            </a:ext>
          </a:extLst>
        </xdr:cNvPr>
        <xdr:cNvSpPr txBox="1"/>
      </xdr:nvSpPr>
      <xdr:spPr>
        <a:xfrm>
          <a:off x="9295028" y="734707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1F3B622-A399-4F6C-8C1B-C5B0A5BC51C2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fld>
          <a:endParaRPr lang="fr-FR" sz="1100">
            <a:solidFill>
              <a:srgbClr val="1ED760"/>
            </a:solidFill>
          </a:endParaRPr>
        </a:p>
      </xdr:txBody>
    </xdr:sp>
    <xdr:clientData/>
  </xdr:twoCellAnchor>
  <xdr:twoCellAnchor>
    <xdr:from>
      <xdr:col>13</xdr:col>
      <xdr:colOff>1220757</xdr:colOff>
      <xdr:row>2</xdr:row>
      <xdr:rowOff>85816</xdr:rowOff>
    </xdr:from>
    <xdr:to>
      <xdr:col>13</xdr:col>
      <xdr:colOff>1761486</xdr:colOff>
      <xdr:row>4</xdr:row>
      <xdr:rowOff>69698</xdr:rowOff>
    </xdr:to>
    <xdr:sp macro="" textlink="'Consigne et chart graphique'!P27">
      <xdr:nvSpPr>
        <xdr:cNvPr id="60" name="ZoneTexte 59">
          <a:extLst>
            <a:ext uri="{FF2B5EF4-FFF2-40B4-BE49-F238E27FC236}">
              <a16:creationId xmlns:a16="http://schemas.microsoft.com/office/drawing/2014/main" id="{B4E2891B-FEF9-42D6-9A40-991D0690C06C}"/>
            </a:ext>
          </a:extLst>
        </xdr:cNvPr>
        <xdr:cNvSpPr txBox="1"/>
      </xdr:nvSpPr>
      <xdr:spPr>
        <a:xfrm>
          <a:off x="11329163" y="687082"/>
          <a:ext cx="540729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EE6599E-1F46-4013-8B93-9182147FEC92}" type="TxLink">
            <a:rPr lang="en-US" sz="1100" b="0" i="0" u="none" strike="noStrike">
              <a:solidFill>
                <a:srgbClr val="FFFF00"/>
              </a:solidFill>
              <a:latin typeface="Calibri"/>
              <a:ea typeface="Calibri"/>
              <a:cs typeface="Calibri"/>
            </a:rPr>
            <a:t> </a:t>
          </a:fld>
          <a:endParaRPr lang="fr-FR" sz="1100">
            <a:solidFill>
              <a:srgbClr val="FFFF00"/>
            </a:solidFill>
          </a:endParaRPr>
        </a:p>
      </xdr:txBody>
    </xdr:sp>
    <xdr:clientData/>
  </xdr:twoCellAnchor>
  <xdr:twoCellAnchor>
    <xdr:from>
      <xdr:col>14</xdr:col>
      <xdr:colOff>521037</xdr:colOff>
      <xdr:row>2</xdr:row>
      <xdr:rowOff>133441</xdr:rowOff>
    </xdr:from>
    <xdr:to>
      <xdr:col>15</xdr:col>
      <xdr:colOff>21343</xdr:colOff>
      <xdr:row>4</xdr:row>
      <xdr:rowOff>117323</xdr:rowOff>
    </xdr:to>
    <xdr:sp macro="" textlink="'Consigne et chart graphique'!U28">
      <xdr:nvSpPr>
        <xdr:cNvPr id="61" name="ZoneTexte 60">
          <a:extLst>
            <a:ext uri="{FF2B5EF4-FFF2-40B4-BE49-F238E27FC236}">
              <a16:creationId xmlns:a16="http://schemas.microsoft.com/office/drawing/2014/main" id="{38AAAA0E-2558-4F33-A639-6BEC93A03709}"/>
            </a:ext>
          </a:extLst>
        </xdr:cNvPr>
        <xdr:cNvSpPr txBox="1"/>
      </xdr:nvSpPr>
      <xdr:spPr>
        <a:xfrm>
          <a:off x="13058318" y="734707"/>
          <a:ext cx="536150" cy="364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09AC3C9-7A58-49F7-A6C6-E29F85F6517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fld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157369</xdr:colOff>
      <xdr:row>7</xdr:row>
      <xdr:rowOff>8282</xdr:rowOff>
    </xdr:from>
    <xdr:to>
      <xdr:col>10</xdr:col>
      <xdr:colOff>49694</xdr:colOff>
      <xdr:row>19</xdr:row>
      <xdr:rowOff>190499</xdr:rowOff>
    </xdr:to>
    <xdr:graphicFrame macro="">
      <xdr:nvGraphicFramePr>
        <xdr:cNvPr id="65" name="caract - répartition 1">
          <a:extLst>
            <a:ext uri="{FF2B5EF4-FFF2-40B4-BE49-F238E27FC236}">
              <a16:creationId xmlns:a16="http://schemas.microsoft.com/office/drawing/2014/main" id="{7A00FD7F-70A8-532E-A727-8C40028BD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753717</xdr:colOff>
      <xdr:row>7</xdr:row>
      <xdr:rowOff>7454</xdr:rowOff>
    </xdr:from>
    <xdr:to>
      <xdr:col>16</xdr:col>
      <xdr:colOff>240194</xdr:colOff>
      <xdr:row>20</xdr:row>
      <xdr:rowOff>0</xdr:rowOff>
    </xdr:to>
    <xdr:graphicFrame macro="">
      <xdr:nvGraphicFramePr>
        <xdr:cNvPr id="66" name="caract - répartitino 2">
          <a:extLst>
            <a:ext uri="{FF2B5EF4-FFF2-40B4-BE49-F238E27FC236}">
              <a16:creationId xmlns:a16="http://schemas.microsoft.com/office/drawing/2014/main" id="{8593D43D-40E6-DE8B-B3C0-1CCF0AB7D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8</xdr:col>
      <xdr:colOff>132521</xdr:colOff>
      <xdr:row>7</xdr:row>
      <xdr:rowOff>0</xdr:rowOff>
    </xdr:from>
    <xdr:ext cx="2712666" cy="264560"/>
    <xdr:sp macro="" textlink="">
      <xdr:nvSpPr>
        <xdr:cNvPr id="67" name="ZoneTexte 66">
          <a:extLst>
            <a:ext uri="{FF2B5EF4-FFF2-40B4-BE49-F238E27FC236}">
              <a16:creationId xmlns:a16="http://schemas.microsoft.com/office/drawing/2014/main" id="{C8C178CE-819B-724A-B450-B9749F5C470B}"/>
            </a:ext>
          </a:extLst>
        </xdr:cNvPr>
        <xdr:cNvSpPr txBox="1"/>
      </xdr:nvSpPr>
      <xdr:spPr>
        <a:xfrm>
          <a:off x="6427304" y="1548848"/>
          <a:ext cx="27126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Répartition des morceaux par date de sortie</a:t>
          </a:r>
        </a:p>
      </xdr:txBody>
    </xdr:sp>
    <xdr:clientData/>
  </xdr:oneCellAnchor>
  <xdr:twoCellAnchor>
    <xdr:from>
      <xdr:col>3</xdr:col>
      <xdr:colOff>140804</xdr:colOff>
      <xdr:row>20</xdr:row>
      <xdr:rowOff>57978</xdr:rowOff>
    </xdr:from>
    <xdr:to>
      <xdr:col>10</xdr:col>
      <xdr:colOff>480391</xdr:colOff>
      <xdr:row>30</xdr:row>
      <xdr:rowOff>157369</xdr:rowOff>
    </xdr:to>
    <xdr:graphicFrame macro="">
      <xdr:nvGraphicFramePr>
        <xdr:cNvPr id="68" name="caract - Evolution de l'enj des morcxeaux">
          <a:extLst>
            <a:ext uri="{FF2B5EF4-FFF2-40B4-BE49-F238E27FC236}">
              <a16:creationId xmlns:a16="http://schemas.microsoft.com/office/drawing/2014/main" id="{103B1395-3FF9-60CE-DCB7-A17ABB413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554933</xdr:colOff>
      <xdr:row>20</xdr:row>
      <xdr:rowOff>66261</xdr:rowOff>
    </xdr:from>
    <xdr:to>
      <xdr:col>16</xdr:col>
      <xdr:colOff>265042</xdr:colOff>
      <xdr:row>30</xdr:row>
      <xdr:rowOff>183045</xdr:rowOff>
    </xdr:to>
    <xdr:graphicFrame macro="">
      <xdr:nvGraphicFramePr>
        <xdr:cNvPr id="69" name="caract - Evolution sortie hiphop pop">
          <a:extLst>
            <a:ext uri="{FF2B5EF4-FFF2-40B4-BE49-F238E27FC236}">
              <a16:creationId xmlns:a16="http://schemas.microsoft.com/office/drawing/2014/main" id="{0A2FB11A-1869-8174-270B-297B1ED17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0.30384</cdr:x>
      <cdr:y>0.00874</cdr:y>
    </cdr:from>
    <cdr:to>
      <cdr:x>0.91836</cdr:x>
      <cdr:y>0.13965</cdr:y>
    </cdr:to>
    <cdr:sp macro="" textlink="">
      <cdr:nvSpPr>
        <cdr:cNvPr id="2" name="ZoneTexte 66">
          <a:extLst xmlns:a="http://schemas.openxmlformats.org/drawingml/2006/main">
            <a:ext uri="{FF2B5EF4-FFF2-40B4-BE49-F238E27FC236}">
              <a16:creationId xmlns:a16="http://schemas.microsoft.com/office/drawing/2014/main" id="{C8C178CE-819B-724A-B450-B9749F5C470B}"/>
            </a:ext>
          </a:extLst>
        </cdr:cNvPr>
        <cdr:cNvSpPr txBox="1"/>
      </cdr:nvSpPr>
      <cdr:spPr>
        <a:xfrm xmlns:a="http://schemas.openxmlformats.org/drawingml/2006/main">
          <a:off x="1723887" y="17670"/>
          <a:ext cx="3486532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/>
            <a:t>Evolution de l'énergie moyen des morceaux</a:t>
          </a:r>
          <a:r>
            <a:rPr lang="fr-FR" sz="1100" baseline="0"/>
            <a:t> dans le temps</a:t>
          </a:r>
          <a:endParaRPr lang="fr-FR" sz="11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0.24293</cdr:x>
      <cdr:y>0</cdr:y>
    </cdr:from>
    <cdr:to>
      <cdr:x>0.63575</cdr:x>
      <cdr:y>0.13085</cdr:y>
    </cdr:to>
    <cdr:sp macro="" textlink="">
      <cdr:nvSpPr>
        <cdr:cNvPr id="2" name="ZoneTexte 66">
          <a:extLst xmlns:a="http://schemas.openxmlformats.org/drawingml/2006/main">
            <a:ext uri="{FF2B5EF4-FFF2-40B4-BE49-F238E27FC236}">
              <a16:creationId xmlns:a16="http://schemas.microsoft.com/office/drawing/2014/main" id="{C8C178CE-819B-724A-B450-B9749F5C470B}"/>
            </a:ext>
          </a:extLst>
        </cdr:cNvPr>
        <cdr:cNvSpPr txBox="1"/>
      </cdr:nvSpPr>
      <cdr:spPr>
        <a:xfrm xmlns:a="http://schemas.openxmlformats.org/drawingml/2006/main">
          <a:off x="1384300" y="0"/>
          <a:ext cx="2238498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/>
            <a:t>Evolution des sorties HipHop et Pop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internet1-my.sharepoint.com/personal/sebastien_daviot_atinternet_com/Documents/Bureau/Formation%20Data%20analytics%20avec%20Excel/documents%20de%20cours/creation_dashboard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igne et chart graphique"/>
      <sheetName val="Semaine n"/>
      <sheetName val="overview - Modeding"/>
      <sheetName val="Overview"/>
      <sheetName val="Caractéristiques"/>
      <sheetName val="caracteristiques - model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8">
          <cell r="B38" t="str">
            <v>Étiquettes de lignes</v>
          </cell>
          <cell r="C38" t="str">
            <v>Genre principal</v>
          </cell>
          <cell r="D38" t="str">
            <v>Somme de écoutes</v>
          </cell>
        </row>
        <row r="39">
          <cell r="B39" t="str">
            <v>Autre</v>
          </cell>
          <cell r="C39" t="str">
            <v>a cappella</v>
          </cell>
          <cell r="D39">
            <v>6985392</v>
          </cell>
        </row>
        <row r="40">
          <cell r="B40" t="str">
            <v>Autre</v>
          </cell>
          <cell r="C40" t="str">
            <v>adult standards</v>
          </cell>
          <cell r="D40">
            <v>164839891</v>
          </cell>
        </row>
        <row r="41">
          <cell r="B41" t="str">
            <v>Autre</v>
          </cell>
          <cell r="C41" t="str">
            <v>afrofuturism</v>
          </cell>
          <cell r="D41">
            <v>6853994</v>
          </cell>
        </row>
        <row r="42">
          <cell r="B42" t="str">
            <v>Autre</v>
          </cell>
          <cell r="C42" t="str">
            <v>afroswing</v>
          </cell>
          <cell r="D42">
            <v>9850300</v>
          </cell>
        </row>
        <row r="43">
          <cell r="B43" t="str">
            <v>Autre</v>
          </cell>
          <cell r="C43" t="str">
            <v>alt z</v>
          </cell>
          <cell r="D43">
            <v>104056157</v>
          </cell>
        </row>
        <row r="44">
          <cell r="B44" t="str">
            <v>Autre</v>
          </cell>
          <cell r="C44" t="str">
            <v>alternative metal</v>
          </cell>
          <cell r="D44">
            <v>4910070</v>
          </cell>
        </row>
        <row r="45">
          <cell r="B45" t="str">
            <v>Autre</v>
          </cell>
          <cell r="C45" t="str">
            <v>alternative r&amp;b</v>
          </cell>
          <cell r="D45">
            <v>78267062</v>
          </cell>
        </row>
        <row r="46">
          <cell r="B46" t="str">
            <v>Autre</v>
          </cell>
          <cell r="C46" t="str">
            <v>aussietronica</v>
          </cell>
          <cell r="D46">
            <v>8006336</v>
          </cell>
        </row>
        <row r="47">
          <cell r="B47" t="str">
            <v>Autre</v>
          </cell>
          <cell r="C47" t="str">
            <v>australian dance</v>
          </cell>
          <cell r="D47">
            <v>31058170</v>
          </cell>
        </row>
        <row r="48">
          <cell r="B48" t="str">
            <v>Autre</v>
          </cell>
          <cell r="C48" t="str">
            <v>australian psych</v>
          </cell>
          <cell r="D48">
            <v>28524406</v>
          </cell>
        </row>
        <row r="49">
          <cell r="B49" t="str">
            <v>Autre</v>
          </cell>
          <cell r="C49" t="str">
            <v>banda</v>
          </cell>
          <cell r="D49">
            <v>4971559</v>
          </cell>
        </row>
        <row r="50">
          <cell r="B50" t="str">
            <v>Autre</v>
          </cell>
          <cell r="C50" t="str">
            <v>basshall</v>
          </cell>
          <cell r="D50">
            <v>14690827</v>
          </cell>
        </row>
        <row r="51">
          <cell r="B51" t="str">
            <v>Autre</v>
          </cell>
          <cell r="C51" t="str">
            <v>beatlesque</v>
          </cell>
          <cell r="D51">
            <v>9840917</v>
          </cell>
        </row>
        <row r="52">
          <cell r="B52" t="str">
            <v>Autre</v>
          </cell>
          <cell r="C52" t="str">
            <v>bedroom soul</v>
          </cell>
          <cell r="D52">
            <v>10116392</v>
          </cell>
        </row>
        <row r="53">
          <cell r="B53" t="str">
            <v>Autre</v>
          </cell>
          <cell r="C53" t="str">
            <v>big room</v>
          </cell>
          <cell r="D53">
            <v>10739770</v>
          </cell>
        </row>
        <row r="54">
          <cell r="B54" t="str">
            <v>Autre</v>
          </cell>
          <cell r="C54" t="str">
            <v>boy band</v>
          </cell>
          <cell r="D54">
            <v>73950149</v>
          </cell>
        </row>
        <row r="55">
          <cell r="B55" t="str">
            <v>Autre</v>
          </cell>
          <cell r="C55" t="str">
            <v>brega funk</v>
          </cell>
          <cell r="D55">
            <v>10118229</v>
          </cell>
        </row>
        <row r="56">
          <cell r="B56" t="str">
            <v>Autre</v>
          </cell>
          <cell r="C56" t="str">
            <v>british soul</v>
          </cell>
          <cell r="D56">
            <v>12053696</v>
          </cell>
        </row>
        <row r="57">
          <cell r="B57" t="str">
            <v>Autre</v>
          </cell>
          <cell r="C57" t="str">
            <v>brooklyn drill</v>
          </cell>
          <cell r="D57">
            <v>219831762</v>
          </cell>
        </row>
        <row r="58">
          <cell r="B58" t="str">
            <v>Autre</v>
          </cell>
          <cell r="C58" t="str">
            <v>brostep</v>
          </cell>
          <cell r="D58">
            <v>18874193</v>
          </cell>
        </row>
        <row r="59">
          <cell r="B59" t="str">
            <v>Autre</v>
          </cell>
          <cell r="C59" t="str">
            <v>bubblegrunge</v>
          </cell>
          <cell r="D59">
            <v>5252767</v>
          </cell>
        </row>
        <row r="60">
          <cell r="B60" t="str">
            <v>Autre</v>
          </cell>
          <cell r="C60" t="str">
            <v>canadian contemporary r&amp;b</v>
          </cell>
          <cell r="D60">
            <v>159470581</v>
          </cell>
        </row>
        <row r="61">
          <cell r="B61" t="str">
            <v>Autre</v>
          </cell>
          <cell r="C61" t="str">
            <v>canadian latin</v>
          </cell>
          <cell r="D61">
            <v>5083648</v>
          </cell>
        </row>
        <row r="62">
          <cell r="B62" t="str">
            <v>Autre</v>
          </cell>
          <cell r="C62" t="str">
            <v>celtic</v>
          </cell>
          <cell r="D62">
            <v>6404964</v>
          </cell>
        </row>
        <row r="63">
          <cell r="B63" t="str">
            <v>Autre</v>
          </cell>
          <cell r="C63" t="str">
            <v>champeta</v>
          </cell>
          <cell r="D63">
            <v>4713873</v>
          </cell>
        </row>
        <row r="64">
          <cell r="B64" t="str">
            <v>Autre</v>
          </cell>
          <cell r="C64" t="str">
            <v>chicago drill</v>
          </cell>
          <cell r="D64">
            <v>4500903</v>
          </cell>
        </row>
        <row r="65">
          <cell r="B65" t="str">
            <v>Autre</v>
          </cell>
          <cell r="C65" t="str">
            <v>chicago soul</v>
          </cell>
          <cell r="D65">
            <v>6809438</v>
          </cell>
        </row>
        <row r="66">
          <cell r="B66" t="str">
            <v>Autre</v>
          </cell>
          <cell r="C66" t="str">
            <v>chill r&amp;b</v>
          </cell>
          <cell r="D66">
            <v>13094676</v>
          </cell>
        </row>
        <row r="67">
          <cell r="B67" t="str">
            <v>Autre</v>
          </cell>
          <cell r="C67" t="str">
            <v>comic</v>
          </cell>
          <cell r="D67">
            <v>12863554</v>
          </cell>
        </row>
        <row r="68">
          <cell r="B68" t="str">
            <v>Autre</v>
          </cell>
          <cell r="C68" t="str">
            <v>contemporary country</v>
          </cell>
          <cell r="D68">
            <v>70868774</v>
          </cell>
        </row>
        <row r="69">
          <cell r="B69" t="str">
            <v>Autre</v>
          </cell>
          <cell r="C69" t="str">
            <v>cubaton</v>
          </cell>
          <cell r="D69">
            <v>4873380</v>
          </cell>
        </row>
        <row r="70">
          <cell r="B70" t="str">
            <v>Autre</v>
          </cell>
          <cell r="C70" t="str">
            <v>dembow</v>
          </cell>
          <cell r="D70">
            <v>9572332</v>
          </cell>
        </row>
        <row r="71">
          <cell r="B71" t="str">
            <v>Autre</v>
          </cell>
          <cell r="C71" t="str">
            <v>disco</v>
          </cell>
          <cell r="D71">
            <v>26038584</v>
          </cell>
        </row>
        <row r="72">
          <cell r="B72" t="str">
            <v>Autre</v>
          </cell>
          <cell r="C72" t="str">
            <v>dream smp</v>
          </cell>
          <cell r="D72">
            <v>9644621</v>
          </cell>
        </row>
        <row r="73">
          <cell r="B73" t="str">
            <v>Autre</v>
          </cell>
          <cell r="C73" t="str">
            <v>dreamo</v>
          </cell>
          <cell r="D73">
            <v>9319465</v>
          </cell>
        </row>
        <row r="74">
          <cell r="B74" t="str">
            <v>Autre</v>
          </cell>
          <cell r="C74" t="str">
            <v>eau claire indie</v>
          </cell>
          <cell r="D74">
            <v>5876058</v>
          </cell>
        </row>
        <row r="75">
          <cell r="B75" t="str">
            <v>Autre</v>
          </cell>
          <cell r="C75" t="str">
            <v>edm</v>
          </cell>
          <cell r="D75">
            <v>62754722</v>
          </cell>
        </row>
        <row r="76">
          <cell r="B76" t="str">
            <v>Autre</v>
          </cell>
          <cell r="C76" t="str">
            <v>electro house</v>
          </cell>
          <cell r="D76">
            <v>9773411</v>
          </cell>
        </row>
        <row r="77">
          <cell r="B77" t="str">
            <v>Autre</v>
          </cell>
          <cell r="C77" t="str">
            <v>escape room</v>
          </cell>
          <cell r="D77">
            <v>5186354</v>
          </cell>
        </row>
        <row r="78">
          <cell r="B78" t="str">
            <v>Autre</v>
          </cell>
          <cell r="C78" t="str">
            <v>eurovision</v>
          </cell>
          <cell r="D78">
            <v>19450060</v>
          </cell>
        </row>
        <row r="79">
          <cell r="B79" t="str">
            <v>Autre</v>
          </cell>
          <cell r="C79" t="str">
            <v>forro</v>
          </cell>
          <cell r="D79">
            <v>35809544</v>
          </cell>
        </row>
        <row r="80">
          <cell r="B80" t="str">
            <v>Autre</v>
          </cell>
          <cell r="C80" t="str">
            <v>francoton</v>
          </cell>
          <cell r="D80">
            <v>26448644</v>
          </cell>
        </row>
        <row r="81">
          <cell r="B81" t="str">
            <v>Autre</v>
          </cell>
          <cell r="C81" t="str">
            <v>funk 150 bpm</v>
          </cell>
          <cell r="D81">
            <v>5155238</v>
          </cell>
        </row>
        <row r="82">
          <cell r="B82" t="str">
            <v>Autre</v>
          </cell>
          <cell r="C82" t="str">
            <v>funk bh</v>
          </cell>
          <cell r="D82">
            <v>4978559</v>
          </cell>
        </row>
        <row r="83">
          <cell r="B83" t="str">
            <v>Autre</v>
          </cell>
          <cell r="C83" t="str">
            <v>funk carioca</v>
          </cell>
          <cell r="D83">
            <v>54792437</v>
          </cell>
        </row>
        <row r="84">
          <cell r="B84" t="str">
            <v>Autre</v>
          </cell>
          <cell r="C84" t="str">
            <v>german dance</v>
          </cell>
          <cell r="D84">
            <v>8935418</v>
          </cell>
        </row>
        <row r="85">
          <cell r="B85" t="str">
            <v>Autre</v>
          </cell>
          <cell r="C85" t="str">
            <v>german drill</v>
          </cell>
          <cell r="D85">
            <v>20855124</v>
          </cell>
        </row>
        <row r="86">
          <cell r="B86" t="str">
            <v>Autre</v>
          </cell>
          <cell r="C86" t="str">
            <v>grime</v>
          </cell>
          <cell r="D86">
            <v>5273046</v>
          </cell>
        </row>
        <row r="87">
          <cell r="B87" t="str">
            <v>Autre</v>
          </cell>
          <cell r="C87" t="str">
            <v>grunge</v>
          </cell>
          <cell r="D87">
            <v>6065267</v>
          </cell>
        </row>
        <row r="88">
          <cell r="B88" t="str">
            <v>Autre</v>
          </cell>
          <cell r="C88" t="str">
            <v>hollywood</v>
          </cell>
          <cell r="D88">
            <v>8160534</v>
          </cell>
        </row>
        <row r="89">
          <cell r="B89" t="str">
            <v>Autre</v>
          </cell>
          <cell r="C89" t="str">
            <v>house</v>
          </cell>
          <cell r="D89">
            <v>9600707</v>
          </cell>
        </row>
        <row r="90">
          <cell r="B90" t="str">
            <v>Autre</v>
          </cell>
          <cell r="C90" t="str">
            <v>irish singer-songwriter</v>
          </cell>
          <cell r="D90">
            <v>5907750</v>
          </cell>
        </row>
        <row r="91">
          <cell r="B91" t="str">
            <v>Autre</v>
          </cell>
          <cell r="C91" t="str">
            <v>jawaiian</v>
          </cell>
          <cell r="D91">
            <v>4624448</v>
          </cell>
        </row>
        <row r="92">
          <cell r="B92" t="str">
            <v>Autre</v>
          </cell>
          <cell r="C92" t="str">
            <v>latin</v>
          </cell>
          <cell r="D92">
            <v>880956415</v>
          </cell>
        </row>
        <row r="93">
          <cell r="B93" t="str">
            <v>Autre</v>
          </cell>
          <cell r="C93" t="str">
            <v>mariachi</v>
          </cell>
          <cell r="D93">
            <v>10744015</v>
          </cell>
        </row>
        <row r="94">
          <cell r="B94" t="str">
            <v>Autre</v>
          </cell>
          <cell r="C94" t="str">
            <v>melodic metalcore</v>
          </cell>
          <cell r="D94">
            <v>9638133</v>
          </cell>
        </row>
        <row r="95">
          <cell r="B95" t="str">
            <v>Autre</v>
          </cell>
          <cell r="C95" t="str">
            <v>motown</v>
          </cell>
          <cell r="D95">
            <v>8064361</v>
          </cell>
        </row>
        <row r="96">
          <cell r="B96" t="str">
            <v>Autre</v>
          </cell>
          <cell r="C96" t="str">
            <v>musical advocacy</v>
          </cell>
          <cell r="D96">
            <v>10476212</v>
          </cell>
        </row>
        <row r="97">
          <cell r="B97" t="str">
            <v>Autre</v>
          </cell>
          <cell r="C97" t="str">
            <v>neo mellow</v>
          </cell>
          <cell r="D97">
            <v>11613026</v>
          </cell>
        </row>
        <row r="98">
          <cell r="B98" t="str">
            <v>Autre</v>
          </cell>
          <cell r="C98" t="str">
            <v>neo soul</v>
          </cell>
          <cell r="D98">
            <v>5103014</v>
          </cell>
        </row>
        <row r="99">
          <cell r="B99" t="str">
            <v>Autre</v>
          </cell>
          <cell r="C99" t="str">
            <v>new romantic</v>
          </cell>
          <cell r="D99">
            <v>4969662</v>
          </cell>
        </row>
        <row r="100">
          <cell r="B100" t="str">
            <v>Autre</v>
          </cell>
          <cell r="C100" t="str">
            <v>permanent wave</v>
          </cell>
          <cell r="D100">
            <v>16083768</v>
          </cell>
        </row>
        <row r="101">
          <cell r="B101" t="str">
            <v>Autre</v>
          </cell>
          <cell r="C101" t="str">
            <v>piseiro</v>
          </cell>
          <cell r="D101">
            <v>10434870</v>
          </cell>
        </row>
        <row r="102">
          <cell r="B102" t="str">
            <v>Autre</v>
          </cell>
          <cell r="C102" t="str">
            <v>plugg</v>
          </cell>
          <cell r="D102">
            <v>5668576</v>
          </cell>
        </row>
        <row r="103">
          <cell r="B103" t="str">
            <v>Autre</v>
          </cell>
          <cell r="C103" t="str">
            <v>r&amp;b brasileiro</v>
          </cell>
          <cell r="D103">
            <v>4938139</v>
          </cell>
        </row>
        <row r="104">
          <cell r="B104" t="str">
            <v>Autre</v>
          </cell>
          <cell r="C104" t="str">
            <v>r&amp;b en espanol</v>
          </cell>
          <cell r="D104">
            <v>14915748</v>
          </cell>
        </row>
        <row r="105">
          <cell r="B105" t="str">
            <v>Autre</v>
          </cell>
          <cell r="C105" t="str">
            <v>reggaeton</v>
          </cell>
          <cell r="D105">
            <v>43187193</v>
          </cell>
        </row>
        <row r="106">
          <cell r="B106" t="str">
            <v>Autre</v>
          </cell>
          <cell r="C106" t="str">
            <v>sertanejo</v>
          </cell>
          <cell r="D106">
            <v>47541094</v>
          </cell>
        </row>
        <row r="107">
          <cell r="B107" t="str">
            <v>Autre</v>
          </cell>
          <cell r="C107" t="str">
            <v>soundtrack</v>
          </cell>
          <cell r="D107">
            <v>7993078</v>
          </cell>
        </row>
        <row r="108">
          <cell r="B108" t="str">
            <v>Autre</v>
          </cell>
          <cell r="C108" t="str">
            <v>south african house</v>
          </cell>
          <cell r="D108">
            <v>5362508</v>
          </cell>
        </row>
        <row r="109">
          <cell r="B109" t="str">
            <v>Autre</v>
          </cell>
          <cell r="C109" t="str">
            <v>tropical house</v>
          </cell>
          <cell r="D109">
            <v>4908929</v>
          </cell>
        </row>
        <row r="110">
          <cell r="B110" t="str">
            <v>Autre</v>
          </cell>
          <cell r="C110" t="str">
            <v>urbano espanol</v>
          </cell>
          <cell r="D110">
            <v>10954040</v>
          </cell>
        </row>
        <row r="111">
          <cell r="B111" t="str">
            <v>Autre</v>
          </cell>
          <cell r="C111" t="str">
            <v>weirdcore</v>
          </cell>
          <cell r="D111">
            <v>5018005</v>
          </cell>
        </row>
        <row r="112">
          <cell r="B112" t="str">
            <v>Hip hop</v>
          </cell>
          <cell r="C112" t="str">
            <v>albanian hip hop</v>
          </cell>
          <cell r="D112">
            <v>10579881</v>
          </cell>
        </row>
        <row r="113">
          <cell r="B113" t="str">
            <v>Hip hop</v>
          </cell>
          <cell r="C113" t="str">
            <v>argentine hip hop</v>
          </cell>
          <cell r="D113">
            <v>46096311</v>
          </cell>
        </row>
        <row r="114">
          <cell r="B114" t="str">
            <v>Hip hop</v>
          </cell>
          <cell r="C114" t="str">
            <v>atl hip hop</v>
          </cell>
          <cell r="D114">
            <v>306999710</v>
          </cell>
        </row>
        <row r="115">
          <cell r="B115" t="str">
            <v>Hip hop</v>
          </cell>
          <cell r="C115" t="str">
            <v>australian hip hop</v>
          </cell>
          <cell r="D115">
            <v>101438233</v>
          </cell>
        </row>
        <row r="116">
          <cell r="B116" t="str">
            <v>Hip hop</v>
          </cell>
          <cell r="C116" t="str">
            <v>belgian hip hop</v>
          </cell>
          <cell r="D116">
            <v>10195777</v>
          </cell>
        </row>
        <row r="117">
          <cell r="B117" t="str">
            <v>Hip hop</v>
          </cell>
          <cell r="C117" t="str">
            <v>boston hip hop</v>
          </cell>
          <cell r="D117">
            <v>5282702</v>
          </cell>
        </row>
        <row r="118">
          <cell r="B118" t="str">
            <v>Hip hop</v>
          </cell>
          <cell r="C118" t="str">
            <v>brazilian hip hop</v>
          </cell>
          <cell r="D118">
            <v>5046418</v>
          </cell>
        </row>
        <row r="119">
          <cell r="B119" t="str">
            <v>Hip hop</v>
          </cell>
          <cell r="C119" t="str">
            <v>canadian hip hop</v>
          </cell>
          <cell r="D119">
            <v>206064796</v>
          </cell>
        </row>
        <row r="120">
          <cell r="B120" t="str">
            <v>Hip hop</v>
          </cell>
          <cell r="C120" t="str">
            <v>conscious hip hop</v>
          </cell>
          <cell r="D120">
            <v>148479181</v>
          </cell>
        </row>
        <row r="121">
          <cell r="B121" t="str">
            <v>Hip hop</v>
          </cell>
          <cell r="C121" t="str">
            <v>deep german hip hop</v>
          </cell>
          <cell r="D121">
            <v>6113037</v>
          </cell>
        </row>
        <row r="122">
          <cell r="B122" t="str">
            <v>Hip hop</v>
          </cell>
          <cell r="C122" t="str">
            <v>deep underground hip hop</v>
          </cell>
          <cell r="D122">
            <v>15103574</v>
          </cell>
        </row>
        <row r="123">
          <cell r="B123" t="str">
            <v>Hip hop</v>
          </cell>
          <cell r="C123" t="str">
            <v>detroit hip hop</v>
          </cell>
          <cell r="D123">
            <v>174432068</v>
          </cell>
        </row>
        <row r="124">
          <cell r="B124" t="str">
            <v>Hip hop</v>
          </cell>
          <cell r="C124" t="str">
            <v>east coast hip hop</v>
          </cell>
          <cell r="D124">
            <v>14626871</v>
          </cell>
        </row>
        <row r="125">
          <cell r="B125" t="str">
            <v>Hip hop</v>
          </cell>
          <cell r="C125" t="str">
            <v>french hip hop</v>
          </cell>
          <cell r="D125">
            <v>16216602</v>
          </cell>
        </row>
        <row r="126">
          <cell r="B126" t="str">
            <v>Hip hop</v>
          </cell>
          <cell r="C126" t="str">
            <v>german hip hop</v>
          </cell>
          <cell r="D126">
            <v>170842691</v>
          </cell>
        </row>
        <row r="127">
          <cell r="B127" t="str">
            <v>Hip hop</v>
          </cell>
          <cell r="C127" t="str">
            <v>hip hop</v>
          </cell>
          <cell r="D127">
            <v>367204810</v>
          </cell>
        </row>
        <row r="128">
          <cell r="B128" t="str">
            <v>Hip hop</v>
          </cell>
          <cell r="C128" t="str">
            <v>italian hip hop</v>
          </cell>
          <cell r="D128">
            <v>39373943</v>
          </cell>
        </row>
        <row r="129">
          <cell r="B129" t="str">
            <v>Hip hop</v>
          </cell>
          <cell r="C129" t="str">
            <v>kentucky hip hop</v>
          </cell>
          <cell r="D129">
            <v>7762934</v>
          </cell>
        </row>
        <row r="130">
          <cell r="B130" t="str">
            <v>Hip hop</v>
          </cell>
          <cell r="C130" t="str">
            <v>lgbtq+ hip hop</v>
          </cell>
          <cell r="D130">
            <v>88772841</v>
          </cell>
        </row>
        <row r="131">
          <cell r="B131" t="str">
            <v>Hip hop</v>
          </cell>
          <cell r="C131" t="str">
            <v>memphis hip hop</v>
          </cell>
          <cell r="D131">
            <v>19444967</v>
          </cell>
        </row>
        <row r="132">
          <cell r="B132" t="str">
            <v>Hip hop</v>
          </cell>
          <cell r="C132" t="str">
            <v>mexican hip hop</v>
          </cell>
          <cell r="D132">
            <v>7735223</v>
          </cell>
        </row>
        <row r="133">
          <cell r="B133" t="str">
            <v>Hip hop</v>
          </cell>
          <cell r="C133" t="str">
            <v>north carolina hip hop</v>
          </cell>
          <cell r="D133">
            <v>76392587</v>
          </cell>
        </row>
        <row r="134">
          <cell r="B134" t="str">
            <v>Hip hop</v>
          </cell>
          <cell r="C134" t="str">
            <v>ohio hip hop</v>
          </cell>
          <cell r="D134">
            <v>32431754</v>
          </cell>
        </row>
        <row r="135">
          <cell r="B135" t="str">
            <v>Hip hop</v>
          </cell>
          <cell r="C135" t="str">
            <v>uk hip hop</v>
          </cell>
          <cell r="D135">
            <v>42842105</v>
          </cell>
        </row>
        <row r="136">
          <cell r="B136" t="str">
            <v>Hip hop</v>
          </cell>
          <cell r="C136" t="str">
            <v>venezuelan hip hop</v>
          </cell>
          <cell r="D136">
            <v>7240117</v>
          </cell>
        </row>
        <row r="137">
          <cell r="B137" t="str">
            <v>Pop</v>
          </cell>
          <cell r="C137" t="str">
            <v>acoustic pop</v>
          </cell>
          <cell r="D137">
            <v>4391666</v>
          </cell>
        </row>
        <row r="138">
          <cell r="B138" t="str">
            <v>Pop</v>
          </cell>
          <cell r="C138" t="str">
            <v>alternative pop rock</v>
          </cell>
          <cell r="D138">
            <v>4411998</v>
          </cell>
        </row>
        <row r="139">
          <cell r="B139" t="str">
            <v>Pop</v>
          </cell>
          <cell r="C139" t="str">
            <v>art pop</v>
          </cell>
          <cell r="D139">
            <v>26681109</v>
          </cell>
        </row>
        <row r="140">
          <cell r="B140" t="str">
            <v>Pop</v>
          </cell>
          <cell r="C140" t="str">
            <v>australian pop</v>
          </cell>
          <cell r="D140">
            <v>22710235</v>
          </cell>
        </row>
        <row r="141">
          <cell r="B141" t="str">
            <v>Pop</v>
          </cell>
          <cell r="C141" t="str">
            <v>bedroom pop</v>
          </cell>
          <cell r="D141">
            <v>10164072</v>
          </cell>
        </row>
        <row r="142">
          <cell r="B142" t="str">
            <v>Pop</v>
          </cell>
          <cell r="C142" t="str">
            <v>canadian pop</v>
          </cell>
          <cell r="D142">
            <v>279428391</v>
          </cell>
        </row>
        <row r="143">
          <cell r="B143" t="str">
            <v>Pop</v>
          </cell>
          <cell r="C143" t="str">
            <v>classic uk pop</v>
          </cell>
          <cell r="D143">
            <v>6052105</v>
          </cell>
        </row>
        <row r="144">
          <cell r="B144" t="str">
            <v>Pop</v>
          </cell>
          <cell r="C144" t="str">
            <v>colombian pop</v>
          </cell>
          <cell r="D144">
            <v>94354357</v>
          </cell>
        </row>
        <row r="145">
          <cell r="B145" t="str">
            <v>Pop</v>
          </cell>
          <cell r="C145" t="str">
            <v>cumbia pop</v>
          </cell>
          <cell r="D145">
            <v>5427534</v>
          </cell>
        </row>
        <row r="146">
          <cell r="B146" t="str">
            <v>Pop</v>
          </cell>
          <cell r="C146" t="str">
            <v>dance pop</v>
          </cell>
          <cell r="D146">
            <v>1349518034</v>
          </cell>
        </row>
        <row r="147">
          <cell r="B147" t="str">
            <v>Pop</v>
          </cell>
          <cell r="C147" t="str">
            <v>dominican pop</v>
          </cell>
          <cell r="D147">
            <v>4380308</v>
          </cell>
        </row>
        <row r="148">
          <cell r="B148" t="str">
            <v>Pop</v>
          </cell>
          <cell r="C148" t="str">
            <v>dutch pop</v>
          </cell>
          <cell r="D148">
            <v>7353795</v>
          </cell>
        </row>
        <row r="149">
          <cell r="B149" t="str">
            <v>Pop</v>
          </cell>
          <cell r="C149" t="str">
            <v>electropop</v>
          </cell>
          <cell r="D149">
            <v>99999076</v>
          </cell>
        </row>
        <row r="150">
          <cell r="B150" t="str">
            <v>Pop</v>
          </cell>
          <cell r="C150" t="str">
            <v>folk-pop</v>
          </cell>
          <cell r="D150">
            <v>10854440</v>
          </cell>
        </row>
        <row r="151">
          <cell r="B151" t="str">
            <v>Pop</v>
          </cell>
          <cell r="C151" t="str">
            <v>gauze pop</v>
          </cell>
          <cell r="D151">
            <v>15089184</v>
          </cell>
        </row>
        <row r="152">
          <cell r="B152" t="str">
            <v>Pop</v>
          </cell>
          <cell r="C152" t="str">
            <v>german pop</v>
          </cell>
          <cell r="D152">
            <v>5410730</v>
          </cell>
        </row>
        <row r="153">
          <cell r="B153" t="str">
            <v>Pop</v>
          </cell>
          <cell r="C153" t="str">
            <v>icelandic pop</v>
          </cell>
          <cell r="D153">
            <v>5152139</v>
          </cell>
        </row>
        <row r="154">
          <cell r="B154" t="str">
            <v>Pop</v>
          </cell>
          <cell r="C154" t="str">
            <v>indie cafe pop</v>
          </cell>
          <cell r="D154">
            <v>5054881</v>
          </cell>
        </row>
        <row r="155">
          <cell r="B155" t="str">
            <v>Pop</v>
          </cell>
          <cell r="C155" t="str">
            <v>indie pop</v>
          </cell>
          <cell r="D155">
            <v>9998377</v>
          </cell>
        </row>
        <row r="156">
          <cell r="B156" t="str">
            <v>Pop</v>
          </cell>
          <cell r="C156" t="str">
            <v>indie poptimism</v>
          </cell>
          <cell r="D156">
            <v>4926802</v>
          </cell>
        </row>
        <row r="157">
          <cell r="B157" t="str">
            <v>Pop</v>
          </cell>
          <cell r="C157" t="str">
            <v>indonesian pop</v>
          </cell>
          <cell r="D157">
            <v>5052557</v>
          </cell>
        </row>
        <row r="158">
          <cell r="B158" t="str">
            <v>Pop</v>
          </cell>
          <cell r="C158" t="str">
            <v>italian adult pop</v>
          </cell>
          <cell r="D158">
            <v>10663833</v>
          </cell>
        </row>
        <row r="159">
          <cell r="B159" t="str">
            <v>Pop</v>
          </cell>
          <cell r="C159" t="str">
            <v>k-pop</v>
          </cell>
          <cell r="D159">
            <v>319930378</v>
          </cell>
        </row>
        <row r="160">
          <cell r="B160" t="str">
            <v>Pop</v>
          </cell>
          <cell r="C160" t="str">
            <v>k-pop girl group</v>
          </cell>
          <cell r="D160">
            <v>25348303</v>
          </cell>
        </row>
        <row r="161">
          <cell r="B161" t="str">
            <v>Pop</v>
          </cell>
          <cell r="C161" t="str">
            <v>latin pop</v>
          </cell>
          <cell r="D161">
            <v>34553765</v>
          </cell>
        </row>
        <row r="162">
          <cell r="B162" t="str">
            <v>Pop</v>
          </cell>
          <cell r="C162" t="str">
            <v>melanesian pop</v>
          </cell>
          <cell r="D162">
            <v>7381585</v>
          </cell>
        </row>
        <row r="163">
          <cell r="B163" t="str">
            <v>Pop</v>
          </cell>
          <cell r="C163" t="str">
            <v>modern indie pop</v>
          </cell>
          <cell r="D163">
            <v>4218201</v>
          </cell>
        </row>
        <row r="164">
          <cell r="B164" t="str">
            <v>Pop</v>
          </cell>
          <cell r="C164" t="str">
            <v>new wave pop</v>
          </cell>
          <cell r="D164">
            <v>5312936</v>
          </cell>
        </row>
        <row r="165">
          <cell r="B165" t="str">
            <v>Pop</v>
          </cell>
          <cell r="C165" t="str">
            <v>nz pop</v>
          </cell>
          <cell r="D165">
            <v>10104153</v>
          </cell>
        </row>
        <row r="166">
          <cell r="B166" t="str">
            <v>Pop</v>
          </cell>
          <cell r="C166" t="str">
            <v>pop</v>
          </cell>
          <cell r="D166">
            <v>784793041</v>
          </cell>
        </row>
        <row r="167">
          <cell r="B167" t="str">
            <v>Pop</v>
          </cell>
          <cell r="C167" t="str">
            <v>pop r&amp;b</v>
          </cell>
          <cell r="D167">
            <v>4907925</v>
          </cell>
        </row>
        <row r="168">
          <cell r="B168" t="str">
            <v>Pop</v>
          </cell>
          <cell r="C168" t="str">
            <v>pop rap</v>
          </cell>
          <cell r="D168">
            <v>54318233</v>
          </cell>
        </row>
        <row r="169">
          <cell r="B169" t="str">
            <v>Pop</v>
          </cell>
          <cell r="C169" t="str">
            <v>pop soul</v>
          </cell>
          <cell r="D169">
            <v>5912784</v>
          </cell>
        </row>
        <row r="170">
          <cell r="B170" t="str">
            <v>Pop</v>
          </cell>
          <cell r="C170" t="str">
            <v>puerto rican pop</v>
          </cell>
          <cell r="D170">
            <v>93573200</v>
          </cell>
        </row>
        <row r="171">
          <cell r="B171" t="str">
            <v>Pop</v>
          </cell>
          <cell r="C171" t="str">
            <v>scandipop</v>
          </cell>
          <cell r="D171">
            <v>4598325</v>
          </cell>
        </row>
        <row r="172">
          <cell r="B172" t="str">
            <v>Pop</v>
          </cell>
          <cell r="C172" t="str">
            <v>sertanejo pop</v>
          </cell>
          <cell r="D172">
            <v>16384868</v>
          </cell>
        </row>
        <row r="173">
          <cell r="B173" t="str">
            <v>Rap</v>
          </cell>
          <cell r="C173" t="str">
            <v>cali rap</v>
          </cell>
          <cell r="D173">
            <v>50014101</v>
          </cell>
        </row>
        <row r="174">
          <cell r="B174" t="str">
            <v>Rap</v>
          </cell>
          <cell r="C174" t="str">
            <v>chicago rap</v>
          </cell>
          <cell r="D174">
            <v>260511859</v>
          </cell>
        </row>
        <row r="175">
          <cell r="B175" t="str">
            <v>Rap</v>
          </cell>
          <cell r="C175" t="str">
            <v>christlicher rap</v>
          </cell>
          <cell r="D175">
            <v>5867111</v>
          </cell>
        </row>
        <row r="176">
          <cell r="B176" t="str">
            <v>Rap</v>
          </cell>
          <cell r="C176" t="str">
            <v>dfw rap</v>
          </cell>
          <cell r="D176">
            <v>62962128</v>
          </cell>
        </row>
        <row r="177">
          <cell r="B177" t="str">
            <v>Rap</v>
          </cell>
          <cell r="C177" t="str">
            <v>dmv rap</v>
          </cell>
          <cell r="D177">
            <v>16477170</v>
          </cell>
        </row>
        <row r="178">
          <cell r="B178" t="str">
            <v>Rap</v>
          </cell>
          <cell r="C178" t="str">
            <v>emo rap</v>
          </cell>
          <cell r="D178">
            <v>58491122</v>
          </cell>
        </row>
        <row r="179">
          <cell r="B179" t="str">
            <v>Rap</v>
          </cell>
          <cell r="C179" t="str">
            <v>florida rap</v>
          </cell>
          <cell r="D179">
            <v>13609881</v>
          </cell>
        </row>
        <row r="180">
          <cell r="B180" t="str">
            <v>Rap</v>
          </cell>
          <cell r="C180" t="str">
            <v>frauenrap</v>
          </cell>
          <cell r="D180">
            <v>15989410</v>
          </cell>
        </row>
        <row r="181">
          <cell r="B181" t="str">
            <v>Rap</v>
          </cell>
          <cell r="C181" t="str">
            <v>gangster rap</v>
          </cell>
          <cell r="D181">
            <v>5229616</v>
          </cell>
        </row>
        <row r="182">
          <cell r="B182" t="str">
            <v>Rap</v>
          </cell>
          <cell r="C182" t="str">
            <v>german alternative rap</v>
          </cell>
          <cell r="D182">
            <v>15468060</v>
          </cell>
        </row>
        <row r="183">
          <cell r="B183" t="str">
            <v>Rap</v>
          </cell>
          <cell r="C183" t="str">
            <v>german cloud rap</v>
          </cell>
          <cell r="D183">
            <v>35660231</v>
          </cell>
        </row>
        <row r="184">
          <cell r="B184" t="str">
            <v>Rap</v>
          </cell>
          <cell r="C184" t="str">
            <v>houston rap</v>
          </cell>
          <cell r="D184">
            <v>33146169</v>
          </cell>
        </row>
        <row r="185">
          <cell r="B185" t="str">
            <v>Rap</v>
          </cell>
          <cell r="C185" t="str">
            <v>k-rap</v>
          </cell>
          <cell r="D185">
            <v>8908179</v>
          </cell>
        </row>
        <row r="186">
          <cell r="B186" t="str">
            <v>Rap</v>
          </cell>
          <cell r="C186" t="str">
            <v>london rap</v>
          </cell>
          <cell r="D186">
            <v>11214482</v>
          </cell>
        </row>
        <row r="187">
          <cell r="B187" t="str">
            <v>Rap</v>
          </cell>
          <cell r="C187" t="str">
            <v>melodic rap</v>
          </cell>
          <cell r="D187">
            <v>354770754</v>
          </cell>
        </row>
        <row r="188">
          <cell r="B188" t="str">
            <v>Rap</v>
          </cell>
          <cell r="C188" t="str">
            <v>meme rap</v>
          </cell>
          <cell r="D188">
            <v>5286044</v>
          </cell>
        </row>
        <row r="189">
          <cell r="B189" t="str">
            <v>Rap</v>
          </cell>
          <cell r="C189" t="str">
            <v>nyc rap</v>
          </cell>
          <cell r="D189">
            <v>5013017</v>
          </cell>
        </row>
        <row r="190">
          <cell r="B190" t="str">
            <v>Rap</v>
          </cell>
          <cell r="C190" t="str">
            <v>rap</v>
          </cell>
          <cell r="D190">
            <v>140491176</v>
          </cell>
        </row>
        <row r="191">
          <cell r="B191" t="str">
            <v>Rap</v>
          </cell>
          <cell r="C191" t="str">
            <v>sad rap</v>
          </cell>
          <cell r="D191">
            <v>19422434</v>
          </cell>
        </row>
        <row r="192">
          <cell r="B192" t="str">
            <v>Rap</v>
          </cell>
          <cell r="C192" t="str">
            <v>trap argentino</v>
          </cell>
          <cell r="D192">
            <v>15275552</v>
          </cell>
        </row>
        <row r="193">
          <cell r="B193" t="str">
            <v>Rap</v>
          </cell>
          <cell r="C193" t="str">
            <v>trap chileno</v>
          </cell>
          <cell r="D193">
            <v>4761286</v>
          </cell>
        </row>
        <row r="194">
          <cell r="B194" t="str">
            <v>Rap</v>
          </cell>
          <cell r="C194" t="str">
            <v>trap latino</v>
          </cell>
          <cell r="D194">
            <v>21315211</v>
          </cell>
        </row>
        <row r="195">
          <cell r="B195" t="str">
            <v>Rap</v>
          </cell>
          <cell r="C195" t="str">
            <v>trap queen</v>
          </cell>
          <cell r="D195">
            <v>4915403</v>
          </cell>
        </row>
        <row r="196">
          <cell r="B196" t="str">
            <v>Rap</v>
          </cell>
          <cell r="C196" t="str">
            <v>viral rap</v>
          </cell>
          <cell r="D196">
            <v>9778286</v>
          </cell>
        </row>
        <row r="197">
          <cell r="B197" t="str">
            <v>Rock</v>
          </cell>
          <cell r="C197" t="str">
            <v>album rock</v>
          </cell>
          <cell r="D197">
            <v>61093714</v>
          </cell>
        </row>
        <row r="198">
          <cell r="B198" t="str">
            <v>Rock</v>
          </cell>
          <cell r="C198" t="str">
            <v>australian rock</v>
          </cell>
          <cell r="D198">
            <v>5096618</v>
          </cell>
        </row>
        <row r="199">
          <cell r="B199" t="str">
            <v>Rock</v>
          </cell>
          <cell r="C199" t="str">
            <v>classic rock</v>
          </cell>
          <cell r="D199">
            <v>22956051</v>
          </cell>
        </row>
        <row r="200">
          <cell r="B200" t="str">
            <v>Rock</v>
          </cell>
          <cell r="C200" t="str">
            <v>dance rock</v>
          </cell>
          <cell r="D200">
            <v>5382191</v>
          </cell>
        </row>
        <row r="201">
          <cell r="B201" t="str">
            <v>Rock</v>
          </cell>
          <cell r="C201" t="str">
            <v>garage rock</v>
          </cell>
          <cell r="D201">
            <v>9914991</v>
          </cell>
        </row>
        <row r="202">
          <cell r="B202" t="str">
            <v>Rock</v>
          </cell>
          <cell r="C202" t="str">
            <v>glam rock</v>
          </cell>
          <cell r="D202">
            <v>5353591</v>
          </cell>
        </row>
        <row r="203">
          <cell r="B203" t="str">
            <v>Rock</v>
          </cell>
          <cell r="C203" t="str">
            <v>indie rock italiano</v>
          </cell>
          <cell r="D203">
            <v>86402001</v>
          </cell>
        </row>
        <row r="204">
          <cell r="B204" t="str">
            <v>Rock</v>
          </cell>
          <cell r="C204" t="str">
            <v>indie rockism</v>
          </cell>
          <cell r="D204">
            <v>4356213</v>
          </cell>
        </row>
        <row r="205">
          <cell r="B205" t="str">
            <v>Rock</v>
          </cell>
          <cell r="C205" t="str">
            <v>modern alternative rock</v>
          </cell>
          <cell r="D205">
            <v>24068455</v>
          </cell>
        </row>
        <row r="206">
          <cell r="B206" t="str">
            <v>Rock</v>
          </cell>
          <cell r="C206" t="str">
            <v>modern rock</v>
          </cell>
          <cell r="D206">
            <v>64356644</v>
          </cell>
        </row>
        <row r="207">
          <cell r="B207" t="str">
            <v>Rock</v>
          </cell>
          <cell r="C207" t="str">
            <v>rock-and-roll</v>
          </cell>
          <cell r="D207">
            <v>6007011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658124884256" backgroundQuery="1" createdVersion="8" refreshedVersion="8" minRefreshableVersion="3" recordCount="0" supportSubquery="1" supportAdvancedDrill="1" xr:uid="{08B720DF-EE06-44C4-BDC3-1739010206E5}">
  <cacheSource type="external" connectionId="1"/>
  <cacheFields count="3">
    <cacheField name="[semaineNetNm1].[Semaine].[Semaine]" caption="Semaine" numFmtId="0" level="1">
      <sharedItems count="3">
        <s v="n"/>
        <s v="n-1"/>
        <s v="n-x"/>
      </sharedItems>
    </cacheField>
    <cacheField name="[Measures].[Moyenne de Energie]" caption="Moyenne de Energie" numFmtId="0" hierarchy="45" level="32767"/>
    <cacheField name="[Measures].[Moyenne de Dansabilité]" caption="Moyenne de Dansabilité" numFmtId="0" hierarchy="47" level="32767"/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0" memberValueDatatype="130" unbalanced="0"/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0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0" memberValueDatatype="130" unbalanced="0"/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657353356481" backgroundQuery="1" createdVersion="8" refreshedVersion="8" minRefreshableVersion="3" recordCount="0" supportSubquery="1" supportAdvancedDrill="1" xr:uid="{702C842B-DD4B-428B-9A78-591215EF87FC}">
  <cacheSource type="external" connectionId="1"/>
  <cacheFields count="3">
    <cacheField name="[semaineNetNm1].[Semaine].[Semaine]" caption="Semaine" numFmtId="0" level="1">
      <sharedItems count="3">
        <s v="n"/>
        <s v="n-1"/>
        <s v="n-x"/>
      </sharedItems>
    </cacheField>
    <cacheField name="[semaineNetNm1].[energie forte].[energie forte]" caption="energie forte" numFmtId="0" hierarchy="10" level="1">
      <sharedItems count="2">
        <s v="Faible"/>
        <s v="Forte"/>
      </sharedItems>
    </cacheField>
    <cacheField name="[Measures].[Nombre de Chanson]" caption="Nombre de Chanson" numFmtId="0" hierarchy="39" level="32767"/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0" memberValueDatatype="130" unbalanced="0"/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0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>
      <fieldsUsage count="2">
        <fieldUsage x="-1"/>
        <fieldUsage x="1"/>
      </fieldsUsage>
    </cacheHierarchy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656888541664" backgroundQuery="1" createdVersion="8" refreshedVersion="8" minRefreshableVersion="3" recordCount="0" supportSubquery="1" supportAdvancedDrill="1" xr:uid="{418FF36C-F70C-46C6-A63F-78D966AD933E}">
  <cacheSource type="external" connectionId="1"/>
  <cacheFields count="3">
    <cacheField name="[semaineNetNm1].[Semaine].[Semaine]" caption="Semaine" numFmtId="0" level="1">
      <sharedItems count="3">
        <s v="n"/>
        <s v="n-1"/>
        <s v="n-x"/>
      </sharedItems>
    </cacheField>
    <cacheField name="[semaineNetNm1].[genre simplifié].[genre simplifié]" caption="genre simplifié" numFmtId="0" hierarchy="7" level="1">
      <sharedItems count="5">
        <s v="Autre"/>
        <s v="Hip hop"/>
        <s v="Pop"/>
        <s v="Rap"/>
        <s v="Rock"/>
      </sharedItems>
    </cacheField>
    <cacheField name="[Measures].[Nombre de Chanson]" caption="Nombre de Chanson" numFmtId="0" hierarchy="39" level="32767"/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1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0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0" memberValueDatatype="130" unbalanced="0"/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658765740744" backgroundQuery="1" createdVersion="8" refreshedVersion="8" minRefreshableVersion="3" recordCount="0" supportSubquery="1" supportAdvancedDrill="1" xr:uid="{9AF271BD-E287-4D0C-B5CC-6C026C449E92}">
  <cacheSource type="external" connectionId="1"/>
  <cacheFields count="2">
    <cacheField name="[semaineNetNm1].[Semaine].[Semaine]" caption="Semaine" numFmtId="0" level="1">
      <sharedItems count="2">
        <s v="n"/>
        <s v="n-1"/>
      </sharedItems>
    </cacheField>
    <cacheField name="[Measures].[Nombre de Genre principal]" caption="Nombre de Genre principal" numFmtId="0" hierarchy="42" level="32767"/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0" memberValueDatatype="130" unbalanced="0"/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0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0" memberValueDatatype="130" unbalanced="0"/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580130902781" backgroundQuery="1" createdVersion="8" refreshedVersion="8" minRefreshableVersion="3" recordCount="0" supportSubquery="1" supportAdvancedDrill="1" xr:uid="{7B737451-8638-43D3-952E-58B86FAA1CB9}">
  <cacheSource type="external" connectionId="1"/>
  <cacheFields count="4">
    <cacheField name="[semaineNetNm1].[Semaine].[Semaine]" caption="Semaine" numFmtId="0" level="1">
      <sharedItems count="3">
        <s v="n"/>
        <s v="n-1"/>
        <s v="n-x"/>
      </sharedItems>
    </cacheField>
    <cacheField name="[semaineNetNm1].[genre simplifié].[genre simplifié]" caption="genre simplifié" numFmtId="0" hierarchy="7" level="1">
      <sharedItems count="5">
        <s v="Autre"/>
        <s v="Hip hop"/>
        <s v="Pop"/>
        <s v="Rap"/>
        <s v="Rock"/>
      </sharedItems>
    </cacheField>
    <cacheField name="[Measures].[Nombre de Chanson]" caption="Nombre de Chanson" numFmtId="0" hierarchy="39" level="32767"/>
    <cacheField name="[semaineNetNm1].[energie forte].[energie forte]" caption="energie forte" numFmtId="0" hierarchy="10" level="1">
      <sharedItems containsSemiMixedTypes="0" containsNonDate="0" containsString="0"/>
    </cacheField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1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0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>
      <fieldsUsage count="2">
        <fieldUsage x="-1"/>
        <fieldUsage x="3"/>
      </fieldsUsage>
    </cacheHierarchy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714137152776" backgroundQuery="1" createdVersion="8" refreshedVersion="8" minRefreshableVersion="3" recordCount="0" supportSubquery="1" supportAdvancedDrill="1" xr:uid="{A0959A2C-EBD4-432F-AAC3-07B4F6D75B01}">
  <cacheSource type="external" connectionId="1"/>
  <cacheFields count="5">
    <cacheField name="[semaineNetNm1].[Semaine].[Semaine]" caption="Semaine" numFmtId="0" level="1">
      <sharedItems count="3">
        <s v="n"/>
        <s v="n-1"/>
        <s v="n-x"/>
      </sharedItems>
    </cacheField>
    <cacheField name="[Measures].[Somme de écoutes]" caption="Somme de écoutes" numFmtId="0" hierarchy="34" level="32767"/>
    <cacheField name="[Measures].[Moyenne de Followers]" caption="Moyenne de Followers" numFmtId="0" hierarchy="36" level="32767"/>
    <cacheField name="[Measures].[Moyenne de Popularité]" caption="Moyenne de Popularité" numFmtId="0" hierarchy="38" level="32767"/>
    <cacheField name="[semaineNetNm1].[genre simplifié].[genre simplifié]" caption="genre simplifié" numFmtId="0" hierarchy="7" level="1">
      <sharedItems containsSemiMixedTypes="0" containsNonDate="0" containsString="0"/>
    </cacheField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4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0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/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714137615738" backgroundQuery="1" createdVersion="8" refreshedVersion="8" minRefreshableVersion="3" recordCount="0" supportSubquery="1" supportAdvancedDrill="1" xr:uid="{D707B37B-96EF-4F35-A70A-20B6F1BF0391}">
  <cacheSource type="external" connectionId="1"/>
  <cacheFields count="4">
    <cacheField name="[semaineNetNm1].[Semaine].[Semaine]" caption="Semaine" numFmtId="0" level="1">
      <sharedItems count="3">
        <s v="n"/>
        <s v="n-1"/>
        <s v="n-x"/>
      </sharedItems>
    </cacheField>
    <cacheField name="[semaineNetNm1].[energie forte].[energie forte]" caption="energie forte" numFmtId="0" hierarchy="10" level="1">
      <sharedItems count="2">
        <s v="Faible"/>
        <s v="Forte"/>
      </sharedItems>
    </cacheField>
    <cacheField name="[Measures].[Nombre de Chanson]" caption="Nombre de Chanson" numFmtId="0" hierarchy="39" level="32767"/>
    <cacheField name="[semaineNetNm1].[genre simplifié].[genre simplifié]" caption="genre simplifié" numFmtId="0" hierarchy="7" level="1">
      <sharedItems containsSemiMixedTypes="0" containsNonDate="0" containsString="0"/>
    </cacheField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3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0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>
      <fieldsUsage count="2">
        <fieldUsage x="-1"/>
        <fieldUsage x="1"/>
      </fieldsUsage>
    </cacheHierarchy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714137731484" backgroundQuery="1" createdVersion="8" refreshedVersion="8" minRefreshableVersion="3" recordCount="0" supportSubquery="1" supportAdvancedDrill="1" xr:uid="{EECF033B-FE34-4D18-AE03-8F1483B62435}">
  <cacheSource type="external" connectionId="1"/>
  <cacheFields count="3">
    <cacheField name="[semaineNetNm1].[Semaine].[Semaine]" caption="Semaine" numFmtId="0" level="1">
      <sharedItems containsSemiMixedTypes="0" containsNonDate="0" containsString="0"/>
    </cacheField>
    <cacheField name="[Measures].[Total distinct de Chanson]" caption="Total distinct de Chanson" numFmtId="0" hierarchy="40" level="32767"/>
    <cacheField name="[semaineNetNm1].[genre simplifié].[genre simplifié]" caption="genre simplifié" numFmtId="0" hierarchy="7" level="1">
      <sharedItems containsSemiMixedTypes="0" containsNonDate="0" containsString="0"/>
    </cacheField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2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0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/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714138194446" backgroundQuery="1" createdVersion="8" refreshedVersion="8" minRefreshableVersion="3" recordCount="0" supportSubquery="1" supportAdvancedDrill="1" xr:uid="{E4073E69-ECCE-4D7B-8947-607A1DF8B3C8}">
  <cacheSource type="external" connectionId="1"/>
  <cacheFields count="3">
    <cacheField name="[semaineNetNm1].[Semaine].[Semaine]" caption="Semaine" numFmtId="0" level="1">
      <sharedItems count="3">
        <s v="n"/>
        <s v="n-1"/>
        <s v="n-x"/>
      </sharedItems>
    </cacheField>
    <cacheField name="[Measures].[Total distinct de Chanson]" caption="Total distinct de Chanson" numFmtId="0" hierarchy="40" level="32767"/>
    <cacheField name="[semaineNetNm1].[genre simplifié].[genre simplifié]" caption="genre simplifié" numFmtId="0" hierarchy="7" level="1">
      <sharedItems containsSemiMixedTypes="0" containsNonDate="0" containsString="0"/>
    </cacheField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2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0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/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554210185182" backgroundQuery="1" createdVersion="3" refreshedVersion="8" minRefreshableVersion="3" recordCount="0" supportSubquery="1" supportAdvancedDrill="1" xr:uid="{6467F203-2AB9-430F-BDF8-177284436323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semaineNetNm1].[Semaine]" caption="Semaine" attribute="1" defaultMemberUniqueName="[semaineNetNm1].[Semaine].[All]" allUniqueName="[semaineNetNm1].[Semaine].[All]" dimensionUniqueName="[semaineNetNm1]" displayFolder="" count="0" memberValueDatatype="130" unbalanced="0"/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/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2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/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040181907"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580128587964" backgroundQuery="1" createdVersion="8" refreshedVersion="8" minRefreshableVersion="3" recordCount="0" supportSubquery="1" supportAdvancedDrill="1" xr:uid="{0A04B5B5-A3F0-4571-8ABD-48FB655B8DF3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semaineNetNm1].[genre simplifié].[genre simplifié]" caption="genre simplifié" numFmtId="0" hierarchy="7" level="1">
      <sharedItems count="5">
        <s v="Autre"/>
        <s v="Hip hop"/>
        <s v="Pop"/>
        <s v="Rap"/>
        <s v="Rock"/>
      </sharedItems>
    </cacheField>
    <cacheField name="[Measures].[Nombre de Chanson]" caption="Nombre de Chanson" numFmtId="0" hierarchy="39" level="32767"/>
    <cacheField name="[semaineNetNm1].[Semaine].[Semaine]" caption="Semaine" numFmtId="0" level="1">
      <sharedItems containsSemiMixedTypes="0" containsNonDate="0" containsString="0"/>
    </cacheField>
    <cacheField name="[semaineNetNm1].[energie forte].[energie forte]" caption="energie forte" numFmtId="0" hierarchy="10" level="1">
      <sharedItems containsSemiMixedTypes="0" containsNonDate="0" containsString="0"/>
    </cacheField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2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0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>
      <fieldsUsage count="2">
        <fieldUsage x="-1"/>
        <fieldUsage x="3"/>
      </fieldsUsage>
    </cacheHierarchy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206256562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709188194443" backgroundQuery="1" createdVersion="8" refreshedVersion="8" minRefreshableVersion="3" recordCount="0" supportSubquery="1" supportAdvancedDrill="1" xr:uid="{F662A97C-A7D4-47B8-93EA-A62E8D87769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semaineNetNm1].[semaine du plus haut classement (mois)].[semaine du plus haut classement (mois)]" caption="semaine du plus haut classement (mois)" numFmtId="0" hierarchy="26" level="1">
      <sharedItems count="12">
        <s v="déc"/>
        <s v="janv"/>
        <s v="févr"/>
        <s v="mars"/>
        <s v="avr"/>
        <s v="mai"/>
        <s v="juin"/>
        <s v="juil"/>
        <s v="août"/>
        <s v="sept"/>
        <s v="oct"/>
        <s v="nov"/>
      </sharedItems>
    </cacheField>
    <cacheField name="[semaineNetNm1].[semaine du plus haut classement (année)].[semaine du plus haut classement (année)]" caption="semaine du plus haut classement (année)" numFmtId="0" hierarchy="24" level="1">
      <sharedItems count="3">
        <s v="2019"/>
        <s v="2020"/>
        <s v="2021"/>
      </sharedItems>
    </cacheField>
    <cacheField name="[Measures].[Moyenne de Energie]" caption="Moyenne de Energie" numFmtId="0" hierarchy="45" level="32767"/>
    <cacheField name="[semaineNetNm1].[genre simplifié].[genre simplifié]" caption="genre simplifié" numFmtId="0" hierarchy="7" level="1">
      <sharedItems containsSemiMixedTypes="0" containsNonDate="0" containsString="0"/>
    </cacheField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0" memberValueDatatype="130" unbalanced="0"/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2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3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2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/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2" memberValueDatatype="130" unbalanced="0">
      <fieldsUsage count="2">
        <fieldUsage x="-1"/>
        <fieldUsage x="1"/>
      </fieldsUsage>
    </cacheHierarchy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2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16936765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709188541667" backgroundQuery="1" createdVersion="8" refreshedVersion="8" minRefreshableVersion="3" recordCount="0" supportSubquery="1" supportAdvancedDrill="1" xr:uid="{6E513F21-7F9E-4409-96FE-59E66B625378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semaineNetNm1].[genre simplifié].[genre simplifié]" caption="genre simplifié" numFmtId="0" hierarchy="7" level="1">
      <sharedItems containsSemiMixedTypes="0" containsNonDate="0" containsString="0"/>
    </cacheField>
    <cacheField name="[semaineNetNm1].[Date de sortie (mois)].[Date de sortie (mois)]" caption="Date de sortie (mois)" numFmtId="0" hierarchy="29" level="1">
      <sharedItems count="12">
        <s v="janv"/>
        <s v="févr"/>
        <s v="mars"/>
        <s v="avr"/>
        <s v="mai"/>
        <s v="juin"/>
        <s v="juil"/>
        <s v="août"/>
        <s v="sept"/>
        <s v="oct"/>
        <s v="nov"/>
        <s v="déc"/>
      </sharedItems>
    </cacheField>
    <cacheField name="[semaineNetNm1].[Date de sortie (année)].[Date de sortie (année)]" caption="Date de sortie (année)" numFmtId="0" hierarchy="27" level="1">
      <sharedItems count="2">
        <s v="2020"/>
        <s v="2021"/>
      </sharedItems>
    </cacheField>
    <cacheField name="[Measures].[Nombre de Chanson]" caption="Nombre de Chanson" numFmtId="0" hierarchy="39" level="32767"/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0" memberValueDatatype="130" unbalanced="0"/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2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/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2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2" memberValueDatatype="130" unbalanced="0">
      <fieldsUsage count="2">
        <fieldUsage x="-1"/>
        <fieldUsage x="2"/>
      </fieldsUsage>
    </cacheHierarchy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2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2" memberValueDatatype="130" unbalanced="0">
      <fieldsUsage count="2">
        <fieldUsage x="-1"/>
        <fieldUsage x="1"/>
      </fieldsUsage>
    </cacheHierarchy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59769909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70918888889" backgroundQuery="1" createdVersion="8" refreshedVersion="8" minRefreshableVersion="3" recordCount="0" supportSubquery="1" supportAdvancedDrill="1" xr:uid="{D23016A5-4506-4328-AF52-97F1A2368543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7">
    <cacheField name="[semaineNetNm1].[Semaine].[Semaine]" caption="Semaine" numFmtId="0" level="1">
      <sharedItems count="3">
        <s v="n"/>
        <s v="n-1"/>
        <s v="n-x" u="1"/>
      </sharedItems>
    </cacheField>
    <cacheField name="[Measures].[Moyenne de Energie]" caption="Moyenne de Energie" numFmtId="0" hierarchy="45" level="32767"/>
    <cacheField name="[Measures].[Moyenne de Dansabilité]" caption="Moyenne de Dansabilité" numFmtId="0" hierarchy="47" level="32767"/>
    <cacheField name="[Measures].[Moyenne de Paroles]" caption="Moyenne de Paroles" numFmtId="0" hierarchy="51" level="32767"/>
    <cacheField name="[Measures].[Moyenne de Positivité]" caption="Moyenne de Positivité" numFmtId="0" hierarchy="53" level="32767"/>
    <cacheField name="[Measures].[Moyenne de Acousticité]" caption="Moyenne de Acousticité" numFmtId="0" hierarchy="52" level="32767"/>
    <cacheField name="[semaineNetNm1].[genre simplifié].[genre simplifié]" caption="genre simplifié" numFmtId="0" hierarchy="7" level="1">
      <sharedItems containsSemiMixedTypes="0" containsNonDate="0" containsString="0"/>
    </cacheField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6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2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/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2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2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2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2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2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38583409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709189236113" backgroundQuery="1" createdVersion="8" refreshedVersion="8" minRefreshableVersion="3" recordCount="0" supportSubquery="1" supportAdvancedDrill="1" xr:uid="{0DD55B59-E0C8-4A37-9DA9-02D7418A18A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7">
    <cacheField name="[semaineNetNm1].[Semaine].[Semaine]" caption="Semaine" numFmtId="0" level="1">
      <sharedItems count="3">
        <s v="n"/>
        <s v="n-1"/>
        <s v="n-x" u="1"/>
      </sharedItems>
    </cacheField>
    <cacheField name="[Measures].[Moyenne de Energie]" caption="Moyenne de Energie" numFmtId="0" hierarchy="45" level="32767"/>
    <cacheField name="[Measures].[Moyenne de Dansabilité]" caption="Moyenne de Dansabilité" numFmtId="0" hierarchy="47" level="32767"/>
    <cacheField name="[Measures].[Moyenne de Paroles]" caption="Moyenne de Paroles" numFmtId="0" hierarchy="51" level="32767"/>
    <cacheField name="[Measures].[Moyenne de Acousticité]" caption="Moyenne de Acousticité" numFmtId="0" hierarchy="52" level="32767"/>
    <cacheField name="[Measures].[Moyenne de Positivité]" caption="Moyenne de Positivité" numFmtId="0" hierarchy="53" level="32767"/>
    <cacheField name="[semaineNetNm1].[genre simplifié].[genre simplifié]" caption="genre simplifié" numFmtId="0" hierarchy="7" level="1">
      <sharedItems containsSemiMixedTypes="0" containsNonDate="0" containsString="0"/>
    </cacheField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6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2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/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13858276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714138657408" backgroundQuery="1" createdVersion="8" refreshedVersion="8" minRefreshableVersion="3" recordCount="0" supportSubquery="1" supportAdvancedDrill="1" xr:uid="{54F446D9-19DB-4B18-99C9-5E4994CB49CF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semaineNetNm1].[Semaine].[Semaine]" caption="Semaine" numFmtId="0" level="1">
      <sharedItems containsSemiMixedTypes="0" containsNonDate="0" containsString="0"/>
    </cacheField>
    <cacheField name="[semaineNetNm1].[energie forte].[energie forte]" caption="energie forte" numFmtId="0" hierarchy="10" level="1">
      <sharedItems count="2">
        <s v="Faible"/>
        <s v="Forte"/>
      </sharedItems>
    </cacheField>
    <cacheField name="[Measures].[Nombre de Chanson]" caption="Nombre de Chanson" numFmtId="0" hierarchy="39" level="32767"/>
    <cacheField name="[semaineNetNm1].[semaine du plus haut classement (année)].[semaine du plus haut classement (année)]" caption="semaine du plus haut classement (année)" numFmtId="0" hierarchy="24" level="1">
      <sharedItems count="3">
        <s v="2019"/>
        <s v="2020"/>
        <s v="2021"/>
      </sharedItems>
    </cacheField>
    <cacheField name="[semaineNetNm1].[semaine du plus haut classement (mois)].[semaine du plus haut classement (mois)]" caption="semaine du plus haut classement (mois)" numFmtId="0" hierarchy="26" level="1">
      <sharedItems count="12">
        <s v="déc"/>
        <s v="janv"/>
        <s v="févr"/>
        <s v="mars"/>
        <s v="avr"/>
        <s v="mai"/>
        <s v="juin"/>
        <s v="juil"/>
        <s v="août"/>
        <s v="sept"/>
        <s v="oct"/>
        <s v="nov"/>
      </sharedItems>
    </cacheField>
    <cacheField name="[semaineNetNm1].[genre simplifié].[genre simplifié]" caption="genre simplifié" numFmtId="0" hierarchy="7" level="1">
      <sharedItems containsSemiMixedTypes="0" containsNonDate="0" containsString="0"/>
    </cacheField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0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5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0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>
      <fieldsUsage count="2">
        <fieldUsage x="-1"/>
        <fieldUsage x="1"/>
      </fieldsUsage>
    </cacheHierarchy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2" memberValueDatatype="130" unbalanced="0">
      <fieldsUsage count="2">
        <fieldUsage x="-1"/>
        <fieldUsage x="3"/>
      </fieldsUsage>
    </cacheHierarchy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2" memberValueDatatype="130" unbalanced="0">
      <fieldsUsage count="2">
        <fieldUsage x="-1"/>
        <fieldUsage x="4"/>
      </fieldsUsage>
    </cacheHierarchy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60954030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714139004631" backgroundQuery="1" createdVersion="8" refreshedVersion="8" minRefreshableVersion="3" recordCount="0" supportSubquery="1" supportAdvancedDrill="1" xr:uid="{6B074504-050C-4448-99C5-00AD1BFAE13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Somme de écoutes]" caption="Somme de écoutes" numFmtId="0" hierarchy="34" level="32767"/>
    <cacheField name="[semaineNetNm1].[semaine du plus haut classement (mois)].[semaine du plus haut classement (mois)]" caption="semaine du plus haut classement (mois)" numFmtId="0" hierarchy="26" level="1">
      <sharedItems count="12">
        <s v="déc"/>
        <s v="janv"/>
        <s v="févr"/>
        <s v="mars"/>
        <s v="avr"/>
        <s v="mai"/>
        <s v="juin"/>
        <s v="juil"/>
        <s v="août"/>
        <s v="sept"/>
        <s v="oct"/>
        <s v="nov"/>
      </sharedItems>
    </cacheField>
    <cacheField name="[semaineNetNm1].[semaine du plus haut classement (année)].[semaine du plus haut classement (année)]" caption="semaine du plus haut classement (année)" numFmtId="0" hierarchy="24" level="1">
      <sharedItems count="3">
        <s v="2019"/>
        <s v="2020"/>
        <s v="2021"/>
      </sharedItems>
    </cacheField>
    <cacheField name="[semaineNetNm1].[genre simplifié].[genre simplifié]" caption="genre simplifié" numFmtId="0" hierarchy="7" level="1">
      <sharedItems containsSemiMixedTypes="0" containsNonDate="0" containsString="0"/>
    </cacheField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0" memberValueDatatype="130" unbalanced="0"/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3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0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/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2" memberValueDatatype="130" unbalanced="0">
      <fieldsUsage count="2">
        <fieldUsage x="-1"/>
        <fieldUsage x="2"/>
      </fieldsUsage>
    </cacheHierarchy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2" memberValueDatatype="130" unbalanced="0">
      <fieldsUsage count="2">
        <fieldUsage x="-1"/>
        <fieldUsage x="1"/>
      </fieldsUsage>
    </cacheHierarchy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0" memberValueDatatype="130" unbalanced="0"/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0" memberValueDatatype="130" unbalanced="0"/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206430561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84.714139467593" backgroundQuery="1" createdVersion="8" refreshedVersion="8" minRefreshableVersion="3" recordCount="0" supportSubquery="1" supportAdvancedDrill="1" xr:uid="{236D1A4F-4776-4EA7-BF09-97A1469480B4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Nombre de Chanson]" caption="Nombre de Chanson" numFmtId="0" hierarchy="39" level="32767"/>
    <cacheField name="[semaineNetNm1].[Date de sortie (mois)].[Date de sortie (mois)]" caption="Date de sortie (mois)" numFmtId="0" hierarchy="29" level="1">
      <sharedItems count="4">
        <s v="mai"/>
        <s v="juin"/>
        <s v="juil"/>
        <s v="août"/>
      </sharedItems>
    </cacheField>
    <cacheField name="[semaineNetNm1].[Semaine].[Semaine]" caption="Semaine" numFmtId="0" level="1">
      <sharedItems containsSemiMixedTypes="0" containsNonDate="0" containsString="0"/>
    </cacheField>
    <cacheField name="[semaineNetNm1].[Date de sortie (année)].[Date de sortie (année)]" caption="Date de sortie (année)" numFmtId="0" hierarchy="27" level="1">
      <sharedItems count="1">
        <s v="2021"/>
      </sharedItems>
    </cacheField>
    <cacheField name="[semaineNetNm1].[genre simplifié].[genre simplifié]" caption="genre simplifié" numFmtId="0" hierarchy="7" level="1">
      <sharedItems containsSemiMixedTypes="0" containsNonDate="0" containsString="0"/>
    </cacheField>
  </cacheFields>
  <cacheHierarchies count="54">
    <cacheHierarchy uniqueName="[semaineNetNm1].[Semaine]" caption="Semaine" attribute="1" defaultMemberUniqueName="[semaineNetNm1].[Semaine].[All]" allUniqueName="[semaineNetNm1].[Semaine].[All]" dimensionUniqueName="[semaineNetNm1]" displayFolder="" count="2" memberValueDatatype="130" unbalanced="0">
      <fieldsUsage count="2">
        <fieldUsage x="-1"/>
        <fieldUsage x="2"/>
      </fieldsUsage>
    </cacheHierarchy>
    <cacheHierarchy uniqueName="[semaineNetNm1].[Index]" caption="Index" attribute="1" defaultMemberUniqueName="[semaineNetNm1].[Index].[All]" allUniqueName="[semaineNetNm1].[Index].[All]" dimensionUniqueName="[semaineNetNm1]" displayFolder="" count="0" memberValueDatatype="20" unbalanced="0"/>
    <cacheHierarchy uniqueName="[semaineNetNm1].[Position la plus élevée dans les charts]" caption="Position la plus élevée dans les charts" attribute="1" defaultMemberUniqueName="[semaineNetNm1].[Position la plus élevée dans les charts].[All]" allUniqueName="[semaineNetNm1].[Position la plus élevée dans les charts].[All]" dimensionUniqueName="[semaineNetNm1]" displayFolder="" count="0" memberValueDatatype="20" unbalanced="0"/>
    <cacheHierarchy uniqueName="[semaineNetNm1].[Nombre d'apparitions dans les charts]" caption="Nombre d'apparitions dans les charts" attribute="1" defaultMemberUniqueName="[semaineNetNm1].[Nombre d'apparitions dans les charts].[All]" allUniqueName="[semaineNetNm1].[Nombre d'apparitions dans les charts].[All]" dimensionUniqueName="[semaineNetNm1]" displayFolder="" count="0" memberValueDatatype="20" unbalanced="0"/>
    <cacheHierarchy uniqueName="[semaineNetNm1].[semaine du plus haut classement]" caption="semaine du plus haut classement" attribute="1" time="1" defaultMemberUniqueName="[semaineNetNm1].[semaine du plus haut classement].[All]" allUniqueName="[semaineNetNm1].[semaine du plus haut classement].[All]" dimensionUniqueName="[semaineNetNm1]" displayFolder="" count="0" memberValueDatatype="7" unbalanced="0"/>
    <cacheHierarchy uniqueName="[semaineNetNm1].[Chanson]" caption="Chanson" attribute="1" defaultMemberUniqueName="[semaineNetNm1].[Chanson].[All]" allUniqueName="[semaineNetNm1].[Chanson].[All]" dimensionUniqueName="[semaineNetNm1]" displayFolder="" count="0" memberValueDatatype="130" unbalanced="0"/>
    <cacheHierarchy uniqueName="[semaineNetNm1].[Artiste]" caption="Artiste" attribute="1" defaultMemberUniqueName="[semaineNetNm1].[Artiste].[All]" allUniqueName="[semaineNetNm1].[Artiste].[All]" dimensionUniqueName="[semaineNetNm1]" displayFolder="" count="0" memberValueDatatype="130" unbalanced="0"/>
    <cacheHierarchy uniqueName="[semaineNetNm1].[genre simplifié]" caption="genre simplifié" attribute="1" defaultMemberUniqueName="[semaineNetNm1].[genre simplifié].[All]" allUniqueName="[semaineNetNm1].[genre simplifié].[All]" dimensionUniqueName="[semaineNetNm1]" displayFolder="" count="2" memberValueDatatype="130" unbalanced="0">
      <fieldsUsage count="2">
        <fieldUsage x="-1"/>
        <fieldUsage x="4"/>
      </fieldsUsage>
    </cacheHierarchy>
    <cacheHierarchy uniqueName="[semaineNetNm1].[Genre principal]" caption="Genre principal" attribute="1" defaultMemberUniqueName="[semaineNetNm1].[Genre principal].[All]" allUniqueName="[semaineNetNm1].[Genre principal].[All]" dimensionUniqueName="[semaineNetNm1]" displayFolder="" count="0" memberValueDatatype="130" unbalanced="0"/>
    <cacheHierarchy uniqueName="[semaineNetNm1].[Popularité forte]" caption="Popularité forte" attribute="1" defaultMemberUniqueName="[semaineNetNm1].[Popularité forte].[All]" allUniqueName="[semaineNetNm1].[Popularité forte].[All]" dimensionUniqueName="[semaineNetNm1]" displayFolder="" count="0" memberValueDatatype="130" unbalanced="0"/>
    <cacheHierarchy uniqueName="[semaineNetNm1].[energie forte]" caption="energie forte" attribute="1" defaultMemberUniqueName="[semaineNetNm1].[energie forte].[All]" allUniqueName="[semaineNetNm1].[energie forte].[All]" dimensionUniqueName="[semaineNetNm1]" displayFolder="" count="2" memberValueDatatype="130" unbalanced="0"/>
    <cacheHierarchy uniqueName="[semaineNetNm1].[écoutes]" caption="écoutes" attribute="1" defaultMemberUniqueName="[semaineNetNm1].[écoutes].[All]" allUniqueName="[semaineNetNm1].[écoutes].[All]" dimensionUniqueName="[semaineNetNm1]" displayFolder="" count="0" memberValueDatatype="20" unbalanced="0"/>
    <cacheHierarchy uniqueName="[semaineNetNm1].[Followers]" caption="Followers" attribute="1" defaultMemberUniqueName="[semaineNetNm1].[Followers].[All]" allUniqueName="[semaineNetNm1].[Followers].[All]" dimensionUniqueName="[semaineNetNm1]" displayFolder="" count="0" memberValueDatatype="20" unbalanced="0"/>
    <cacheHierarchy uniqueName="[semaineNetNm1].[Date de sortie]" caption="Date de sortie" attribute="1" time="1" defaultMemberUniqueName="[semaineNetNm1].[Date de sortie].[All]" allUniqueName="[semaineNetNm1].[Date de sortie].[All]" dimensionUniqueName="[semaineNetNm1]" displayFolder="" count="0" memberValueDatatype="7" unbalanced="0"/>
    <cacheHierarchy uniqueName="[semaineNetNm1].[Popularité]" caption="Popularité" attribute="1" defaultMemberUniqueName="[semaineNetNm1].[Popularité].[All]" allUniqueName="[semaineNetNm1].[Popularité].[All]" dimensionUniqueName="[semaineNetNm1]" displayFolder="" count="0" memberValueDatatype="20" unbalanced="0"/>
    <cacheHierarchy uniqueName="[semaineNetNm1].[Energie]" caption="Energie" attribute="1" defaultMemberUniqueName="[semaineNetNm1].[Energie].[All]" allUniqueName="[semaineNetNm1].[Energie].[All]" dimensionUniqueName="[semaineNetNm1]" displayFolder="" count="0" memberValueDatatype="5" unbalanced="0"/>
    <cacheHierarchy uniqueName="[semaineNetNm1].[Dansabilité]" caption="Dansabilité" attribute="1" defaultMemberUniqueName="[semaineNetNm1].[Dansabilité].[All]" allUniqueName="[semaineNetNm1].[Dansabilité].[All]" dimensionUniqueName="[semaineNetNm1]" displayFolder="" count="0" memberValueDatatype="5" unbalanced="0"/>
    <cacheHierarchy uniqueName="[semaineNetNm1].[Paroles]" caption="Paroles" attribute="1" defaultMemberUniqueName="[semaineNetNm1].[Paroles].[All]" allUniqueName="[semaineNetNm1].[Paroles].[All]" dimensionUniqueName="[semaineNetNm1]" displayFolder="" count="0" memberValueDatatype="5" unbalanced="0"/>
    <cacheHierarchy uniqueName="[semaineNetNm1].[Acousticité]" caption="Acousticité" attribute="1" defaultMemberUniqueName="[semaineNetNm1].[Acousticité].[All]" allUniqueName="[semaineNetNm1].[Acousticité].[All]" dimensionUniqueName="[semaineNetNm1]" displayFolder="" count="0" memberValueDatatype="5" unbalanced="0"/>
    <cacheHierarchy uniqueName="[semaineNetNm1].[Concert]" caption="Concert" attribute="1" defaultMemberUniqueName="[semaineNetNm1].[Concert].[All]" allUniqueName="[semaineNetNm1].[Concert].[All]" dimensionUniqueName="[semaineNetNm1]" displayFolder="" count="0" memberValueDatatype="5" unbalanced="0"/>
    <cacheHierarchy uniqueName="[semaineNetNm1].[Positivité]" caption="Positivité" attribute="1" defaultMemberUniqueName="[semaineNetNm1].[Positivité].[All]" allUniqueName="[semaineNetNm1].[Positivité].[All]" dimensionUniqueName="[semaineNetNm1]" displayFolder="" count="0" memberValueDatatype="5" unbalanced="0"/>
    <cacheHierarchy uniqueName="[semaineNetNm1].[Intensité]" caption="Intensité" attribute="1" defaultMemberUniqueName="[semaineNetNm1].[Intensité].[All]" allUniqueName="[semaineNetNm1].[Intensité].[All]" dimensionUniqueName="[semaineNetNm1]" displayFolder="" count="0" memberValueDatatype="5" unbalanced="0"/>
    <cacheHierarchy uniqueName="[semaineNetNm1].[Durée (ms)]" caption="Durée (ms)" attribute="1" defaultMemberUniqueName="[semaineNetNm1].[Durée (ms)].[All]" allUniqueName="[semaineNetNm1].[Durée (ms)].[All]" dimensionUniqueName="[semaineNetNm1]" displayFolder="" count="0" memberValueDatatype="20" unbalanced="0"/>
    <cacheHierarchy uniqueName="[semaineNetNm1].[Année de sortie]" caption="Année de sortie" attribute="1" defaultMemberUniqueName="[semaineNetNm1].[Année de sortie].[All]" allUniqueName="[semaineNetNm1].[Année de sortie].[All]" dimensionUniqueName="[semaineNetNm1]" displayFolder="" count="0" memberValueDatatype="20" unbalanced="0"/>
    <cacheHierarchy uniqueName="[semaineNetNm1].[semaine du plus haut classement (année)]" caption="semaine du plus haut classement (année)" attribute="1" defaultMemberUniqueName="[semaineNetNm1].[semaine du plus haut classement (année)].[All]" allUniqueName="[semaineNetNm1].[semaine du plus haut classement (année)].[All]" dimensionUniqueName="[semaineNetNm1]" displayFolder="" count="0" memberValueDatatype="130" unbalanced="0"/>
    <cacheHierarchy uniqueName="[semaineNetNm1].[semaine du plus haut classement (trimestre)]" caption="semaine du plus haut classement (trimestre)" attribute="1" defaultMemberUniqueName="[semaineNetNm1].[semaine du plus haut classement (trimestre)].[All]" allUniqueName="[semaineNetNm1].[semaine du plus haut classement (trimestre)].[All]" dimensionUniqueName="[semaineNetNm1]" displayFolder="" count="0" memberValueDatatype="130" unbalanced="0"/>
    <cacheHierarchy uniqueName="[semaineNetNm1].[semaine du plus haut classement (mois)]" caption="semaine du plus haut classement (mois)" attribute="1" defaultMemberUniqueName="[semaineNetNm1].[semaine du plus haut classement (mois)].[All]" allUniqueName="[semaineNetNm1].[semaine du plus haut classement (mois)].[All]" dimensionUniqueName="[semaineNetNm1]" displayFolder="" count="0" memberValueDatatype="130" unbalanced="0"/>
    <cacheHierarchy uniqueName="[semaineNetNm1].[Date de sortie (année)]" caption="Date de sortie (année)" attribute="1" defaultMemberUniqueName="[semaineNetNm1].[Date de sortie (année)].[All]" allUniqueName="[semaineNetNm1].[Date de sortie (année)].[All]" dimensionUniqueName="[semaineNetNm1]" displayFolder="" count="2" memberValueDatatype="130" unbalanced="0">
      <fieldsUsage count="2">
        <fieldUsage x="-1"/>
        <fieldUsage x="3"/>
      </fieldsUsage>
    </cacheHierarchy>
    <cacheHierarchy uniqueName="[semaineNetNm1].[Date de sortie (trimestre)]" caption="Date de sortie (trimestre)" attribute="1" defaultMemberUniqueName="[semaineNetNm1].[Date de sortie (trimestre)].[All]" allUniqueName="[semaineNetNm1].[Date de sortie (trimestre)].[All]" dimensionUniqueName="[semaineNetNm1]" displayFolder="" count="0" memberValueDatatype="130" unbalanced="0"/>
    <cacheHierarchy uniqueName="[semaineNetNm1].[Date de sortie (mois)]" caption="Date de sortie (mois)" attribute="1" defaultMemberUniqueName="[semaineNetNm1].[Date de sortie (mois)].[All]" allUniqueName="[semaineNetNm1].[Date de sortie (mois)].[All]" dimensionUniqueName="[semaineNetNm1]" displayFolder="" count="2" memberValueDatatype="130" unbalanced="0">
      <fieldsUsage count="2">
        <fieldUsage x="-1"/>
        <fieldUsage x="1"/>
      </fieldsUsage>
    </cacheHierarchy>
    <cacheHierarchy uniqueName="[semaineNetNm1].[Date de sortie (index des mois)]" caption="Date de sortie (index des mois)" attribute="1" defaultMemberUniqueName="[semaineNetNm1].[Date de sortie (index des mois)].[All]" allUniqueName="[semaineNetNm1].[Date de sortie (index des mois)].[All]" dimensionUniqueName="[semaineNetNm1]" displayFolder="" count="0" memberValueDatatype="20" unbalanced="0" hidden="1"/>
    <cacheHierarchy uniqueName="[semaineNetNm1].[semaine du plus haut classement (index des mois)]" caption="semaine du plus haut classement (index des mois)" attribute="1" defaultMemberUniqueName="[semaineNetNm1].[semaine du plus haut classement (index des mois)].[All]" allUniqueName="[semaineNetNm1].[semaine du plus haut classement (index des mois)].[All]" dimensionUniqueName="[semaineNetNm1]" displayFolder="" count="0" memberValueDatatype="20" unbalanced="0" hidden="1"/>
    <cacheHierarchy uniqueName="[Measures].[__XL_Count semaineNetNm1]" caption="__XL_Count semaineNetNm1" measure="1" displayFolder="" measureGroup="semaineNetNm1" count="0" hidden="1"/>
    <cacheHierarchy uniqueName="[Measures].[__Aucune mesure définie]" caption="__Aucune mesure définie" measure="1" displayFolder="" count="0" hidden="1"/>
    <cacheHierarchy uniqueName="[Measures].[Somme de écoutes]" caption="Somme de écout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Followers]" caption="Somm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oyenne de Followers]" caption="Moyenne de Follower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Popularité]" caption="Somm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oyenne de Popularité]" caption="Moyenne de Popular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Chanson]" caption="Nombre de Chanson" measure="1" displayFolder="" measureGroup="semaineNetNm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Total distinct de Chanson]" caption="Total distinct de Chanson" measure="1" displayFolder="" measureGroup="semaineNetNm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energie forte]" caption="Nombre de energie fort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Genre principal]" caption="Nombre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Genre principal]" caption="Total distinct de Genre principal" measure="1" displayFolder="" measureGroup="semaineNetNm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Energie]" caption="Somm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oyenne de Energie]" caption="Moyenne de Energie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Dansabilité]" caption="Somm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oyenne de Dansabilité]" caption="Moyenne de Dansabil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Paroles]" caption="Somm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Acousticité]" caption="Somm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Positivité]" caption="Somm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Paroles]" caption="Moyenne de Paroles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oyenne de Acousticité]" caption="Moyenne de Acoustic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oyenne de Positivité]" caption="Moyenne de Positivité" measure="1" displayFolder="" measureGroup="semaineNetNm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emaineNetNm1" uniqueName="[semaineNetNm1]" caption="semaineNetNm1"/>
  </dimensions>
  <measureGroups count="1">
    <measureGroup name="semaineNetNm1" caption="semaineNetNm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68352468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26275-C39E-4D80-A11C-7220AA61833E}" name="PivotChartTable14" cacheId="196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3:B26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2">
    <field x="2"/>
    <field x="1"/>
  </rowFields>
  <rowItems count="2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pageFields count="1">
    <pageField fld="0" hier="7" name="[semaineNetNm1].[genre simplifié].[All]" cap="All"/>
  </pageFields>
  <dataFields count="1">
    <dataField name="Nombre de Chanso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27"/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3" columnCount="1" cacheId="597699091">
        <x15:pivotRow count="1">
          <x15:c t="e">
            <x15:v/>
          </x15:c>
        </x15:pivotRow>
        <x15:pivotRow count="1">
          <x15:c>
            <x15:v>70</x15:v>
          </x15:c>
        </x15:pivotRow>
        <x15:pivotRow count="1">
          <x15:c>
            <x15:v>87</x15:v>
          </x15:c>
        </x15:pivotRow>
        <x15:pivotRow count="1">
          <x15:c>
            <x15:v>97</x15:v>
          </x15:c>
        </x15:pivotRow>
        <x15:pivotRow count="1">
          <x15:c>
            <x15:v>40</x15:v>
          </x15:c>
        </x15:pivotRow>
        <x15:pivotRow count="1">
          <x15:c>
            <x15:v>93</x15:v>
          </x15:c>
        </x15:pivotRow>
        <x15:pivotRow count="1">
          <x15:c>
            <x15:v>41</x15:v>
          </x15:c>
        </x15:pivotRow>
        <x15:pivotRow count="1">
          <x15:c>
            <x15:v>91</x15:v>
          </x15:c>
        </x15:pivotRow>
        <x15:pivotRow count="1">
          <x15:c>
            <x15:v>38</x15:v>
          </x15:c>
        </x15:pivotRow>
        <x15:pivotRow count="1">
          <x15:c>
            <x15:v>49</x15:v>
          </x15:c>
        </x15:pivotRow>
        <x15:pivotRow count="1">
          <x15:c>
            <x15:v>64</x15:v>
          </x15:c>
        </x15:pivotRow>
        <x15:pivotRow count="1">
          <x15:c>
            <x15:v>63</x15:v>
          </x15:c>
        </x15:pivotRow>
        <x15:pivotRow count="1">
          <x15:c>
            <x15:v>50</x15:v>
          </x15:c>
        </x15:pivotRow>
        <x15:pivotRow count="1">
          <x15:c t="e">
            <x15:v/>
          </x15:c>
        </x15:pivotRow>
        <x15:pivotRow count="1">
          <x15:c>
            <x15:v>37</x15:v>
          </x15:c>
        </x15:pivotRow>
        <x15:pivotRow count="1">
          <x15:c>
            <x15:v>26</x15:v>
          </x15:c>
        </x15:pivotRow>
        <x15:pivotRow count="1">
          <x15:c>
            <x15:v>52</x15:v>
          </x15:c>
        </x15:pivotRow>
        <x15:pivotRow count="1">
          <x15:c>
            <x15:v>59</x15:v>
          </x15:c>
        </x15:pivotRow>
        <x15:pivotRow count="1">
          <x15:c>
            <x15:v>53</x15:v>
          </x15:c>
        </x15:pivotRow>
        <x15:pivotRow count="1">
          <x15:c>
            <x15:v>77</x15:v>
          </x15:c>
        </x15:pivotRow>
        <x15:pivotRow count="1">
          <x15:c>
            <x15:v>46</x15:v>
          </x15:c>
        </x15:pivotRow>
        <x15:pivotRow count="1">
          <x15:c>
            <x15:v>46</x15:v>
          </x15:c>
        </x15:pivotRow>
        <x15:pivotRow count="1">
          <x15:c>
            <x15:v>1179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601AE-495C-4C7F-9870-7BB804828080}" name="PivotChartTable13" cacheId="196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1:B25" firstHeaderRow="1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24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Moyenne de Energie" fld="2" subtotal="average" baseField="0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oyenne de Energi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24"/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4" columnCount="1" cacheId="1169367657">
        <x15:pivotRow count="1">
          <x15:c t="e">
            <x15:v/>
          </x15:c>
        </x15:pivotRow>
        <x15:pivotRow count="1">
          <x15:c>
            <x15:v>0.65748314606741609</x15:v>
          </x15:c>
        </x15:pivotRow>
        <x15:pivotRow count="1">
          <x15:c t="e">
            <x15:v/>
          </x15:c>
        </x15:pivotRow>
        <x15:pivotRow count="1">
          <x15:c>
            <x15:v>0.59030065359477157</x15:v>
          </x15:c>
        </x15:pivotRow>
        <x15:pivotRow count="1">
          <x15:c>
            <x15:v>0.6375825242718447</x15:v>
          </x15:c>
        </x15:pivotRow>
        <x15:pivotRow count="1">
          <x15:c>
            <x15:v>0.65436274509803916</x15:v>
          </x15:c>
        </x15:pivotRow>
        <x15:pivotRow count="1">
          <x15:c>
            <x15:v>0.61854098360655729</x15:v>
          </x15:c>
        </x15:pivotRow>
        <x15:pivotRow count="1">
          <x15:c>
            <x15:v>0.66662650602409634</x15:v>
          </x15:c>
        </x15:pivotRow>
        <x15:pivotRow count="1">
          <x15:c>
            <x15:v>0.63955172413793093</x15:v>
          </x15:c>
        </x15:pivotRow>
        <x15:pivotRow count="1">
          <x15:c>
            <x15:v>0.60538999999999998</x15:v>
          </x15:c>
        </x15:pivotRow>
        <x15:pivotRow count="1">
          <x15:c>
            <x15:v>0.65193750000000006</x15:v>
          </x15:c>
        </x15:pivotRow>
        <x15:pivotRow count="1">
          <x15:c>
            <x15:v>0.65017647058823513</x15:v>
          </x15:c>
        </x15:pivotRow>
        <x15:pivotRow count="1">
          <x15:c>
            <x15:v>0.65820512820512811</x15:v>
          </x15:c>
        </x15:pivotRow>
        <x15:pivotRow count="1">
          <x15:c>
            <x15:v>0.63453225806451641</x15:v>
          </x15:c>
        </x15:pivotRow>
        <x15:pivotRow count="1">
          <x15:c>
            <x15:v>0.55578095238095282</x15:v>
          </x15:c>
        </x15:pivotRow>
        <x15:pivotRow count="1">
          <x15:c t="e">
            <x15:v/>
          </x15:c>
        </x15:pivotRow>
        <x15:pivotRow count="1">
          <x15:c>
            <x15:v>0.60871698113207551</x15:v>
          </x15:c>
        </x15:pivotRow>
        <x15:pivotRow count="1">
          <x15:c>
            <x15:v>0.62151162790697678</x15:v>
          </x15:c>
        </x15:pivotRow>
        <x15:pivotRow count="1">
          <x15:c>
            <x15:v>0.63779245283018882</x15:v>
          </x15:c>
        </x15:pivotRow>
        <x15:pivotRow count="1">
          <x15:c>
            <x15:v>0.65135897435897461</x15:v>
          </x15:c>
        </x15:pivotRow>
        <x15:pivotRow count="1">
          <x15:c>
            <x15:v>0.64159459459459489</x15:v>
          </x15:c>
        </x15:pivotRow>
        <x15:pivotRow count="1">
          <x15:c>
            <x15:v>0.66703571428571429</x15:v>
          </x15:c>
        </x15:pivotRow>
        <x15:pivotRow count="1">
          <x15:c>
            <x15:v>0.68305263157894702</x15:v>
          </x15:c>
        </x15:pivotRow>
        <x15:pivotRow count="1">
          <x15:c>
            <x15:v>0.63349514563106846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93B85-C42E-4811-8CAA-0B2E1174DE64}" name="PivotChartTable12" cacheId="1967" dataOnRows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1:D7" firstHeaderRow="1" firstDataRow="2" firstDataCol="1"/>
  <pivotFields count="7">
    <pivotField axis="axisCol" allDrilled="1" subtotalTop="0" showAll="0" dataSourceSort="1" defaultSubtotal="0" defaultAttributeDrillState="1">
      <items count="3">
        <item s="1" x="0"/>
        <item s="1"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3">
    <i>
      <x/>
    </i>
    <i>
      <x v="1"/>
    </i>
    <i t="grand">
      <x/>
    </i>
  </colItems>
  <dataFields count="5">
    <dataField name="Energie" fld="1" subtotal="average" baseField="0" baseItem="0"/>
    <dataField name="Dansabilité" fld="2" subtotal="average" baseField="0" baseItem="0"/>
    <dataField name="Paroles" fld="3" subtotal="average" baseField="0" baseItem="0"/>
    <dataField name="Positivité" fld="4" subtotal="average" baseField="0" baseItem="0"/>
    <dataField name="Acousticité" fld="5" subtotal="average" baseField="0" baseItem="0"/>
  </dataFields>
  <chartFormats count="15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4"/>
          </reference>
          <reference field="0" count="1" selected="0">
            <x v="1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Energie"/>
    <pivotHierarchy dragToData="1"/>
    <pivotHierarchy dragToData="1" caption="Dansabilité"/>
    <pivotHierarchy dragToData="1"/>
    <pivotHierarchy dragToData="1"/>
    <pivotHierarchy dragToData="1"/>
    <pivotHierarchy dragToData="1" caption="Paroles"/>
    <pivotHierarchy dragToData="1" caption="Acousticité"/>
    <pivotHierarchy dragToData="1" caption="Positivité"/>
  </pivotHierarchies>
  <rowHierarchiesUsage count="1">
    <rowHierarchyUsage hierarchyUsage="-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3" cacheId="1385834099">
        <x15:pivotRow count="3">
          <x15:c>
            <x15:v>0.63707499999999995</x15:v>
          </x15:c>
          <x15:c>
            <x15:v>0.65065999999999991</x15:v>
          </x15:c>
          <x15:c>
            <x15:v>0.64386749999999993</x15:v>
          </x15:c>
        </x15:pivotRow>
        <x15:pivotRow count="3">
          <x15:c>
            <x15:v>0.67546000000000017</x15:v>
          </x15:c>
          <x15:c>
            <x15:v>0.67175499999999999</x15:v>
          </x15:c>
          <x15:c>
            <x15:v>0.67360750000000014</x15:v>
          </x15:c>
        </x15:pivotRow>
        <x15:pivotRow count="3">
          <x15:c>
            <x15:v>0.12797600000000001</x15:v>
          </x15:c>
          <x15:c>
            <x15:v>0.11209149999999996</x15:v>
          </x15:c>
          <x15:c>
            <x15:v>0.12003374999999998</x15:v>
          </x15:c>
        </x15:pivotRow>
        <x15:pivotRow count="3">
          <x15:c>
            <x15:v>0.53813399999999989</x15:v>
          </x15:c>
          <x15:c>
            <x15:v>0.49279950000000006</x15:v>
          </x15:c>
          <x15:c>
            <x15:v>0.51546674999999997</x15:v>
          </x15:c>
        </x15:pivotRow>
        <x15:pivotRow count="3">
          <x15:c>
            <x15:v>0.25798977199999995</x15:v>
          </x15:c>
          <x15:c>
            <x15:v>0.24212612999999994</x15:v>
          </x15:c>
          <x15:c>
            <x15:v>0.25005795099999995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CB927-CA15-43A3-A177-387C09608758}" name="PivotChartTable11" cacheId="1970" dataOnRows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1:D7" firstHeaderRow="1" firstDataRow="2" firstDataCol="1"/>
  <pivotFields count="7">
    <pivotField axis="axisCol" allDrilled="1" subtotalTop="0" showAll="0" dataSourceSort="1" defaultSubtotal="0" defaultAttributeDrillState="1">
      <items count="3">
        <item s="1" x="0"/>
        <item s="1"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3">
    <i>
      <x/>
    </i>
    <i>
      <x v="1"/>
    </i>
    <i t="grand">
      <x/>
    </i>
  </colItems>
  <dataFields count="5">
    <dataField name="Energie" fld="1" subtotal="average" baseField="0" baseItem="0"/>
    <dataField name="Dansabilité" fld="2" subtotal="average" baseField="0" baseItem="0"/>
    <dataField name="Paroles" fld="3" subtotal="average" baseField="0" baseItem="0"/>
    <dataField name="Acousticité" fld="4" subtotal="average" baseField="0" baseItem="0"/>
    <dataField name="Positivité" fld="5" subtotal="average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1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Energie"/>
    <pivotHierarchy dragToData="1"/>
    <pivotHierarchy dragToData="1" caption="Dansabilité"/>
    <pivotHierarchy dragToData="1"/>
    <pivotHierarchy dragToData="1"/>
    <pivotHierarchy dragToData="1"/>
    <pivotHierarchy dragToData="1" caption="Paroles"/>
    <pivotHierarchy dragToData="1" caption="Acousticité"/>
    <pivotHierarchy dragToData="1" caption="Positivité"/>
  </pivotHierarchies>
  <rowHierarchiesUsage count="1">
    <rowHierarchyUsage hierarchyUsage="-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3" cacheId="1138582760">
        <x15:pivotRow count="3">
          <x15:c>
            <x15:v>0.63707499999999995</x15:v>
          </x15:c>
          <x15:c>
            <x15:v>0.65065999999999991</x15:v>
          </x15:c>
          <x15:c>
            <x15:v>0.64386749999999993</x15:v>
          </x15:c>
        </x15:pivotRow>
        <x15:pivotRow count="3">
          <x15:c>
            <x15:v>0.67546000000000017</x15:v>
          </x15:c>
          <x15:c>
            <x15:v>0.67175499999999999</x15:v>
          </x15:c>
          <x15:c>
            <x15:v>0.67360750000000014</x15:v>
          </x15:c>
        </x15:pivotRow>
        <x15:pivotRow count="3">
          <x15:c>
            <x15:v>0.12797600000000001</x15:v>
          </x15:c>
          <x15:c>
            <x15:v>0.11209149999999996</x15:v>
          </x15:c>
          <x15:c>
            <x15:v>0.12003374999999998</x15:v>
          </x15:c>
        </x15:pivotRow>
        <x15:pivotRow count="3">
          <x15:c>
            <x15:v>0.25798977199999995</x15:v>
          </x15:c>
          <x15:c>
            <x15:v>0.24212612999999994</x15:v>
          </x15:c>
          <x15:c>
            <x15:v>0.25005795099999995</x15:v>
          </x15:c>
        </x15:pivotRow>
        <x15:pivotRow count="3">
          <x15:c>
            <x15:v>0.53813399999999989</x15:v>
          </x15:c>
          <x15:c>
            <x15:v>0.49279950000000006</x15:v>
          </x15:c>
          <x15:c>
            <x15:v>0.51546674999999997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761CC-9429-4659-9203-150CDFD0B0D7}" name="PivotChartTable1" cacheId="2087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8" indent="0" outline="1" outlineData="1" multipleFieldFilters="0" chartFormat="6">
  <location ref="A1:B25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2">
    <field x="2"/>
    <field x="1"/>
  </rowFields>
  <rowItems count="24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omme de écoute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24"/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4" columnCount="1" cacheId="2064305612">
        <x15:pivotRow count="1">
          <x15:c t="e">
            <x15:v/>
          </x15:c>
        </x15:pivotRow>
        <x15:pivotRow count="1">
          <x15:c>
            <x15:v>456689174</x15:v>
          </x15:c>
        </x15:pivotRow>
        <x15:pivotRow count="1">
          <x15:c t="e">
            <x15:v/>
          </x15:c>
        </x15:pivotRow>
        <x15:pivotRow count="1">
          <x15:c>
            <x15:v>864780932</x15:v>
          </x15:c>
        </x15:pivotRow>
        <x15:pivotRow count="1">
          <x15:c>
            <x15:v>635721642</x15:v>
          </x15:c>
        </x15:pivotRow>
        <x15:pivotRow count="1">
          <x15:c>
            <x15:v>591961857</x15:v>
          </x15:c>
        </x15:pivotRow>
        <x15:pivotRow count="1">
          <x15:c>
            <x15:v>298621538</x15:v>
          </x15:c>
        </x15:pivotRow>
        <x15:pivotRow count="1">
          <x15:c>
            <x15:v>490951085</x15:v>
          </x15:c>
        </x15:pivotRow>
        <x15:pivotRow count="1">
          <x15:c>
            <x15:v>302708891</x15:v>
          </x15:c>
        </x15:pivotRow>
        <x15:pivotRow count="1">
          <x15:c>
            <x15:v>557414958</x15:v>
          </x15:c>
        </x15:pivotRow>
        <x15:pivotRow count="1">
          <x15:c>
            <x15:v>240598635</x15:v>
          </x15:c>
        </x15:pivotRow>
        <x15:pivotRow count="1">
          <x15:c>
            <x15:v>277472645</x15:v>
          </x15:c>
        </x15:pivotRow>
        <x15:pivotRow count="1">
          <x15:c>
            <x15:v>448674598</x15:v>
          </x15:c>
        </x15:pivotRow>
        <x15:pivotRow count="1">
          <x15:c>
            <x15:v>403429597</x15:v>
          </x15:c>
        </x15:pivotRow>
        <x15:pivotRow count="1">
          <x15:c>
            <x15:v>931552423</x15:v>
          </x15:c>
        </x15:pivotRow>
        <x15:pivotRow count="1">
          <x15:c t="e">
            <x15:v/>
          </x15:c>
        </x15:pivotRow>
        <x15:pivotRow count="1">
          <x15:c>
            <x15:v>291562966</x15:v>
          </x15:c>
        </x15:pivotRow>
        <x15:pivotRow count="1">
          <x15:c>
            <x15:v>245521817</x15:v>
          </x15:c>
        </x15:pivotRow>
        <x15:pivotRow count="1">
          <x15:c>
            <x15:v>320583935</x15:v>
          </x15:c>
        </x15:pivotRow>
        <x15:pivotRow count="1">
          <x15:c>
            <x15:v>524014630</x15:v>
          </x15:c>
        </x15:pivotRow>
        <x15:pivotRow count="1">
          <x15:c>
            <x15:v>620651374</x15:v>
          </x15:c>
        </x15:pivotRow>
        <x15:pivotRow count="1">
          <x15:c>
            <x15:v>454399503</x15:v>
          </x15:c>
        </x15:pivotRow>
        <x15:pivotRow count="1">
          <x15:c>
            <x15:v>908069153</x15:v>
          </x15:c>
        </x15:pivotRow>
        <x15:pivotRow count="1">
          <x15:c>
            <x15:v>9865381353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761CC-9429-4659-9203-150CDFD0B0D7}" name="PivotChartTable2" cacheId="2090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8" indent="0" outline="1" outlineData="1" multipleFieldFilters="0" chartFormat="14">
  <location ref="A3:B9" firstHeaderRow="1" firstDataRow="1" firstDataCol="1" rowPageCount="1" colPageCount="1"/>
  <pivotFields count="5">
    <pivotField dataField="1" subtotalTop="0" showAll="0" defaultSubtotal="0"/>
    <pivotField axis="axisRow" allDrilled="1" subtotalTop="0" showAll="0" sortType="ascending" dataSourceSort="1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axis="axisRow" allDrilled="1" subtotalTop="0" showAll="0" sortType="ascending" dataSourceSort="1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2">
    <field x="3"/>
    <field x="1"/>
  </rowFields>
  <rowItems count="6">
    <i>
      <x/>
    </i>
    <i r="1">
      <x/>
    </i>
    <i r="1">
      <x v="3"/>
    </i>
    <i r="1">
      <x v="2"/>
    </i>
    <i r="1">
      <x v="1"/>
    </i>
    <i t="grand">
      <x/>
    </i>
  </rowItems>
  <colItems count="1">
    <i/>
  </colItems>
  <pageFields count="1">
    <pageField fld="2" hier="0" name="[semaineNetNm1].[Semaine].&amp;[n]" cap="n"/>
  </pageFields>
  <dataFields count="1">
    <dataField name="Nombre de Chanson" fld="0" subtotal="count" baseField="0" baseItem="0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multipleItemSelectionAllowed="1" dragToData="1">
      <members count="1" level="1">
        <member name="[semaineNetNm1].[Semaine].&amp;[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27"/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1683524680">
        <x15:pivotRow count="1">
          <x15:c t="e">
            <x15:v/>
          </x15:c>
        </x15:pivotRow>
        <x15:pivotRow count="1">
          <x15:c>
            <x15:v>31</x15:v>
          </x15:c>
        </x15:pivotRow>
        <x15:pivotRow count="1">
          <x15:c>
            <x15:v>46</x15:v>
          </x15:c>
        </x15:pivotRow>
        <x15:pivotRow count="1">
          <x15:c>
            <x15:v>46</x15:v>
          </x15:c>
        </x15:pivotRow>
        <x15:pivotRow count="1">
          <x15:c>
            <x15:v>77</x15:v>
          </x15:c>
        </x15:pivotRow>
        <x15:pivotRow count="1">
          <x15:c>
            <x15:v>200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B0208-9C0A-4D8A-A04F-7DA9703844B7}" name="PivotChartTable3" cacheId="175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3:B9" firstHeaderRow="1" firstDataRow="1" firstDataCol="1" rowPageCount="1" colPageCount="1"/>
  <pivotFields count="4">
    <pivotField axis="axisRow"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 v="2"/>
    </i>
    <i>
      <x/>
    </i>
    <i>
      <x v="1"/>
    </i>
    <i>
      <x v="3"/>
    </i>
    <i>
      <x v="4"/>
    </i>
    <i t="grand">
      <x/>
    </i>
  </rowItems>
  <colItems count="1">
    <i/>
  </colItems>
  <pageFields count="1">
    <pageField fld="2" hier="0" name="[semaineNetNm1].[Semaine].&amp;[n]" cap="n"/>
  </pageFields>
  <dataFields count="1">
    <dataField name="Nombre de Chans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multipleItemSelectionAllowed="1" dragToData="1">
      <members count="1" level="1">
        <member name="[semaineNetNm1].[Semaine].&amp;[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2062565620">
        <x15:pivotRow count="1">
          <x15:c>
            <x15:v>74</x15:v>
          </x15:c>
        </x15:pivotRow>
        <x15:pivotRow count="1">
          <x15:c>
            <x15:v>69</x15:v>
          </x15:c>
        </x15:pivotRow>
        <x15:pivotRow count="1">
          <x15:c>
            <x15:v>37</x15:v>
          </x15:c>
        </x15:pivotRow>
        <x15:pivotRow count="1">
          <x15:c>
            <x15:v>15</x15:v>
          </x15:c>
        </x15:pivotRow>
        <x15:pivotRow count="1">
          <x15:c>
            <x15:v>5</x15:v>
          </x15:c>
        </x15:pivotRow>
        <x15:pivotRow count="1">
          <x15:c>
            <x15:v>200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C9F9A-7607-47DD-8395-3EFA4DF38EFE}" name="PivotChartTable4" cacheId="2084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8" indent="0" outline="1" outlineData="1" multipleFieldFilters="0" chartFormat="4">
  <location ref="A1:D26" firstHeaderRow="1" firstDataRow="2" firstDataCol="1"/>
  <pivotFields count="6">
    <pivotField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</pivotFields>
  <rowFields count="2">
    <field x="3"/>
    <field x="4"/>
  </rowFields>
  <rowItems count="24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Nombre de Chanson" fld="2" subtotal="count" baseField="0" baseItem="0"/>
  </dataFields>
  <chartFormats count="4"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4">
    <pivotHierarchy multipleItemSelectionAllowed="1" dragToData="1">
      <members count="1" level="1">
        <member name="[semaineNetNm1].[Semaine].&amp;[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24"/>
    <rowHierarchyUsage hierarchyUsage="26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4" columnCount="3" cacheId="609540305">
        <x15:pivotRow count="3">
          <x15:c t="e">
            <x15:v/>
          </x15:c>
          <x15:c t="e">
            <x15:v/>
          </x15:c>
          <x15:c t="e">
            <x15:v/>
          </x15:c>
        </x15:pivotRow>
        <x15:pivotRow count="3">
          <x15:c>
            <x15:v>29</x15:v>
          </x15:c>
          <x15:c>
            <x15:v>60</x15:v>
          </x15:c>
          <x15:c>
            <x15:v>89</x15:v>
          </x15:c>
        </x15:pivotRow>
        <x15:pivotRow count="3">
          <x15:c t="e">
            <x15:v/>
          </x15:c>
          <x15:c t="e">
            <x15:v/>
          </x15:c>
          <x15:c t="e">
            <x15:v/>
          </x15:c>
        </x15:pivotRow>
        <x15:pivotRow count="3">
          <x15:c>
            <x15:v>77</x15:v>
          </x15:c>
          <x15:c>
            <x15:v>77</x15:v>
          </x15:c>
          <x15:c>
            <x15:v>154</x15:v>
          </x15:c>
        </x15:pivotRow>
        <x15:pivotRow count="3">
          <x15:c>
            <x15:v>39</x15:v>
          </x15:c>
          <x15:c>
            <x15:v>64</x15:v>
          </x15:c>
          <x15:c>
            <x15:v>103</x15:v>
          </x15:c>
        </x15:pivotRow>
        <x15:pivotRow count="3">
          <x15:c>
            <x15:v>36</x15:v>
          </x15:c>
          <x15:c>
            <x15:v>66</x15:v>
          </x15:c>
          <x15:c>
            <x15:v>102</x15:v>
          </x15:c>
        </x15:pivotRow>
        <x15:pivotRow count="3">
          <x15:c>
            <x15:v>26</x15:v>
          </x15:c>
          <x15:c>
            <x15:v>35</x15:v>
          </x15:c>
          <x15:c>
            <x15:v>61</x15:v>
          </x15:c>
        </x15:pivotRow>
        <x15:pivotRow count="3">
          <x15:c>
            <x15:v>30</x15:v>
          </x15:c>
          <x15:c>
            <x15:v>54</x15:v>
          </x15:c>
          <x15:c>
            <x15:v>84</x15:v>
          </x15:c>
        </x15:pivotRow>
        <x15:pivotRow count="3">
          <x15:c>
            <x15:v>21</x15:v>
          </x15:c>
          <x15:c>
            <x15:v>37</x15:v>
          </x15:c>
          <x15:c>
            <x15:v>58</x15:v>
          </x15:c>
        </x15:pivotRow>
        <x15:pivotRow count="3">
          <x15:c>
            <x15:v>43</x15:v>
          </x15:c>
          <x15:c>
            <x15:v>58</x15:v>
          </x15:c>
          <x15:c>
            <x15:v>101</x15:v>
          </x15:c>
        </x15:pivotRow>
        <x15:pivotRow count="3">
          <x15:c>
            <x15:v>15</x15:v>
          </x15:c>
          <x15:c>
            <x15:v>33</x15:v>
          </x15:c>
          <x15:c>
            <x15:v>48</x15:v>
          </x15:c>
        </x15:pivotRow>
        <x15:pivotRow count="3">
          <x15:c>
            <x15:v>18</x15:v>
          </x15:c>
          <x15:c>
            <x15:v>35</x15:v>
          </x15:c>
          <x15:c>
            <x15:v>53</x15:v>
          </x15:c>
        </x15:pivotRow>
        <x15:pivotRow count="3">
          <x15:c>
            <x15:v>28</x15:v>
          </x15:c>
          <x15:c>
            <x15:v>51</x15:v>
          </x15:c>
          <x15:c>
            <x15:v>79</x15:v>
          </x15:c>
        </x15:pivotRow>
        <x15:pivotRow count="3">
          <x15:c>
            <x15:v>23</x15:v>
          </x15:c>
          <x15:c>
            <x15:v>39</x15:v>
          </x15:c>
          <x15:c>
            <x15:v>62</x15:v>
          </x15:c>
        </x15:pivotRow>
        <x15:pivotRow count="3">
          <x15:c>
            <x15:v>59</x15:v>
          </x15:c>
          <x15:c>
            <x15:v>48</x15:v>
          </x15:c>
          <x15:c>
            <x15:v>107</x15:v>
          </x15:c>
        </x15:pivotRow>
        <x15:pivotRow count="3">
          <x15:c t="e">
            <x15:v/>
          </x15:c>
          <x15:c t="e">
            <x15:v/>
          </x15:c>
          <x15:c t="e">
            <x15:v/>
          </x15:c>
        </x15:pivotRow>
        <x15:pivotRow count="3">
          <x15:c>
            <x15:v>28</x15:v>
          </x15:c>
          <x15:c>
            <x15:v>26</x15:v>
          </x15:c>
          <x15:c>
            <x15:v>54</x15:v>
          </x15:c>
        </x15:pivotRow>
        <x15:pivotRow count="3">
          <x15:c>
            <x15:v>19</x15:v>
          </x15:c>
          <x15:c>
            <x15:v>24</x15:v>
          </x15:c>
          <x15:c>
            <x15:v>43</x15:v>
          </x15:c>
        </x15:pivotRow>
        <x15:pivotRow count="3">
          <x15:c>
            <x15:v>19</x15:v>
          </x15:c>
          <x15:c>
            <x15:v>35</x15:v>
          </x15:c>
          <x15:c>
            <x15:v>54</x15:v>
          </x15:c>
        </x15:pivotRow>
        <x15:pivotRow count="3">
          <x15:c>
            <x15:v>29</x15:v>
          </x15:c>
          <x15:c>
            <x15:v>49</x15:v>
          </x15:c>
          <x15:c>
            <x15:v>78</x15:v>
          </x15:c>
        </x15:pivotRow>
        <x15:pivotRow count="3">
          <x15:c>
            <x15:v>23</x15:v>
          </x15:c>
          <x15:c>
            <x15:v>51</x15:v>
          </x15:c>
          <x15:c>
            <x15:v>74</x15:v>
          </x15:c>
        </x15:pivotRow>
        <x15:pivotRow count="3">
          <x15:c>
            <x15:v>16</x15:v>
          </x15:c>
          <x15:c>
            <x15:v>40</x15:v>
          </x15:c>
          <x15:c>
            <x15:v>56</x15:v>
          </x15:c>
        </x15:pivotRow>
        <x15:pivotRow count="3">
          <x15:c>
            <x15:v>30</x15:v>
          </x15:c>
          <x15:c>
            <x15:v>66</x15:v>
          </x15:c>
          <x15:c>
            <x15:v>96</x15:v>
          </x15:c>
        </x15:pivotRow>
        <x15:pivotRow count="3">
          <x15:c>
            <x15:v>608</x15:v>
          </x15:c>
          <x15:c>
            <x15:v>948</x15:v>
          </x15:c>
          <x15:c>
            <x15:v>1556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7E8FB-BB1C-4030-8BBF-232E048E3FFC}" name="Tableau croisé dynamique5" cacheId="173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J25:L29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Moyenne de Energie" fld="1" subtotal="average" baseField="0" baseItem="0"/>
    <dataField name="Moyenne de Dansabilité" fld="2" subtotal="average" baseField="0" baseItem="0"/>
  </dataFields>
  <formats count="1">
    <format dxfId="150">
      <pivotArea outline="0" collapsedLevelsAreSubtotals="1" fieldPosition="0"/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oyenne de Energie"/>
    <pivotHierarchy dragToData="1"/>
    <pivotHierarchy dragToData="1" caption="Moyenne de Dansabilité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B4C14-147F-4676-AAEF-830731C95BCE}" name="Tableau croisé dynamique4" cacheId="174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J17:M22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Nombre de Chanson" fld="2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F920B-C7E6-4D11-B739-38E01650F3A6}" name="Tableau croisé dynamique3" cacheId="174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J9:P14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Nombre de Chanson" fld="2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0604A-3F99-479A-84E5-7C43EA45AC96}" name="Tableau croisé dynamique2" cacheId="1742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8" indent="0" outline="1" outlineData="1" multipleFieldFilters="0">
  <location ref="J4:K7" firstHeaderRow="1" firstDataRow="1" firstDataCol="1"/>
  <pivotFields count="2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Nombre de Genre principal" fld="1" subtotal="count" baseField="0" baseItem="0"/>
  </dataFields>
  <pivotHierarchies count="54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mbre de Genre principal"/>
    <pivotHierarchy dragToData="1" caption="Total distinct de Genre principa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70952-ECAB-4B7F-8066-062F83DDD877}" name="Overview - total de chanson par genre" cacheId="1743" applyNumberFormats="0" applyBorderFormats="0" applyFontFormats="0" applyPatternFormats="0" applyAlignmentFormats="0" applyWidthHeightFormats="1" dataCaption="Valeurs" tag="c831f2bd-49ff-437c-a559-dc7617b387d8" updatedVersion="8" minRefreshableVersion="3" useAutoFormatting="1" subtotalHiddenItems="1" itemPrintTitles="1" createdVersion="8" indent="0" outline="1" outlineData="1" multipleFieldFilters="0">
  <location ref="B31:H36" firstHeaderRow="1" firstDataRow="2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Nombre de Chanson" fld="2" subtotal="count" baseField="0" baseItem="0"/>
  </dataFields>
  <formats count="10">
    <format dxfId="153">
      <pivotArea type="all" dataOnly="0" outline="0" fieldPosition="0"/>
    </format>
    <format dxfId="154">
      <pivotArea outline="0" collapsedLevelsAreSubtotals="1" fieldPosition="0"/>
    </format>
    <format dxfId="155">
      <pivotArea type="origin" dataOnly="0" labelOnly="1" outline="0" fieldPosition="0"/>
    </format>
    <format dxfId="156">
      <pivotArea field="1" type="button" dataOnly="0" labelOnly="1" outline="0" axis="axisCol" fieldPosition="0"/>
    </format>
    <format dxfId="157">
      <pivotArea type="topRight" dataOnly="0" labelOnly="1" outline="0" fieldPosition="0"/>
    </format>
    <format dxfId="158">
      <pivotArea field="0" type="button" dataOnly="0" labelOnly="1" outline="0" axis="axisRow" fieldPosition="0"/>
    </format>
    <format dxfId="159">
      <pivotArea dataOnly="0" labelOnly="1" fieldPosition="0">
        <references count="1">
          <reference field="0" count="0"/>
        </references>
      </pivotArea>
    </format>
    <format dxfId="160">
      <pivotArea dataOnly="0" labelOnly="1" grandRow="1" outline="0" fieldPosition="0"/>
    </format>
    <format dxfId="161">
      <pivotArea dataOnly="0" labelOnly="1" fieldPosition="0">
        <references count="1">
          <reference field="1" count="0"/>
        </references>
      </pivotArea>
    </format>
    <format dxfId="162">
      <pivotArea dataOnly="0" labelOnly="1" grandCol="1" outline="0" fieldPosition="0"/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0F29D-92E3-4017-AF44-092B680D9B33}" name="Overview - total chansons distincte" cacheId="2081" applyNumberFormats="0" applyBorderFormats="0" applyFontFormats="0" applyPatternFormats="0" applyAlignmentFormats="0" applyWidthHeightFormats="1" dataCaption="Valeurs" tag="0c3a2c90-6845-4a18-bce9-59ab0789eda2" updatedVersion="8" minRefreshableVersion="3" useAutoFormatting="1" subtotalHiddenItems="1" itemPrintTitles="1" createdVersion="8" indent="0" outline="1" outlineData="1" multipleFieldFilters="0">
  <location ref="C22:D26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distinct de Chanson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125">
      <pivotArea type="all" dataOnly="0" outline="0" fieldPosition="0"/>
    </format>
    <format dxfId="126">
      <pivotArea outline="0" collapsedLevelsAreSubtotals="1" fieldPosition="0"/>
    </format>
    <format dxfId="127">
      <pivotArea field="0" type="button" dataOnly="0" labelOnly="1" outline="0" axis="axisRow" fieldPosition="0"/>
    </format>
    <format dxfId="128">
      <pivotArea dataOnly="0" labelOnly="1" fieldPosition="0">
        <references count="1">
          <reference field="0" count="0"/>
        </references>
      </pivotArea>
    </format>
    <format dxfId="129">
      <pivotArea dataOnly="0" labelOnly="1" grandRow="1" outline="0" fieldPosition="0"/>
    </format>
    <format dxfId="130">
      <pivotArea dataOnly="0" labelOnly="1" outline="0" axis="axisValues" fieldPosition="0"/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distinct de Chans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678B8-217B-4B36-9AB7-DB96353951B6}" name="Overview - Ecoute popularité et followers" cacheId="2072" applyNumberFormats="0" applyBorderFormats="0" applyFontFormats="0" applyPatternFormats="0" applyAlignmentFormats="0" applyWidthHeightFormats="1" dataCaption="Valeurs" tag="93101d98-3607-4b20-9a02-ff1bbc51e335" updatedVersion="8" minRefreshableVersion="3" useAutoFormatting="1" subtotalHiddenItems="1" itemPrintTitles="1" createdVersion="8" indent="0" outline="1" outlineData="1" multipleFieldFilters="0">
  <location ref="C5:F9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écoutes" fld="1" baseField="0" baseItem="0"/>
    <dataField name="Moyenne de Popularité" fld="3" subtotal="average" baseField="0" baseItem="0"/>
    <dataField name="Moyenne de Followers" fld="2" subtotal="average" baseField="0" baseItem="0"/>
  </dataFields>
  <formats count="9">
    <format dxfId="141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4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43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144">
      <pivotArea type="all" dataOnly="0" outline="0" fieldPosition="0"/>
    </format>
    <format dxfId="145">
      <pivotArea outline="0" collapsedLevelsAreSubtotals="1" fieldPosition="0"/>
    </format>
    <format dxfId="146">
      <pivotArea field="0" type="button" dataOnly="0" labelOnly="1" outline="0" axis="axisRow" fieldPosition="0"/>
    </format>
    <format dxfId="147">
      <pivotArea dataOnly="0" labelOnly="1" fieldPosition="0">
        <references count="1">
          <reference field="0" count="0"/>
        </references>
      </pivotArea>
    </format>
    <format dxfId="148">
      <pivotArea dataOnly="0" labelOnly="1" grandRow="1" outline="0" fieldPosition="0"/>
    </format>
    <format dxfId="1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oyenne de Followers"/>
    <pivotHierarchy dragToData="1"/>
    <pivotHierarchy dragToData="1" caption="Moyenne de Popularité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98C48-2139-4400-8870-A180A8294ADE}" name="Overview - nb chansons par popularité" cacheId="2075" applyNumberFormats="0" applyBorderFormats="0" applyFontFormats="0" applyPatternFormats="0" applyAlignmentFormats="0" applyWidthHeightFormats="1" dataCaption="Valeurs" tag="bce5eedc-0488-461c-9b16-5dd92a5b0017" updatedVersion="8" minRefreshableVersion="3" useAutoFormatting="1" subtotalHiddenItems="1" itemPrintTitles="1" createdVersion="8" indent="0" outline="1" outlineData="1" multipleFieldFilters="0">
  <location ref="B48:E53" firstHeaderRow="1" firstDataRow="2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Nombre de Chanson" fld="2" subtotal="count" baseField="0" baseItem="0"/>
  </dataFields>
  <formats count="10">
    <format dxfId="131">
      <pivotArea type="all" dataOnly="0" outline="0" fieldPosition="0"/>
    </format>
    <format dxfId="132">
      <pivotArea outline="0" collapsedLevelsAreSubtotals="1" fieldPosition="0"/>
    </format>
    <format dxfId="133">
      <pivotArea type="origin" dataOnly="0" labelOnly="1" outline="0" fieldPosition="0"/>
    </format>
    <format dxfId="134">
      <pivotArea field="1" type="button" dataOnly="0" labelOnly="1" outline="0" axis="axisCol" fieldPosition="0"/>
    </format>
    <format dxfId="135">
      <pivotArea type="topRight" dataOnly="0" labelOnly="1" outline="0" fieldPosition="0"/>
    </format>
    <format dxfId="136">
      <pivotArea field="0" type="button" dataOnly="0" labelOnly="1" outline="0" axis="axisRow" fieldPosition="0"/>
    </format>
    <format dxfId="137">
      <pivotArea dataOnly="0" labelOnly="1" fieldPosition="0">
        <references count="1">
          <reference field="0" count="0"/>
        </references>
      </pivotArea>
    </format>
    <format dxfId="138">
      <pivotArea dataOnly="0" labelOnly="1" grandRow="1" outline="0" fieldPosition="0"/>
    </format>
    <format dxfId="139">
      <pivotArea dataOnly="0" labelOnly="1" fieldPosition="0">
        <references count="1">
          <reference field="1" count="0"/>
        </references>
      </pivotArea>
    </format>
    <format dxfId="140">
      <pivotArea dataOnly="0" labelOnly="1" grandCol="1" outline="0" fieldPosition="0"/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9FC1C-4920-434E-970D-B2730AF6B5B9}" name="Overview - nouvelle chansons su priode analysé" cacheId="2078" applyNumberFormats="0" applyBorderFormats="0" applyFontFormats="0" applyPatternFormats="0" applyAlignmentFormats="0" applyWidthHeightFormats="1" dataCaption="Valeurs" tag="42b2b9d6-1ea8-468a-be8d-2493b4ed1a6e" updatedVersion="8" minRefreshableVersion="3" useAutoFormatting="1" subtotalHiddenItems="1" itemPrintTitles="1" createdVersion="8" indent="0" outline="1" outlineData="1" multipleFieldFilters="0">
  <location ref="M22:M23" firstHeaderRow="1" firstDataRow="1" firstDataCol="0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pageFields count="1">
    <pageField fld="0" hier="0" name="[semaineNetNm1].[Semaine].&amp;[n]" cap="n"/>
  </pageFields>
  <dataFields count="1">
    <dataField name="Total distinct de Chanson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54">
    <pivotHierarchy multipleItemSelectionAllowed="1" dragToData="1">
      <members count="2" level="1">
        <member name="[semaineNetNm1].[Semaine].&amp;[n]"/>
        <member name="[semaineNetNm1].[Semaine].&amp;[n-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distinct de Chans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maineNetNm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Écouter, ça change tout - Spotify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genre_simplifié" xr10:uid="{C6BCE4EC-1900-40A0-8368-4E50CD168EEE}" sourceName="[semaineNetNm1].[genre simplifié]">
  <pivotTables>
    <pivotTable tabId="5" name="Overview - Ecoute popularité et followers"/>
    <pivotTable tabId="5" name="Overview - nb chansons par popularité"/>
    <pivotTable tabId="5" name="Overview - nouvelle chansons su priode analysé"/>
    <pivotTable tabId="5" name="Overview - total chansons distincte"/>
  </pivotTables>
  <data>
    <olap pivotCacheId="1040181907">
      <levels count="2">
        <level uniqueName="[semaineNetNm1].[genre simplifié].[(All)]" sourceCaption="(All)" count="0"/>
        <level uniqueName="[semaineNetNm1].[genre simplifié].[genre simplifié]" sourceCaption="genre simplifié" count="5">
          <ranges>
            <range startItem="0">
              <i n="[semaineNetNm1].[genre simplifié].&amp;[Autre]" c="Autre"/>
              <i n="[semaineNetNm1].[genre simplifié].&amp;[Hip hop]" c="Hip hop"/>
              <i n="[semaineNetNm1].[genre simplifié].&amp;[Pop]" c="Pop"/>
              <i n="[semaineNetNm1].[genre simplifié].&amp;[Rap]" c="Rap"/>
              <i n="[semaineNetNm1].[genre simplifié].&amp;[Rock]" c="Rock"/>
            </range>
          </ranges>
        </level>
      </levels>
      <selections count="1">
        <selection n="[semaineNetNm1].[genre simplifié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4"/>
        <pivotTable tabId="4294967295" name="PivotChartTable1"/>
        <pivotTable tabId="4294967295" name="PivotChartTable2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opularité_forte" xr10:uid="{437DCBBC-9BEE-47B8-A6E4-947268447563}" sourceName="[semaineNetNm1].[Popularité forte]">
  <pivotTables>
    <pivotTable tabId="5" name="Overview - nouvelle chansons su priode analysé"/>
    <pivotTable tabId="5" name="Overview - total chansons distincte"/>
    <pivotTable tabId="5" name="Overview - total de chanson par genre"/>
  </pivotTables>
  <data>
    <olap pivotCacheId="1040181907">
      <levels count="2">
        <level uniqueName="[semaineNetNm1].[Popularité forte].[(All)]" sourceCaption="(All)" count="0"/>
        <level uniqueName="[semaineNetNm1].[Popularité forte].[Popularité forte]" sourceCaption="Popularité forte" count="2">
          <ranges>
            <range startItem="0">
              <i n="[semaineNetNm1].[Popularité forte].&amp;[Faible]" c="Faible"/>
              <i n="[semaineNetNm1].[Popularité forte].&amp;[Forte]" c="Forte"/>
            </range>
          </ranges>
        </level>
      </levels>
      <selections count="1">
        <selection n="[semaineNetNm1].[Popularité fort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  <pivotTable tabId="4294967295" name="PivotChartTable2"/>
        <pivotTable tabId="4294967295" name="PivotChartTable3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nergie_forte" xr10:uid="{4EA53A78-0F67-41D0-BF58-5DC790C601CB}" sourceName="[semaineNetNm1].[energie forte]">
  <pivotTables>
    <pivotTable tabId="5" name="Overview - Ecoute popularité et followers"/>
    <pivotTable tabId="5" name="Overview - nouvelle chansons su priode analysé"/>
    <pivotTable tabId="5" name="Overview - total chansons distincte"/>
    <pivotTable tabId="5" name="Overview - total de chanson par genre"/>
  </pivotTables>
  <data>
    <olap pivotCacheId="1040181907">
      <levels count="2">
        <level uniqueName="[semaineNetNm1].[energie forte].[(All)]" sourceCaption="(All)" count="0"/>
        <level uniqueName="[semaineNetNm1].[energie forte].[energie forte]" sourceCaption="energie forte" count="2">
          <ranges>
            <range startItem="0">
              <i n="[semaineNetNm1].[energie forte].&amp;[Faible]" c="Faible"/>
              <i n="[semaineNetNm1].[energie forte].&amp;[Forte]" c="Forte"/>
            </range>
          </ranges>
        </level>
      </levels>
      <selections count="1">
        <selection n="[semaineNetNm1].[energie fort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3"/>
        <pivotTable tabId="4294967295" name="PivotChartTable1"/>
        <pivotTable tabId="4294967295" name="PivotChartTable2"/>
      </x15:slicerCachePivotTables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genre_simplifié1" xr10:uid="{BA49EEE5-B125-4200-89F7-D07481965E1A}" sourceName="[semaineNetNm1].[genre simplifié]">
  <data>
    <olap pivotCacheId="1040181907">
      <levels count="2">
        <level uniqueName="[semaineNetNm1].[genre simplifié].[(All)]" sourceCaption="(All)" count="0"/>
        <level uniqueName="[semaineNetNm1].[genre simplifié].[genre simplifié]" sourceCaption="genre simplifié" count="5">
          <ranges>
            <range startItem="0">
              <i n="[semaineNetNm1].[genre simplifié].&amp;[Autre]" c="Autre"/>
              <i n="[semaineNetNm1].[genre simplifié].&amp;[Hip hop]" c="Hip hop"/>
              <i n="[semaineNetNm1].[genre simplifié].&amp;[Pop]" c="Pop"/>
              <i n="[semaineNetNm1].[genre simplifié].&amp;[Rap]" c="Rap"/>
              <i n="[semaineNetNm1].[genre simplifié].&amp;[Rock]" c="Rock"/>
            </range>
          </ranges>
        </level>
      </levels>
      <selections count="1">
        <selection n="[semaineNetNm1].[genre simplifié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3"/>
        <pivotTable tabId="4294967295" name="PivotChartTable14"/>
        <pivotTable tabId="4294967295" name="PivotChartTable12"/>
        <pivotTable tabId="4294967295" name="PivotChartTable11"/>
      </x15:slicerCachePivotTables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opularité_forte1" xr10:uid="{18DCCE19-79DC-45E5-8219-1139C70AB5F8}" sourceName="[semaineNetNm1].[Popularité forte]">
  <data>
    <olap pivotCacheId="1040181907">
      <levels count="2">
        <level uniqueName="[semaineNetNm1].[Popularité forte].[(All)]" sourceCaption="(All)" count="0"/>
        <level uniqueName="[semaineNetNm1].[Popularité forte].[Popularité forte]" sourceCaption="Popularité forte" count="2">
          <ranges>
            <range startItem="0">
              <i n="[semaineNetNm1].[Popularité forte].&amp;[Faible]" c="Faible"/>
              <i n="[semaineNetNm1].[Popularité forte].&amp;[Forte]" c="Forte"/>
            </range>
          </ranges>
        </level>
      </levels>
      <selections count="1">
        <selection n="[semaineNetNm1].[Popularité fort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3"/>
        <pivotTable tabId="4294967295" name="PivotChartTable14"/>
        <pivotTable tabId="4294967295" name="PivotChartTable12"/>
        <pivotTable tabId="4294967295" name="PivotChartTable11"/>
      </x15:slicerCachePivotTables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nergie_forte1" xr10:uid="{4F38E4B1-05F4-4181-B796-2BF049C201D4}" sourceName="[semaineNetNm1].[energie forte]">
  <data>
    <olap pivotCacheId="1040181907">
      <levels count="2">
        <level uniqueName="[semaineNetNm1].[energie forte].[(All)]" sourceCaption="(All)" count="0"/>
        <level uniqueName="[semaineNetNm1].[energie forte].[energie forte]" sourceCaption="energie forte" count="2">
          <ranges>
            <range startItem="0">
              <i n="[semaineNetNm1].[energie forte].&amp;[Faible]" c="Faible"/>
              <i n="[semaineNetNm1].[energie forte].&amp;[Forte]" c="Forte"/>
            </range>
          </ranges>
        </level>
      </levels>
      <selections count="1">
        <selection n="[semaineNetNm1].[energie fort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3"/>
        <pivotTable tabId="4294967295" name="PivotChartTable14"/>
        <pivotTable tabId="4294967295" name="PivotChartTable12"/>
        <pivotTable tabId="4294967295" name="PivotChartTable11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re simplifié 1" xr10:uid="{78724620-1201-499A-BC68-0F96DE8DB161}" cache="Segment_genre_simplifié" caption="genre" level="1" style="Style de segment 2" rowHeight="241300"/>
  <slicer name="Popularité forte" xr10:uid="{520B5C45-A2B1-486D-911B-080B91229199}" cache="Segment_Popularité_forte" caption="Popularité forte" level="1" style="Style de segment 2" rowHeight="241300"/>
  <slicer name="energie forte" xr10:uid="{65D220E0-5F0A-4212-8E1F-9068B428B715}" cache="Segment_energie_forte" caption="energie forte" level="1" style="Style de segment 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re simplifié 2" xr10:uid="{B5CBDC4B-023C-4877-8028-3D4175C714C8}" cache="Segment_genre_simplifié1" caption="genre" level="1" style="Style de segment 2" rowHeight="241300"/>
  <slicer name="Popularité forte 1" xr10:uid="{DFAF2F79-6025-4597-9596-C3033B927602}" cache="Segment_Popularité_forte1" caption="Popularité forte" level="1" style="Style de segment 2" rowHeight="241300"/>
  <slicer name="energie forte 1" xr10:uid="{E4683EA4-CD9B-4EE8-B824-E75FAF159BA6}" cache="Segment_energie_forte1" caption="energie forte" level="1" style="Style de segment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2F3E7-D34B-43E6-8EF6-19650352181B}" name="semaineNetNm1" displayName="semaineNetNm1" ref="A1:X1557" totalsRowShown="0" headerRowDxfId="189" dataDxfId="188" tableBorderDxfId="187">
  <autoFilter ref="A1:X1557" xr:uid="{BC0E49F8-5785-4CAF-B683-EC6F6ECCF441}"/>
  <tableColumns count="24">
    <tableColumn id="24" xr3:uid="{DCDE4A04-2584-4CC5-B41D-783C151399D8}" name="Semaine" dataDxfId="186"/>
    <tableColumn id="1" xr3:uid="{95B06448-2494-48E4-B5FD-1A8F8659D207}" name="Index" dataDxfId="185"/>
    <tableColumn id="2" xr3:uid="{9E4808D8-4B05-40E2-B91C-EF12CDA724E0}" name="Position la plus élevée dans les charts" dataDxfId="184"/>
    <tableColumn id="3" xr3:uid="{ECAD8DC9-9DC1-4682-8C03-793FBE75A19C}" name="Nombre d'apparitions dans les charts" dataDxfId="183"/>
    <tableColumn id="4" xr3:uid="{9A223FEC-D5BF-439E-A89D-13756A2C2DF0}" name="semaine du plus haut classement" dataDxfId="182"/>
    <tableColumn id="5" xr3:uid="{A618B03C-6A5D-4B3C-B4D8-C6BE768B5A8F}" name="Chanson" dataDxfId="181"/>
    <tableColumn id="6" xr3:uid="{5F7E119A-0A9A-47A0-B0A2-B901B44216C0}" name="Artiste" dataDxfId="180"/>
    <tableColumn id="7" xr3:uid="{C5117EDF-58CA-43D0-8A14-4D0981C84E85}" name="genre simplifié" dataDxfId="179">
      <calculatedColumnFormula array="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calculatedColumnFormula>
    </tableColumn>
    <tableColumn id="8" xr3:uid="{DD13F97B-EAF0-4014-B3B0-E4ABB5A7F8AB}" name="Genre principal" dataDxfId="178"/>
    <tableColumn id="9" xr3:uid="{C7DD3F54-0D37-44BF-881A-7B56D8287214}" name="Popularité forte" dataDxfId="177">
      <calculatedColumnFormula>IF(semaineNetNm1[[#This Row],[Popularité]]&gt;=70,"Forte","Faible")</calculatedColumnFormula>
    </tableColumn>
    <tableColumn id="10" xr3:uid="{FDCFDADA-FE77-4EF2-A868-B9FBE806B270}" name="energie forte" dataDxfId="176">
      <calculatedColumnFormula>IF(semaineNetNm1[[#This Row],[Energie]]&gt;0.6,"Forte","Faible")</calculatedColumnFormula>
    </tableColumn>
    <tableColumn id="11" xr3:uid="{52C84169-277C-42FB-B397-E4553465107D}" name="écoutes" dataDxfId="175"/>
    <tableColumn id="12" xr3:uid="{D6FC2196-3743-4301-8C9E-A2B55CE6D2C3}" name="Followers" dataDxfId="174"/>
    <tableColumn id="13" xr3:uid="{672AF150-E0BA-4277-B8D2-B7B06E753C91}" name="Date de sortie" dataDxfId="173"/>
    <tableColumn id="14" xr3:uid="{66A60211-4B9B-4B8F-9380-496272E26B59}" name="Popularité" dataDxfId="172"/>
    <tableColumn id="15" xr3:uid="{E45C116F-8DA2-4267-BF5B-81D82B2B1BE0}" name="Energie" dataDxfId="171"/>
    <tableColumn id="16" xr3:uid="{C3306C9E-F56E-48EB-96BE-9779F606C9D7}" name="Dansabilité" dataDxfId="170"/>
    <tableColumn id="17" xr3:uid="{C048181C-503D-4677-B4FA-F0806504D0B3}" name="Paroles" dataDxfId="169"/>
    <tableColumn id="18" xr3:uid="{CAF8CCDB-88D8-4769-ABE3-DBDE726BD9A6}" name="Acousticité" dataDxfId="168"/>
    <tableColumn id="19" xr3:uid="{19E246C3-8D1A-4749-947C-1C140231C925}" name="Concert" dataDxfId="167"/>
    <tableColumn id="20" xr3:uid="{4033487B-C88A-4960-9C5A-2D4C85E7F3FE}" name="Positivité" dataDxfId="166"/>
    <tableColumn id="21" xr3:uid="{CCC238E6-A5B0-420C-872C-0B49D63C3860}" name="Intensité" dataDxfId="165"/>
    <tableColumn id="22" xr3:uid="{9FBC50BB-53D4-43F5-8FC8-65F2BBFF4D21}" name="Durée (ms)" dataDxfId="164"/>
    <tableColumn id="23" xr3:uid="{51B84721-E59D-47B4-8134-7A6CE05769CA}" name="Année de sortie" dataDxfId="163">
      <calculatedColumnFormula>YEAR(semaineNetNm1[[#This Row],[Date de sortie]])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12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F9BCB-EF75-481F-92A2-C02F5CE9CB50}">
  <dimension ref="B2:Y29"/>
  <sheetViews>
    <sheetView showGridLines="0" workbookViewId="0">
      <selection activeCell="H15" sqref="H15"/>
    </sheetView>
  </sheetViews>
  <sheetFormatPr baseColWidth="10" defaultRowHeight="15" x14ac:dyDescent="0.25"/>
  <cols>
    <col min="2" max="7" width="12.5703125" customWidth="1"/>
    <col min="10" max="10" width="21" bestFit="1" customWidth="1"/>
    <col min="11" max="11" width="25.42578125" bestFit="1" customWidth="1"/>
    <col min="12" max="12" width="23" bestFit="1" customWidth="1"/>
    <col min="13" max="13" width="12.5703125" bestFit="1" customWidth="1"/>
    <col min="14" max="14" width="4.28515625" bestFit="1" customWidth="1"/>
    <col min="15" max="15" width="11.28515625" bestFit="1" customWidth="1"/>
    <col min="16" max="16" width="12.5703125" bestFit="1" customWidth="1"/>
  </cols>
  <sheetData>
    <row r="2" spans="2:25" ht="25.15" customHeight="1" x14ac:dyDescent="0.25">
      <c r="B2" s="1" t="s">
        <v>0</v>
      </c>
      <c r="C2" s="2"/>
      <c r="D2" s="2"/>
      <c r="E2" s="2"/>
      <c r="F2" s="2"/>
      <c r="G2" s="2"/>
    </row>
    <row r="3" spans="2:25" x14ac:dyDescent="0.25">
      <c r="J3" t="s">
        <v>2505</v>
      </c>
    </row>
    <row r="4" spans="2:25" ht="38.25" customHeight="1" x14ac:dyDescent="0.25">
      <c r="B4" s="3" t="s">
        <v>1</v>
      </c>
      <c r="C4" s="4" t="s">
        <v>2</v>
      </c>
      <c r="D4" s="5" t="s">
        <v>3</v>
      </c>
      <c r="E4" s="6" t="s">
        <v>4</v>
      </c>
      <c r="F4" s="7" t="s">
        <v>5</v>
      </c>
      <c r="G4" s="8" t="s">
        <v>6</v>
      </c>
      <c r="J4" s="26" t="s">
        <v>2481</v>
      </c>
      <c r="K4" t="s">
        <v>2506</v>
      </c>
      <c r="M4" s="27" t="s">
        <v>2512</v>
      </c>
      <c r="N4" s="29"/>
      <c r="O4" s="28"/>
      <c r="P4" s="29"/>
    </row>
    <row r="5" spans="2:25" x14ac:dyDescent="0.25">
      <c r="J5" s="57" t="s">
        <v>31</v>
      </c>
      <c r="K5" s="58">
        <v>188</v>
      </c>
      <c r="M5" s="37" t="s">
        <v>2513</v>
      </c>
      <c r="N5" s="31"/>
      <c r="O5" s="28" t="s">
        <v>2514</v>
      </c>
      <c r="P5" s="75" t="str">
        <f>IF(M6&gt;0,M6,"")</f>
        <v/>
      </c>
    </row>
    <row r="6" spans="2:25" ht="25.15" customHeight="1" x14ac:dyDescent="0.25">
      <c r="B6" s="1"/>
      <c r="C6" s="2"/>
      <c r="D6" s="2"/>
      <c r="E6" s="2"/>
      <c r="F6" s="2"/>
      <c r="G6" s="2"/>
      <c r="J6" s="57" t="s">
        <v>409</v>
      </c>
      <c r="K6" s="58">
        <v>191</v>
      </c>
      <c r="M6" s="30">
        <f>(GETPIVOTDATA("[Measures].[Nombre de Genre principal]",$J$4,"[semaineNetNm1].[Semaine]","[semaineNetNm1].[Semaine].&amp;[n]")-GETPIVOTDATA("[Measures].[Nombre de Genre principal]",$J$4,"[semaineNetNm1].[Semaine]","[semaineNetNm1].[Semaine].&amp;[n-1]"))/GETPIVOTDATA("[Measures].[Nombre de Genre principal]",$J$4,"[semaineNetNm1].[Semaine]","[semaineNetNm1].[Semaine].&amp;[n-1]")</f>
        <v>-1.5706806282722512E-2</v>
      </c>
      <c r="N6" s="31"/>
      <c r="O6" s="63" t="s">
        <v>2515</v>
      </c>
      <c r="P6" s="74" t="str">
        <f>IF(M6=0,M6,"")</f>
        <v/>
      </c>
    </row>
    <row r="7" spans="2:25" x14ac:dyDescent="0.25">
      <c r="J7" s="57" t="s">
        <v>2480</v>
      </c>
      <c r="K7" s="58">
        <v>379</v>
      </c>
      <c r="M7" s="32"/>
      <c r="N7" s="39"/>
      <c r="O7" s="38" t="s">
        <v>2516</v>
      </c>
      <c r="P7" s="76">
        <f>IF(M6&lt;0,M6,"")</f>
        <v>-1.5706806282722512E-2</v>
      </c>
    </row>
    <row r="8" spans="2:25" x14ac:dyDescent="0.25">
      <c r="B8" s="55"/>
      <c r="C8" s="56"/>
      <c r="D8" s="56"/>
      <c r="E8" s="56"/>
      <c r="F8" s="56"/>
      <c r="G8" s="56"/>
      <c r="J8" s="57" t="s">
        <v>2507</v>
      </c>
      <c r="M8" s="32"/>
      <c r="N8" s="38"/>
      <c r="O8" s="38"/>
      <c r="P8" s="39"/>
    </row>
    <row r="9" spans="2:25" x14ac:dyDescent="0.25">
      <c r="B9" s="56"/>
      <c r="C9" s="56"/>
      <c r="D9" s="56"/>
      <c r="E9" s="56"/>
      <c r="F9" s="56"/>
      <c r="G9" s="56"/>
      <c r="J9" s="26" t="s">
        <v>2498</v>
      </c>
      <c r="K9" s="26" t="s">
        <v>2479</v>
      </c>
    </row>
    <row r="10" spans="2:25" x14ac:dyDescent="0.25">
      <c r="B10" s="56"/>
      <c r="C10" s="56"/>
      <c r="D10" s="56"/>
      <c r="E10" s="56"/>
      <c r="F10" s="56"/>
      <c r="G10" s="56"/>
      <c r="J10" s="26" t="s">
        <v>2481</v>
      </c>
      <c r="K10" t="s">
        <v>2488</v>
      </c>
      <c r="L10" t="s">
        <v>2489</v>
      </c>
      <c r="M10" t="s">
        <v>125</v>
      </c>
      <c r="N10" t="s">
        <v>2490</v>
      </c>
      <c r="O10" t="s">
        <v>2491</v>
      </c>
      <c r="P10" t="s">
        <v>2480</v>
      </c>
      <c r="Q10" s="27" t="s">
        <v>2517</v>
      </c>
      <c r="R10" s="29"/>
      <c r="S10" s="28"/>
      <c r="T10" s="29"/>
      <c r="V10" s="27" t="s">
        <v>2518</v>
      </c>
      <c r="W10" s="29"/>
      <c r="X10" s="28"/>
      <c r="Y10" s="29"/>
    </row>
    <row r="11" spans="2:25" x14ac:dyDescent="0.25">
      <c r="B11" s="56"/>
      <c r="C11" s="56"/>
      <c r="D11" s="56"/>
      <c r="E11" s="56"/>
      <c r="F11" s="56"/>
      <c r="G11" s="56"/>
      <c r="J11" s="57" t="s">
        <v>31</v>
      </c>
      <c r="K11" s="58">
        <v>69</v>
      </c>
      <c r="L11" s="58">
        <v>37</v>
      </c>
      <c r="M11" s="58">
        <v>74</v>
      </c>
      <c r="N11" s="58">
        <v>15</v>
      </c>
      <c r="O11" s="58">
        <v>5</v>
      </c>
      <c r="P11" s="58">
        <v>200</v>
      </c>
      <c r="Q11" s="37" t="s">
        <v>2513</v>
      </c>
      <c r="R11" s="31"/>
      <c r="S11" s="28" t="s">
        <v>2514</v>
      </c>
      <c r="T11" s="75">
        <f>IF(Q12&gt;0,Q12,"")</f>
        <v>2.7777777777777776E-2</v>
      </c>
      <c r="V11" s="37" t="s">
        <v>2513</v>
      </c>
      <c r="W11" s="31"/>
      <c r="X11" s="28" t="s">
        <v>2514</v>
      </c>
      <c r="Y11" s="75" t="str">
        <f>IF(V12&gt;0,V12,"")</f>
        <v/>
      </c>
    </row>
    <row r="12" spans="2:25" x14ac:dyDescent="0.25">
      <c r="B12" s="56"/>
      <c r="C12" s="56"/>
      <c r="D12" s="56"/>
      <c r="E12" s="56"/>
      <c r="F12" s="56"/>
      <c r="G12" s="56"/>
      <c r="J12" s="57" t="s">
        <v>409</v>
      </c>
      <c r="K12" s="58">
        <v>61</v>
      </c>
      <c r="L12" s="58">
        <v>42</v>
      </c>
      <c r="M12" s="58">
        <v>72</v>
      </c>
      <c r="N12" s="58">
        <v>20</v>
      </c>
      <c r="O12" s="58">
        <v>5</v>
      </c>
      <c r="P12" s="58">
        <v>200</v>
      </c>
      <c r="Q12" s="30">
        <f>(GETPIVOTDATA("[Measures].[Nombre de Chanson]",$J$9,"[semaineNetNm1].[Semaine]","[semaineNetNm1].[Semaine].&amp;[n]","[semaineNetNm1].[genre simplifié]","[semaineNetNm1].[genre simplifié].&amp;[Pop]")-GETPIVOTDATA("[Measures].[Nombre de Chanson]",$J$9,"[semaineNetNm1].[Semaine]","[semaineNetNm1].[Semaine].&amp;[n-1]","[semaineNetNm1].[genre simplifié]","[semaineNetNm1].[genre simplifié].&amp;[Pop]"))/GETPIVOTDATA("[Measures].[Nombre de Chanson]",$J$9,"[semaineNetNm1].[Semaine]","[semaineNetNm1].[Semaine].&amp;[n-1]","[semaineNetNm1].[genre simplifié]","[semaineNetNm1].[genre simplifié].&amp;[Pop]")</f>
        <v>2.7777777777777776E-2</v>
      </c>
      <c r="R12" s="31"/>
      <c r="S12" s="63" t="s">
        <v>2515</v>
      </c>
      <c r="T12" s="74" t="str">
        <f>IF(Q12=0,Q12,"")</f>
        <v/>
      </c>
      <c r="V12" s="30">
        <f>(GETPIVOTDATA("[Measures].[Nombre de Chanson]",$J$9,"[semaineNetNm1].[Semaine]","[semaineNetNm1].[Semaine].&amp;[n]","[semaineNetNm1].[genre simplifié]","[semaineNetNm1].[genre simplifié].&amp;[Hip hop]")-GETPIVOTDATA("[Measures].[Nombre de Chanson]",$J$9,"[semaineNetNm1].[Semaine]","[semaineNetNm1].[Semaine].&amp;[n-1]","[semaineNetNm1].[genre simplifié]","[semaineNetNm1].[genre simplifié].&amp;[Hip hop]"))/GETPIVOTDATA("[Measures].[Nombre de Chanson]",$J$9,"[semaineNetNm1].[Semaine]","[semaineNetNm1].[Semaine].&amp;[n-1]","[semaineNetNm1].[genre simplifié]","[semaineNetNm1].[genre simplifié].&amp;[Hip hop]")</f>
        <v>-0.11904761904761904</v>
      </c>
      <c r="W12" s="31"/>
      <c r="X12" s="63" t="s">
        <v>2515</v>
      </c>
      <c r="Y12" s="74" t="str">
        <f>IF(V12=0,V12,"")</f>
        <v/>
      </c>
    </row>
    <row r="13" spans="2:25" x14ac:dyDescent="0.25">
      <c r="B13" s="56"/>
      <c r="C13" s="56"/>
      <c r="D13" s="56"/>
      <c r="E13" s="56"/>
      <c r="F13" s="56"/>
      <c r="G13" s="56"/>
      <c r="J13" s="57" t="s">
        <v>752</v>
      </c>
      <c r="K13" s="58">
        <v>356</v>
      </c>
      <c r="L13" s="58">
        <v>215</v>
      </c>
      <c r="M13" s="58">
        <v>383</v>
      </c>
      <c r="N13" s="58">
        <v>172</v>
      </c>
      <c r="O13" s="58">
        <v>30</v>
      </c>
      <c r="P13" s="58">
        <v>1156</v>
      </c>
      <c r="Q13" s="32"/>
      <c r="R13" s="39"/>
      <c r="S13" s="38" t="s">
        <v>2516</v>
      </c>
      <c r="T13" s="76" t="str">
        <f>IF(Q12&lt;0,Q12,"")</f>
        <v/>
      </c>
      <c r="V13" s="32"/>
      <c r="W13" s="39"/>
      <c r="X13" s="38" t="s">
        <v>2516</v>
      </c>
      <c r="Y13" s="76">
        <f>IF(V12&lt;0,V12,"")</f>
        <v>-0.11904761904761904</v>
      </c>
    </row>
    <row r="14" spans="2:25" x14ac:dyDescent="0.25">
      <c r="B14" s="56"/>
      <c r="C14" s="56"/>
      <c r="D14" s="56"/>
      <c r="E14" s="56"/>
      <c r="F14" s="56"/>
      <c r="G14" s="56"/>
      <c r="J14" s="57" t="s">
        <v>2480</v>
      </c>
      <c r="K14" s="58">
        <v>486</v>
      </c>
      <c r="L14" s="58">
        <v>294</v>
      </c>
      <c r="M14" s="58">
        <v>529</v>
      </c>
      <c r="N14" s="58">
        <v>207</v>
      </c>
      <c r="O14" s="58">
        <v>40</v>
      </c>
      <c r="P14" s="58">
        <v>1556</v>
      </c>
      <c r="Q14" s="32"/>
      <c r="R14" s="38"/>
      <c r="S14" s="38"/>
      <c r="T14" s="39"/>
      <c r="V14" s="32"/>
      <c r="W14" s="38"/>
      <c r="X14" s="38"/>
      <c r="Y14" s="39"/>
    </row>
    <row r="15" spans="2:25" x14ac:dyDescent="0.25">
      <c r="B15" s="56"/>
      <c r="C15" s="56"/>
      <c r="D15" s="56"/>
      <c r="E15" s="56"/>
      <c r="F15" s="56"/>
      <c r="G15" s="56"/>
    </row>
    <row r="16" spans="2:25" x14ac:dyDescent="0.25">
      <c r="B16" s="56"/>
      <c r="C16" s="56"/>
      <c r="D16" s="56"/>
      <c r="E16" s="56"/>
      <c r="F16" s="56"/>
      <c r="G16" s="56"/>
      <c r="J16" s="57" t="s">
        <v>2508</v>
      </c>
    </row>
    <row r="17" spans="2:21" x14ac:dyDescent="0.25">
      <c r="B17" s="56"/>
      <c r="C17" s="56"/>
      <c r="D17" s="56"/>
      <c r="E17" s="56"/>
      <c r="F17" s="56"/>
      <c r="G17" s="56"/>
      <c r="J17" s="26" t="s">
        <v>2498</v>
      </c>
      <c r="K17" s="26" t="s">
        <v>2479</v>
      </c>
    </row>
    <row r="18" spans="2:21" x14ac:dyDescent="0.25">
      <c r="B18" s="56"/>
      <c r="C18" s="56"/>
      <c r="D18" s="56"/>
      <c r="E18" s="56"/>
      <c r="F18" s="56"/>
      <c r="G18" s="56"/>
      <c r="J18" s="26" t="s">
        <v>2481</v>
      </c>
      <c r="K18" t="s">
        <v>2486</v>
      </c>
      <c r="L18" t="s">
        <v>2487</v>
      </c>
      <c r="M18" t="s">
        <v>2480</v>
      </c>
      <c r="O18" s="27" t="s">
        <v>2504</v>
      </c>
      <c r="P18" s="29"/>
      <c r="Q18" s="28"/>
      <c r="R18" s="29"/>
      <c r="T18" t="s">
        <v>2521</v>
      </c>
    </row>
    <row r="19" spans="2:21" x14ac:dyDescent="0.25">
      <c r="B19" s="56"/>
      <c r="C19" s="56"/>
      <c r="D19" s="56"/>
      <c r="E19" s="56"/>
      <c r="F19" s="56"/>
      <c r="G19" s="56"/>
      <c r="J19" s="57" t="s">
        <v>31</v>
      </c>
      <c r="K19" s="58">
        <v>74</v>
      </c>
      <c r="L19" s="58">
        <v>126</v>
      </c>
      <c r="M19" s="58">
        <v>200</v>
      </c>
      <c r="O19" s="37" t="s">
        <v>2513</v>
      </c>
      <c r="P19" s="31"/>
      <c r="Q19" s="28" t="s">
        <v>2514</v>
      </c>
      <c r="R19" s="75" t="str">
        <f>IF(O20&gt;0,O20,"")</f>
        <v/>
      </c>
      <c r="T19" s="73">
        <f>GETPIVOTDATA("[Measures].[Nombre de Chanson]",$J$17,"[semaineNetNm1].[Semaine]","[semaineNetNm1].[Semaine].&amp;[n]","[semaineNetNm1].[energie forte]","[semaineNetNm1].[energie forte].&amp;[Forte]")/GETPIVOTDATA("[Measures].[Nombre de Chanson]",$J$17,"[semaineNetNm1].[Semaine]","[semaineNetNm1].[Semaine].&amp;[n]")</f>
        <v>0.63</v>
      </c>
    </row>
    <row r="20" spans="2:21" x14ac:dyDescent="0.25">
      <c r="B20" s="56"/>
      <c r="C20" s="56"/>
      <c r="D20" s="56"/>
      <c r="E20" s="56"/>
      <c r="F20" s="56"/>
      <c r="G20" s="56"/>
      <c r="J20" s="57" t="s">
        <v>409</v>
      </c>
      <c r="K20" s="58">
        <v>65</v>
      </c>
      <c r="L20" s="58">
        <v>135</v>
      </c>
      <c r="M20" s="58">
        <v>200</v>
      </c>
      <c r="O20" s="30">
        <f>(GETPIVOTDATA("[Measures].[Nombre de Chanson]",$J$17,"[semaineNetNm1].[Semaine]","[semaineNetNm1].[Semaine].&amp;[n]","[semaineNetNm1].[energie forte]","[semaineNetNm1].[energie forte].&amp;[Forte]")-GETPIVOTDATA("[Measures].[Nombre de Chanson]",$J$17,"[semaineNetNm1].[Semaine]","[semaineNetNm1].[Semaine].&amp;[n-1]","[semaineNetNm1].[energie forte]","[semaineNetNm1].[energie forte].&amp;[Forte]"))/GETPIVOTDATA("[Measures].[Nombre de Chanson]",$J$17,"[semaineNetNm1].[Semaine]","[semaineNetNm1].[Semaine].&amp;[n-1]","[semaineNetNm1].[energie forte]","[semaineNetNm1].[energie forte].&amp;[Forte]")</f>
        <v>-6.6666666666666666E-2</v>
      </c>
      <c r="P20" s="31"/>
      <c r="Q20" s="63" t="s">
        <v>2515</v>
      </c>
      <c r="R20" s="74" t="str">
        <f>IF(O20=0,O20,"")</f>
        <v/>
      </c>
    </row>
    <row r="21" spans="2:21" x14ac:dyDescent="0.25">
      <c r="B21" s="56"/>
      <c r="C21" s="56"/>
      <c r="D21" s="56"/>
      <c r="E21" s="56"/>
      <c r="F21" s="56"/>
      <c r="G21" s="56"/>
      <c r="J21" s="57" t="s">
        <v>752</v>
      </c>
      <c r="K21" s="58">
        <v>469</v>
      </c>
      <c r="L21" s="58">
        <v>687</v>
      </c>
      <c r="M21" s="58">
        <v>1156</v>
      </c>
      <c r="O21" s="32"/>
      <c r="P21" s="39"/>
      <c r="Q21" s="38" t="s">
        <v>2516</v>
      </c>
      <c r="R21" s="76">
        <f>IF(O20&lt;0,O20,"")</f>
        <v>-6.6666666666666666E-2</v>
      </c>
    </row>
    <row r="22" spans="2:21" x14ac:dyDescent="0.25">
      <c r="B22" s="56"/>
      <c r="C22" s="56"/>
      <c r="D22" s="56"/>
      <c r="E22" s="56"/>
      <c r="F22" s="56"/>
      <c r="G22" s="56"/>
      <c r="J22" s="57" t="s">
        <v>2480</v>
      </c>
      <c r="K22" s="58">
        <v>608</v>
      </c>
      <c r="L22" s="58">
        <v>948</v>
      </c>
      <c r="M22" s="58">
        <v>1556</v>
      </c>
      <c r="O22" s="32"/>
      <c r="P22" s="38"/>
      <c r="Q22" s="38"/>
      <c r="R22" s="39"/>
    </row>
    <row r="23" spans="2:21" x14ac:dyDescent="0.25">
      <c r="B23" s="56"/>
      <c r="C23" s="56"/>
      <c r="D23" s="56"/>
      <c r="E23" s="56"/>
      <c r="F23" s="56"/>
      <c r="G23" s="56"/>
    </row>
    <row r="24" spans="2:21" x14ac:dyDescent="0.25">
      <c r="B24" s="56"/>
      <c r="C24" s="56"/>
      <c r="D24" s="56"/>
      <c r="E24" s="56"/>
      <c r="F24" s="56"/>
      <c r="G24" s="56"/>
      <c r="J24" s="57" t="s">
        <v>2509</v>
      </c>
    </row>
    <row r="25" spans="2:21" x14ac:dyDescent="0.25">
      <c r="B25" s="56"/>
      <c r="C25" s="56"/>
      <c r="D25" s="56"/>
      <c r="E25" s="56"/>
      <c r="F25" s="56"/>
      <c r="G25" s="56"/>
      <c r="J25" s="26" t="s">
        <v>2481</v>
      </c>
      <c r="K25" t="s">
        <v>2510</v>
      </c>
      <c r="L25" t="s">
        <v>2511</v>
      </c>
      <c r="M25" s="27" t="s">
        <v>2519</v>
      </c>
      <c r="N25" s="29"/>
      <c r="O25" s="28"/>
      <c r="P25" s="29"/>
      <c r="R25" s="27" t="s">
        <v>2520</v>
      </c>
      <c r="S25" s="29"/>
      <c r="T25" s="28"/>
      <c r="U25" s="29"/>
    </row>
    <row r="26" spans="2:21" x14ac:dyDescent="0.25">
      <c r="B26" s="56"/>
      <c r="C26" s="56"/>
      <c r="D26" s="56"/>
      <c r="E26" s="56"/>
      <c r="F26" s="56"/>
      <c r="G26" s="56"/>
      <c r="J26" s="57" t="s">
        <v>31</v>
      </c>
      <c r="K26" s="77">
        <v>0.63707499999999995</v>
      </c>
      <c r="L26" s="77">
        <v>0.67546000000000017</v>
      </c>
      <c r="M26" s="37" t="s">
        <v>2513</v>
      </c>
      <c r="N26" s="31"/>
      <c r="O26" s="28" t="s">
        <v>2514</v>
      </c>
      <c r="P26" s="75" t="str">
        <f>IF(M27&gt;0,M27,"")</f>
        <v/>
      </c>
      <c r="R26" s="37" t="s">
        <v>2513</v>
      </c>
      <c r="S26" s="31"/>
      <c r="T26" s="28" t="s">
        <v>2514</v>
      </c>
      <c r="U26" s="75">
        <f>IF(R27&gt;0,R27,"")</f>
        <v>5.5154036814019699E-3</v>
      </c>
    </row>
    <row r="27" spans="2:21" x14ac:dyDescent="0.25">
      <c r="B27" s="56"/>
      <c r="C27" s="56"/>
      <c r="D27" s="56"/>
      <c r="E27" s="56"/>
      <c r="F27" s="56"/>
      <c r="G27" s="56"/>
      <c r="J27" s="57" t="s">
        <v>409</v>
      </c>
      <c r="K27" s="77">
        <v>0.65065999999999991</v>
      </c>
      <c r="L27" s="77">
        <v>0.67175499999999999</v>
      </c>
      <c r="M27" s="30">
        <f>(GETPIVOTDATA("[Measures].[Moyenne de Energie]",$J$25,"[semaineNetNm1].[Semaine]","[semaineNetNm1].[Semaine].&amp;[n]")-GETPIVOTDATA("[Measures].[Moyenne de Energie]",$J$25,"[semaineNetNm1].[Semaine]","[semaineNetNm1].[Semaine].&amp;[n-1]"))/GETPIVOTDATA("[Measures].[Moyenne de Energie]",$J$25,"[semaineNetNm1].[Semaine]","[semaineNetNm1].[Semaine].&amp;[n-1]")</f>
        <v>-2.087879998770473E-2</v>
      </c>
      <c r="N27" s="31"/>
      <c r="O27" s="63" t="s">
        <v>2515</v>
      </c>
      <c r="P27" s="74" t="str">
        <f>IF(M27=0,M27,"")</f>
        <v/>
      </c>
      <c r="R27" s="30">
        <f>(GETPIVOTDATA("[Measures].[Moyenne de Dansabilité]",$J$25,"[semaineNetNm1].[Semaine]","[semaineNetNm1].[Semaine].&amp;[n]")-GETPIVOTDATA("[Measures].[Moyenne de Dansabilité]",$J$25,"[semaineNetNm1].[Semaine]","[semaineNetNm1].[Semaine].&amp;[n-1]"))/GETPIVOTDATA("[Measures].[Moyenne de Dansabilité]",$J$25,"[semaineNetNm1].[Semaine]","[semaineNetNm1].[Semaine].&amp;[n-1]")</f>
        <v>5.5154036814019699E-3</v>
      </c>
      <c r="S27" s="31"/>
      <c r="T27" s="63" t="s">
        <v>2515</v>
      </c>
      <c r="U27" s="74" t="str">
        <f>IF(R27=0,R27,"")</f>
        <v/>
      </c>
    </row>
    <row r="28" spans="2:21" x14ac:dyDescent="0.25">
      <c r="B28" s="56"/>
      <c r="C28" s="56"/>
      <c r="D28" s="56"/>
      <c r="E28" s="56"/>
      <c r="F28" s="56"/>
      <c r="G28" s="56"/>
      <c r="J28" s="57" t="s">
        <v>752</v>
      </c>
      <c r="K28" s="77">
        <v>0.62987161572052364</v>
      </c>
      <c r="L28" s="77">
        <v>0.69572227074235871</v>
      </c>
      <c r="M28" s="32"/>
      <c r="N28" s="39"/>
      <c r="O28" s="38" t="s">
        <v>2516</v>
      </c>
      <c r="P28" s="76">
        <f>IF(M27&lt;0,M27,"")</f>
        <v>-2.087879998770473E-2</v>
      </c>
      <c r="R28" s="32"/>
      <c r="S28" s="39"/>
      <c r="T28" s="38" t="s">
        <v>2516</v>
      </c>
      <c r="U28" s="76" t="str">
        <f>IF(R27&lt;0,R27,"")</f>
        <v/>
      </c>
    </row>
    <row r="29" spans="2:21" x14ac:dyDescent="0.25">
      <c r="B29" s="56"/>
      <c r="C29" s="56"/>
      <c r="D29" s="56"/>
      <c r="E29" s="56"/>
      <c r="F29" s="56"/>
      <c r="G29" s="56"/>
      <c r="J29" s="57" t="s">
        <v>2480</v>
      </c>
      <c r="K29" s="77">
        <v>0.63349514563106846</v>
      </c>
      <c r="L29" s="77">
        <v>0.68999676375404473</v>
      </c>
      <c r="M29" s="32"/>
      <c r="N29" s="38"/>
      <c r="O29" s="38"/>
      <c r="P29" s="39"/>
      <c r="R29" s="32"/>
      <c r="S29" s="38"/>
      <c r="T29" s="38"/>
      <c r="U29" s="39"/>
    </row>
  </sheetData>
  <sheetProtection algorithmName="SHA-512" hashValue="VNqNd9F3OVRyORXQouNohz8VUJExZ2tZFvLeKGmVapxCfMVawtizogs1ojLyuNnL2IUiAbOW6+L0M3xnkGqLfA==" saltValue="qArEbRCcro4/NchwR4KALg==" spinCount="100000" sheet="1" formatCells="0" formatColumns="0" formatRows="0" insertColumns="0" insertRows="0" insertHyperlinks="0" deleteColumns="0" deleteRows="0" sort="0" autoFilter="0" pivotTables="0"/>
  <mergeCells count="1">
    <mergeCell ref="B8:G29"/>
  </mergeCells>
  <pageMargins left="0.7" right="0.7" top="0.75" bottom="0.75" header="0.3" footer="0.3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9AA2-81F2-431F-8030-00C854E43441}">
  <dimension ref="A1:O4"/>
  <sheetViews>
    <sheetView showGridLines="0" zoomScaleNormal="100" workbookViewId="0"/>
  </sheetViews>
  <sheetFormatPr baseColWidth="10" defaultRowHeight="15" x14ac:dyDescent="0.25"/>
  <cols>
    <col min="1" max="1" width="14.42578125" style="23" customWidth="1"/>
    <col min="2" max="13" width="11.42578125" style="23"/>
    <col min="14" max="14" width="36.42578125" style="23" bestFit="1" customWidth="1"/>
    <col min="15" max="15" width="15.5703125" style="23" bestFit="1" customWidth="1"/>
    <col min="16" max="16" width="3.5703125" style="23" customWidth="1"/>
    <col min="17" max="16384" width="11.42578125" style="23"/>
  </cols>
  <sheetData>
    <row r="1" spans="1:15" s="20" customFormat="1" ht="32.25" customHeight="1" x14ac:dyDescent="0.25">
      <c r="A1" s="25" t="e" vm="2">
        <v>#VALUE!</v>
      </c>
      <c r="N1" s="21" t="s">
        <v>2478</v>
      </c>
      <c r="O1" s="22">
        <f ca="1">TODAY()</f>
        <v>45984</v>
      </c>
    </row>
    <row r="4" spans="1:15" x14ac:dyDescent="0.25">
      <c r="F4" s="24"/>
    </row>
  </sheetData>
  <sheetProtection sheet="1" objects="1" scenarios="1" pivotTables="0"/>
  <pageMargins left="0.7" right="0.7" top="0.75" bottom="0.75" header="0.3" footer="0.3"/>
  <pageSetup paperSize="9" orientation="portrait" r:id="rId1"/>
  <headerFooter scaleWithDoc="0" alignWithMargins="0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B9AA-23EB-4FEF-9E6B-5E4647436965}">
  <dimension ref="A1:O4"/>
  <sheetViews>
    <sheetView showGridLines="0" tabSelected="1" zoomScale="115" zoomScaleNormal="115" workbookViewId="0"/>
  </sheetViews>
  <sheetFormatPr baseColWidth="10" defaultRowHeight="15" x14ac:dyDescent="0.25"/>
  <cols>
    <col min="1" max="1" width="14.42578125" style="23" customWidth="1"/>
    <col min="2" max="13" width="11.42578125" style="23"/>
    <col min="14" max="14" width="36.42578125" style="23" bestFit="1" customWidth="1"/>
    <col min="15" max="15" width="15.5703125" style="23" bestFit="1" customWidth="1"/>
    <col min="16" max="16" width="3.5703125" style="23" customWidth="1"/>
    <col min="17" max="16384" width="11.42578125" style="23"/>
  </cols>
  <sheetData>
    <row r="1" spans="1:15" s="20" customFormat="1" ht="32.25" customHeight="1" x14ac:dyDescent="0.25">
      <c r="A1" s="25" t="e" vm="2">
        <v>#VALUE!</v>
      </c>
      <c r="N1" s="21" t="s">
        <v>2478</v>
      </c>
      <c r="O1" s="22">
        <f ca="1">TODAY()</f>
        <v>45984</v>
      </c>
    </row>
    <row r="4" spans="1:15" x14ac:dyDescent="0.25">
      <c r="F4" s="24"/>
    </row>
  </sheetData>
  <sheetProtection algorithmName="SHA-512" hashValue="Yy55nN7gaLZ/lREMnjtg4P6Hxb+bN726Otpr0AEv5VlllRacGSOpKesqZemaEs8nPZEq/aFzhPYIRRwf2VqFEg==" saltValue="tuSyaXhdt8AlZrnPUV2DAg==" spinCount="100000" sheet="1" objects="1" scenarios="1" pivotTables="0"/>
  <pageMargins left="0.7" right="0.7" top="0.75" bottom="0.75" header="0.3" footer="0.3"/>
  <pageSetup paperSize="9" orientation="portrait" r:id="rId1"/>
  <headerFooter scaleWithDoc="0" alignWithMargins="0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28B0-BBC5-4AAF-ACD1-58F7380A0E02}">
  <dimension ref="B3:N57"/>
  <sheetViews>
    <sheetView topLeftCell="A16" workbookViewId="0">
      <selection sqref="A1:XFD1048576"/>
    </sheetView>
  </sheetViews>
  <sheetFormatPr baseColWidth="10" defaultRowHeight="15" x14ac:dyDescent="0.25"/>
  <cols>
    <col min="2" max="3" width="21" bestFit="1" customWidth="1"/>
    <col min="4" max="4" width="23.42578125" bestFit="1" customWidth="1"/>
    <col min="5" max="5" width="12.5703125" bestFit="1" customWidth="1"/>
    <col min="6" max="6" width="21.7109375" bestFit="1" customWidth="1"/>
    <col min="7" max="7" width="5.140625" bestFit="1" customWidth="1"/>
    <col min="8" max="8" width="12.5703125" bestFit="1" customWidth="1"/>
    <col min="13" max="13" width="23.42578125" bestFit="1" customWidth="1"/>
    <col min="14" max="14" width="21.85546875" bestFit="1" customWidth="1"/>
  </cols>
  <sheetData>
    <row r="3" spans="2:11" x14ac:dyDescent="0.25">
      <c r="B3" s="27"/>
      <c r="C3" s="28"/>
      <c r="D3" s="28"/>
      <c r="E3" s="28"/>
      <c r="F3" s="28"/>
      <c r="G3" s="28"/>
      <c r="H3" s="28"/>
      <c r="I3" s="28"/>
      <c r="J3" s="28"/>
      <c r="K3" s="29"/>
    </row>
    <row r="4" spans="2:11" x14ac:dyDescent="0.25">
      <c r="B4" s="37"/>
      <c r="K4" s="31"/>
    </row>
    <row r="5" spans="2:11" x14ac:dyDescent="0.25">
      <c r="B5" s="37"/>
      <c r="C5" s="41" t="s">
        <v>2481</v>
      </c>
      <c r="D5" s="42" t="s">
        <v>2482</v>
      </c>
      <c r="E5" s="49" t="s">
        <v>2484</v>
      </c>
      <c r="F5" s="43" t="s">
        <v>2483</v>
      </c>
      <c r="H5" s="27" t="s">
        <v>2485</v>
      </c>
      <c r="I5" s="28"/>
      <c r="J5" s="29"/>
      <c r="K5" s="31"/>
    </row>
    <row r="6" spans="2:11" x14ac:dyDescent="0.25">
      <c r="B6" s="37"/>
      <c r="C6" s="44" t="s">
        <v>31</v>
      </c>
      <c r="D6" s="51">
        <v>1601393743</v>
      </c>
      <c r="E6" s="52">
        <v>62.85</v>
      </c>
      <c r="F6" s="53">
        <v>8289483.2400000002</v>
      </c>
      <c r="H6" s="30">
        <f>(GETPIVOTDATA("[Measures].[Somme de écoutes]",$C$5,"[semaineNetNm1].[Semaine]","[semaineNetNm1].[Semaine].&amp;[n]")-GETPIVOTDATA("[Measures].[Somme de écoutes]",$C$5,"[semaineNetNm1].[Semaine]","[semaineNetNm1].[Semaine].&amp;[n-1]"))/GETPIVOTDATA("[Measures].[Somme de écoutes]",$C$5,"[semaineNetNm1].[Semaine]","[semaineNetNm1].[Semaine].&amp;[n-1]")</f>
        <v>0.16252850298505803</v>
      </c>
      <c r="I6" t="s">
        <v>2492</v>
      </c>
      <c r="J6" s="31" t="s">
        <v>2493</v>
      </c>
      <c r="K6" s="31"/>
    </row>
    <row r="7" spans="2:11" x14ac:dyDescent="0.25">
      <c r="B7" s="37"/>
      <c r="C7" s="45" t="s">
        <v>409</v>
      </c>
      <c r="D7" s="54">
        <v>1377509230</v>
      </c>
      <c r="E7" s="59">
        <v>76.995000000000005</v>
      </c>
      <c r="F7" s="50">
        <v>14584877.984999999</v>
      </c>
      <c r="H7" s="32"/>
      <c r="I7" s="35">
        <f>IF(H6&gt;=0,H6,"")</f>
        <v>0.16252850298505803</v>
      </c>
      <c r="J7" s="36" t="str">
        <f>IF(H6&lt;0,H6,"")</f>
        <v/>
      </c>
      <c r="K7" s="31"/>
    </row>
    <row r="8" spans="2:11" x14ac:dyDescent="0.25">
      <c r="B8" s="37"/>
      <c r="C8" s="46" t="s">
        <v>752</v>
      </c>
      <c r="D8" s="54">
        <v>6886478380</v>
      </c>
      <c r="E8" s="59">
        <v>70.147598253275106</v>
      </c>
      <c r="F8" s="50">
        <v>15862657.365938865</v>
      </c>
      <c r="K8" s="31"/>
    </row>
    <row r="9" spans="2:11" x14ac:dyDescent="0.25">
      <c r="B9" s="37"/>
      <c r="C9" s="47" t="s">
        <v>2480</v>
      </c>
      <c r="D9" s="62">
        <v>9865381353</v>
      </c>
      <c r="E9" s="60">
        <v>70.08932038834952</v>
      </c>
      <c r="F9" s="61">
        <v>14716902.866666667</v>
      </c>
      <c r="H9" s="27" t="s">
        <v>2494</v>
      </c>
      <c r="I9" s="28"/>
      <c r="J9" s="29"/>
      <c r="K9" s="31"/>
    </row>
    <row r="10" spans="2:11" x14ac:dyDescent="0.25">
      <c r="B10" s="37"/>
      <c r="H10" s="30">
        <f>(GETPIVOTDATA("[Measures].[Moyenne de Popularité]",$C$5,"[semaineNetNm1].[Semaine]","[semaineNetNm1].[Semaine].&amp;[n]")-GETPIVOTDATA("[Measures].[Moyenne de Popularité]",$C$5,"[semaineNetNm1].[Semaine]","[semaineNetNm1].[Semaine].&amp;[n-1]"))/GETPIVOTDATA("[Measures].[Moyenne de Popularité]",$C$5,"[semaineNetNm1].[Semaine]","[semaineNetNm1].[Semaine].&amp;[n-1]")</f>
        <v>-0.18371322813169688</v>
      </c>
      <c r="I10" t="s">
        <v>2495</v>
      </c>
      <c r="J10" s="31" t="s">
        <v>2493</v>
      </c>
      <c r="K10" s="31"/>
    </row>
    <row r="11" spans="2:11" x14ac:dyDescent="0.25">
      <c r="B11" s="37"/>
      <c r="H11" s="32"/>
      <c r="I11" s="35" t="str">
        <f>IF(H10&gt;=0,H10,"")</f>
        <v/>
      </c>
      <c r="J11" s="36">
        <f>IF(H10&lt;0,H10,"")</f>
        <v>-0.18371322813169688</v>
      </c>
      <c r="K11" s="31"/>
    </row>
    <row r="12" spans="2:11" x14ac:dyDescent="0.25">
      <c r="B12" s="37"/>
      <c r="K12" s="31"/>
    </row>
    <row r="13" spans="2:11" x14ac:dyDescent="0.25">
      <c r="B13" s="37"/>
      <c r="H13" s="27" t="s">
        <v>2496</v>
      </c>
      <c r="I13" s="28"/>
      <c r="J13" s="29"/>
      <c r="K13" s="31"/>
    </row>
    <row r="14" spans="2:11" x14ac:dyDescent="0.25">
      <c r="B14" s="37"/>
      <c r="H14" s="30">
        <f>(GETPIVOTDATA("[Measures].[Moyenne de Followers]",$C$5,"[semaineNetNm1].[Semaine]","[semaineNetNm1].[Semaine].&amp;[n]")-GETPIVOTDATA("[Measures].[Moyenne de Followers]",$C$5,"[semaineNetNm1].[Semaine]","[semaineNetNm1].[Semaine].&amp;[n-1]"))/GETPIVOTDATA("[Measures].[Moyenne de Followers]",$C$5,"[semaineNetNm1].[Semaine]","[semaineNetNm1].[Semaine].&amp;[n-1]")</f>
        <v>-0.43163849238057234</v>
      </c>
      <c r="I14" t="s">
        <v>2497</v>
      </c>
      <c r="J14" s="31" t="s">
        <v>2493</v>
      </c>
      <c r="K14" s="31"/>
    </row>
    <row r="15" spans="2:11" x14ac:dyDescent="0.25">
      <c r="B15" s="37"/>
      <c r="H15" s="32"/>
      <c r="I15" s="33" t="str">
        <f>IF(H14&gt;= 0,H14,"")</f>
        <v/>
      </c>
      <c r="J15" s="34">
        <f>IF(H14&lt;0,H14,"")</f>
        <v>-0.43163849238057234</v>
      </c>
      <c r="K15" s="31"/>
    </row>
    <row r="16" spans="2:11" x14ac:dyDescent="0.25">
      <c r="B16" s="32"/>
      <c r="C16" s="38"/>
      <c r="D16" s="38"/>
      <c r="E16" s="38"/>
      <c r="F16" s="38"/>
      <c r="G16" s="38"/>
      <c r="H16" s="38"/>
      <c r="I16" s="38"/>
      <c r="J16" s="38"/>
      <c r="K16" s="39"/>
    </row>
    <row r="20" spans="2:14" x14ac:dyDescent="0.25">
      <c r="M20" s="26" t="s">
        <v>7</v>
      </c>
      <c r="N20" t="s" vm="1">
        <v>2500</v>
      </c>
    </row>
    <row r="21" spans="2:14" x14ac:dyDescent="0.25">
      <c r="B21" s="27"/>
      <c r="C21" s="28"/>
      <c r="D21" s="28"/>
      <c r="E21" s="28"/>
      <c r="F21" s="28"/>
      <c r="G21" s="28"/>
      <c r="H21" s="28"/>
      <c r="I21" s="28"/>
      <c r="J21" s="28"/>
      <c r="K21" s="29"/>
    </row>
    <row r="22" spans="2:14" x14ac:dyDescent="0.25">
      <c r="B22" s="37"/>
      <c r="C22" s="41" t="s">
        <v>2481</v>
      </c>
      <c r="D22" s="48" t="s">
        <v>2499</v>
      </c>
      <c r="H22" s="27" t="s">
        <v>2502</v>
      </c>
      <c r="I22" s="28"/>
      <c r="J22" s="29"/>
      <c r="K22" s="31"/>
      <c r="M22" t="s">
        <v>2499</v>
      </c>
    </row>
    <row r="23" spans="2:14" x14ac:dyDescent="0.25">
      <c r="B23" s="37"/>
      <c r="C23" s="44" t="s">
        <v>31</v>
      </c>
      <c r="D23" s="70">
        <v>200</v>
      </c>
      <c r="H23" s="30">
        <f>(GETPIVOTDATA("[Measures].[Total distinct de Chanson]",$C$22,"[semaineNetNm1].[Semaine]","[semaineNetNm1].[Semaine].&amp;[n]")-GETPIVOTDATA("[Measures].[Total distinct de Chanson]",$C$22,"[semaineNetNm1].[Semaine]","[semaineNetNm1].[Semaine].&amp;[n-1]"))/GETPIVOTDATA("[Measures].[Total distinct de Chanson]",$C$22,"[semaineNetNm1].[Semaine]","[semaineNetNm1].[Semaine].&amp;[n-1]")</f>
        <v>5.0251256281407036E-3</v>
      </c>
      <c r="I23" t="s">
        <v>2492</v>
      </c>
      <c r="J23" s="31" t="s">
        <v>2493</v>
      </c>
      <c r="K23" s="31"/>
      <c r="M23" s="58">
        <v>398</v>
      </c>
    </row>
    <row r="24" spans="2:14" x14ac:dyDescent="0.25">
      <c r="B24" s="37"/>
      <c r="C24" s="45" t="s">
        <v>409</v>
      </c>
      <c r="D24" s="71">
        <v>199</v>
      </c>
      <c r="H24" s="32"/>
      <c r="I24" s="35">
        <f>IF(H23&gt;=0,H23,"")</f>
        <v>5.0251256281407036E-3</v>
      </c>
      <c r="J24" s="36" t="str">
        <f>IF(H23&lt;0,H23,"")</f>
        <v/>
      </c>
      <c r="K24" s="31"/>
    </row>
    <row r="25" spans="2:14" x14ac:dyDescent="0.25">
      <c r="B25" s="37"/>
      <c r="C25" s="46" t="s">
        <v>752</v>
      </c>
      <c r="D25" s="71">
        <v>1153</v>
      </c>
      <c r="K25" s="31"/>
    </row>
    <row r="26" spans="2:14" x14ac:dyDescent="0.25">
      <c r="B26" s="37"/>
      <c r="C26" s="47" t="s">
        <v>2480</v>
      </c>
      <c r="D26" s="72">
        <v>1547</v>
      </c>
      <c r="F26">
        <f>GETPIVOTDATA("[Measures].[Total distinct de Chanson]",$M$22)-GETPIVOTDATA("[Measures].[Total distinct de Chanson]",$C$22,"[semaineNetNm1].[Semaine]","[semaineNetNm1].[Semaine].&amp;[n]")</f>
        <v>198</v>
      </c>
      <c r="K26" s="31"/>
    </row>
    <row r="27" spans="2:14" x14ac:dyDescent="0.25">
      <c r="B27" s="32"/>
      <c r="C27" s="38"/>
      <c r="D27" s="38"/>
      <c r="E27" s="38"/>
      <c r="F27" s="38"/>
      <c r="G27" s="38"/>
      <c r="H27" s="38"/>
      <c r="I27" s="38"/>
      <c r="J27" s="38"/>
      <c r="K27" s="39"/>
    </row>
    <row r="30" spans="2:14" x14ac:dyDescent="0.25">
      <c r="B30" s="27"/>
      <c r="C30" s="28"/>
      <c r="D30" s="28"/>
      <c r="E30" s="28"/>
      <c r="F30" s="28"/>
      <c r="G30" s="28"/>
      <c r="H30" s="28"/>
      <c r="I30" s="28"/>
      <c r="J30" s="28"/>
      <c r="K30" s="29"/>
    </row>
    <row r="31" spans="2:14" x14ac:dyDescent="0.25">
      <c r="B31" s="41" t="s">
        <v>2498</v>
      </c>
      <c r="C31" s="41" t="s">
        <v>2479</v>
      </c>
      <c r="D31" s="42"/>
      <c r="E31" s="49"/>
      <c r="F31" s="49"/>
      <c r="G31" s="49"/>
      <c r="H31" s="43"/>
      <c r="K31" s="31"/>
    </row>
    <row r="32" spans="2:14" x14ac:dyDescent="0.25">
      <c r="B32" s="41" t="s">
        <v>2481</v>
      </c>
      <c r="C32" s="42" t="s">
        <v>2488</v>
      </c>
      <c r="D32" s="49" t="s">
        <v>2489</v>
      </c>
      <c r="E32" s="49" t="s">
        <v>125</v>
      </c>
      <c r="F32" s="49" t="s">
        <v>2490</v>
      </c>
      <c r="G32" s="43" t="s">
        <v>2491</v>
      </c>
      <c r="H32" s="48" t="s">
        <v>2480</v>
      </c>
      <c r="I32" t="s">
        <v>2501</v>
      </c>
      <c r="K32" s="31"/>
    </row>
    <row r="33" spans="2:11" x14ac:dyDescent="0.25">
      <c r="B33" s="44" t="s">
        <v>31</v>
      </c>
      <c r="C33" s="66">
        <v>69</v>
      </c>
      <c r="D33" s="67">
        <v>37</v>
      </c>
      <c r="E33" s="67">
        <v>74</v>
      </c>
      <c r="F33" s="67">
        <v>15</v>
      </c>
      <c r="G33" s="67">
        <v>5</v>
      </c>
      <c r="H33" s="68">
        <v>200</v>
      </c>
      <c r="I33">
        <f>GETPIVOTDATA("[Measures].[Nombre de Chanson]",$B$31,"[semaineNetNm1].[Semaine]","[semaineNetNm1].[Semaine].&amp;[n]","[semaineNetNm1].[genre simplifié]","[semaineNetNm1].[genre simplifié].&amp;[Hip hop]")+GETPIVOTDATA("[Measures].[Nombre de Chanson]",$B$31,"[semaineNetNm1].[Semaine]","[semaineNetNm1].[Semaine].&amp;[n]","[semaineNetNm1].[genre simplifié]","[semaineNetNm1].[genre simplifié].&amp;[Pop]")</f>
        <v>111</v>
      </c>
      <c r="J33" s="40">
        <f>I33/GETPIVOTDATA("[Measures].[Nombre de Chanson]",$B$31,"[semaineNetNm1].[Semaine]","[semaineNetNm1].[Semaine].&amp;[n]")</f>
        <v>0.55500000000000005</v>
      </c>
      <c r="K33" s="31"/>
    </row>
    <row r="34" spans="2:11" x14ac:dyDescent="0.25">
      <c r="B34" s="45" t="s">
        <v>409</v>
      </c>
      <c r="C34" s="69">
        <v>61</v>
      </c>
      <c r="D34" s="64">
        <v>42</v>
      </c>
      <c r="E34" s="64">
        <v>72</v>
      </c>
      <c r="F34" s="64">
        <v>20</v>
      </c>
      <c r="G34" s="64">
        <v>5</v>
      </c>
      <c r="H34" s="65">
        <v>200</v>
      </c>
      <c r="I34">
        <f>GETPIVOTDATA("[Measures].[Nombre de Chanson]",$B$31,"[semaineNetNm1].[Semaine]","[semaineNetNm1].[Semaine].&amp;[n-1]","[semaineNetNm1].[genre simplifié]","[semaineNetNm1].[genre simplifié].&amp;[Hip hop]")+GETPIVOTDATA("[Measures].[Nombre de Chanson]",$B$31,"[semaineNetNm1].[Semaine]","[semaineNetNm1].[Semaine].&amp;[n-1]","[semaineNetNm1].[genre simplifié]","[semaineNetNm1].[genre simplifié].&amp;[Pop]")</f>
        <v>114</v>
      </c>
      <c r="J34" s="40">
        <f>I34/GETPIVOTDATA("[Measures].[Nombre de Chanson]",$B$31,"[semaineNetNm1].[Semaine]","[semaineNetNm1].[Semaine].&amp;[n-1]")</f>
        <v>0.56999999999999995</v>
      </c>
      <c r="K34" s="31"/>
    </row>
    <row r="35" spans="2:11" x14ac:dyDescent="0.25">
      <c r="B35" s="46" t="s">
        <v>752</v>
      </c>
      <c r="C35" s="69">
        <v>356</v>
      </c>
      <c r="D35" s="64">
        <v>215</v>
      </c>
      <c r="E35" s="64">
        <v>383</v>
      </c>
      <c r="F35" s="64">
        <v>172</v>
      </c>
      <c r="G35" s="64">
        <v>30</v>
      </c>
      <c r="H35" s="65">
        <v>1156</v>
      </c>
      <c r="K35" s="31"/>
    </row>
    <row r="36" spans="2:11" x14ac:dyDescent="0.25">
      <c r="B36" s="47" t="s">
        <v>2480</v>
      </c>
      <c r="C36" s="62">
        <v>486</v>
      </c>
      <c r="D36" s="60">
        <v>294</v>
      </c>
      <c r="E36" s="60">
        <v>529</v>
      </c>
      <c r="F36" s="60">
        <v>207</v>
      </c>
      <c r="G36" s="60">
        <v>40</v>
      </c>
      <c r="H36" s="61">
        <v>1556</v>
      </c>
      <c r="K36" s="31"/>
    </row>
    <row r="37" spans="2:11" x14ac:dyDescent="0.25">
      <c r="B37" s="37"/>
      <c r="K37" s="31"/>
    </row>
    <row r="38" spans="2:11" x14ac:dyDescent="0.25">
      <c r="B38" s="37"/>
      <c r="K38" s="31"/>
    </row>
    <row r="39" spans="2:11" x14ac:dyDescent="0.25">
      <c r="B39" s="37"/>
      <c r="H39" s="27" t="s">
        <v>2503</v>
      </c>
      <c r="I39" s="28"/>
      <c r="J39" s="29"/>
      <c r="K39" s="31"/>
    </row>
    <row r="40" spans="2:11" x14ac:dyDescent="0.25">
      <c r="B40" s="37"/>
      <c r="H40" s="30">
        <f>(I33-I34)/I34</f>
        <v>-2.6315789473684209E-2</v>
      </c>
      <c r="I40" t="s">
        <v>2492</v>
      </c>
      <c r="J40" s="31" t="s">
        <v>2493</v>
      </c>
      <c r="K40" s="31"/>
    </row>
    <row r="41" spans="2:11" x14ac:dyDescent="0.25">
      <c r="B41" s="37"/>
      <c r="H41" s="32"/>
      <c r="I41" s="35" t="str">
        <f>IF(H40&gt;=0,H40,"")</f>
        <v/>
      </c>
      <c r="J41" s="36">
        <f>IF(H40&lt;0,H40,"")</f>
        <v>-2.6315789473684209E-2</v>
      </c>
      <c r="K41" s="31"/>
    </row>
    <row r="42" spans="2:11" x14ac:dyDescent="0.25">
      <c r="B42" s="32"/>
      <c r="C42" s="38"/>
      <c r="D42" s="38"/>
      <c r="E42" s="38"/>
      <c r="F42" s="38"/>
      <c r="G42" s="38"/>
      <c r="H42" s="38"/>
      <c r="I42" s="38"/>
      <c r="J42" s="38"/>
      <c r="K42" s="39"/>
    </row>
    <row r="46" spans="2:11" x14ac:dyDescent="0.25">
      <c r="B46" s="27"/>
      <c r="C46" s="28"/>
      <c r="D46" s="28"/>
      <c r="E46" s="28"/>
      <c r="F46" s="28"/>
      <c r="G46" s="28"/>
      <c r="H46" s="28"/>
      <c r="I46" s="28"/>
      <c r="J46" s="28"/>
      <c r="K46" s="29"/>
    </row>
    <row r="47" spans="2:11" x14ac:dyDescent="0.25">
      <c r="B47" s="37"/>
      <c r="K47" s="31"/>
    </row>
    <row r="48" spans="2:11" x14ac:dyDescent="0.25">
      <c r="B48" s="41" t="s">
        <v>2498</v>
      </c>
      <c r="C48" s="41" t="s">
        <v>2479</v>
      </c>
      <c r="D48" s="42"/>
      <c r="E48" s="43"/>
      <c r="K48" s="31"/>
    </row>
    <row r="49" spans="2:11" x14ac:dyDescent="0.25">
      <c r="B49" s="41" t="s">
        <v>2481</v>
      </c>
      <c r="C49" s="42" t="s">
        <v>2486</v>
      </c>
      <c r="D49" s="43" t="s">
        <v>2487</v>
      </c>
      <c r="E49" s="48" t="s">
        <v>2480</v>
      </c>
      <c r="K49" s="31"/>
    </row>
    <row r="50" spans="2:11" x14ac:dyDescent="0.25">
      <c r="B50" s="44" t="s">
        <v>31</v>
      </c>
      <c r="C50" s="66">
        <v>74</v>
      </c>
      <c r="D50" s="67">
        <v>126</v>
      </c>
      <c r="E50" s="68">
        <v>200</v>
      </c>
      <c r="G50" t="s">
        <v>17</v>
      </c>
      <c r="K50" s="31"/>
    </row>
    <row r="51" spans="2:11" x14ac:dyDescent="0.25">
      <c r="B51" s="45" t="s">
        <v>409</v>
      </c>
      <c r="C51" s="69">
        <v>65</v>
      </c>
      <c r="D51" s="64">
        <v>135</v>
      </c>
      <c r="E51" s="65">
        <v>200</v>
      </c>
      <c r="G51" s="40">
        <f>GETPIVOTDATA("[Measures].[Nombre de Chanson]",$B$48,"[semaineNetNm1].[Semaine]","[semaineNetNm1].[Semaine].&amp;[n]","[semaineNetNm1].[energie forte]","[semaineNetNm1].[energie forte].&amp;[Forte]")/GETPIVOTDATA("[Measures].[Nombre de Chanson]",$B$48,"[semaineNetNm1].[Semaine]","[semaineNetNm1].[Semaine].&amp;[n]")</f>
        <v>0.63</v>
      </c>
      <c r="K51" s="31"/>
    </row>
    <row r="52" spans="2:11" x14ac:dyDescent="0.25">
      <c r="B52" s="46" t="s">
        <v>752</v>
      </c>
      <c r="C52" s="69">
        <v>469</v>
      </c>
      <c r="D52" s="64">
        <v>687</v>
      </c>
      <c r="E52" s="65">
        <v>1156</v>
      </c>
      <c r="K52" s="31"/>
    </row>
    <row r="53" spans="2:11" x14ac:dyDescent="0.25">
      <c r="B53" s="47" t="s">
        <v>2480</v>
      </c>
      <c r="C53" s="62">
        <v>608</v>
      </c>
      <c r="D53" s="60">
        <v>948</v>
      </c>
      <c r="E53" s="61">
        <v>1556</v>
      </c>
      <c r="H53" s="27" t="s">
        <v>2504</v>
      </c>
      <c r="I53" s="28"/>
      <c r="J53" s="29"/>
      <c r="K53" s="31"/>
    </row>
    <row r="54" spans="2:11" x14ac:dyDescent="0.25">
      <c r="B54" s="37"/>
      <c r="H54" s="30">
        <f>(GETPIVOTDATA("[Measures].[Nombre de Chanson]",$B$48,"[semaineNetNm1].[Semaine]","[semaineNetNm1].[Semaine].&amp;[n]","[semaineNetNm1].[energie forte]","[semaineNetNm1].[energie forte].&amp;[Forte]")-GETPIVOTDATA("[Measures].[Nombre de Chanson]",$B$48,"[semaineNetNm1].[Semaine]","[semaineNetNm1].[Semaine].&amp;[n-1]","[semaineNetNm1].[energie forte]","[semaineNetNm1].[energie forte].&amp;[Forte]"))/GETPIVOTDATA("[Measures].[Nombre de Chanson]",$B$48,"[semaineNetNm1].[Semaine]","[semaineNetNm1].[Semaine].&amp;[n-1]","[semaineNetNm1].[energie forte]","[semaineNetNm1].[energie forte].&amp;[Forte]")</f>
        <v>-6.6666666666666666E-2</v>
      </c>
      <c r="I54" t="s">
        <v>2492</v>
      </c>
      <c r="J54" s="31" t="s">
        <v>2493</v>
      </c>
      <c r="K54" s="31"/>
    </row>
    <row r="55" spans="2:11" x14ac:dyDescent="0.25">
      <c r="B55" s="37"/>
      <c r="H55" s="32"/>
      <c r="I55" s="35" t="str">
        <f>IF(H54&gt;=0,H54,"")</f>
        <v/>
      </c>
      <c r="J55" s="36">
        <f>IF(H54&lt;0,H54,"")</f>
        <v>-6.6666666666666666E-2</v>
      </c>
      <c r="K55" s="31"/>
    </row>
    <row r="56" spans="2:11" x14ac:dyDescent="0.25">
      <c r="B56" s="37"/>
      <c r="K56" s="31"/>
    </row>
    <row r="57" spans="2:11" x14ac:dyDescent="0.25">
      <c r="B57" s="32"/>
      <c r="C57" s="38"/>
      <c r="D57" s="38"/>
      <c r="E57" s="38"/>
      <c r="F57" s="38"/>
      <c r="G57" s="38"/>
      <c r="H57" s="38"/>
      <c r="I57" s="38"/>
      <c r="J57" s="38"/>
      <c r="K57" s="39"/>
    </row>
  </sheetData>
  <sheetProtection algorithmName="SHA-512" hashValue="Ku0ELknR6JS18DmqdW6W30dYP3YxoHKrCUSDgoZf0hqiEBklsUyG0ZMhRx/7Fjcga1fDkTrhTv4OuRtEarP6Tw==" saltValue="y5UlXLSpbIxRCx1TqxXVmQ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251C-05A2-416C-BFDC-000774728E9E}">
  <dimension ref="A1:X1557"/>
  <sheetViews>
    <sheetView workbookViewId="0">
      <selection activeCell="G26" sqref="G26"/>
    </sheetView>
  </sheetViews>
  <sheetFormatPr baseColWidth="10" defaultRowHeight="15" x14ac:dyDescent="0.25"/>
  <cols>
    <col min="4" max="4" width="33.85546875" customWidth="1"/>
    <col min="5" max="5" width="33.28515625" customWidth="1"/>
    <col min="6" max="6" width="30.140625" customWidth="1"/>
    <col min="9" max="9" width="14.7109375" customWidth="1"/>
    <col min="10" max="10" width="15" customWidth="1"/>
    <col min="11" max="11" width="15.42578125" customWidth="1"/>
    <col min="12" max="12" width="13.140625" customWidth="1"/>
    <col min="14" max="14" width="15.5703125" customWidth="1"/>
    <col min="15" max="15" width="14" customWidth="1"/>
    <col min="16" max="16" width="11" customWidth="1"/>
    <col min="18" max="18" width="14.42578125" customWidth="1"/>
    <col min="19" max="19" width="11" customWidth="1"/>
    <col min="20" max="20" width="11.5703125" customWidth="1"/>
    <col min="21" max="21" width="12.140625" customWidth="1"/>
    <col min="24" max="24" width="11.5703125" customWidth="1"/>
    <col min="25" max="25" width="15.5703125" customWidth="1"/>
    <col min="27" max="27" width="10.85546875" customWidth="1"/>
  </cols>
  <sheetData>
    <row r="1" spans="1:24" x14ac:dyDescent="0.25">
      <c r="A1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9" t="s">
        <v>24</v>
      </c>
      <c r="S1" s="9" t="s">
        <v>25</v>
      </c>
      <c r="T1" s="9" t="s">
        <v>26</v>
      </c>
      <c r="U1" s="9" t="s">
        <v>27</v>
      </c>
      <c r="V1" s="9" t="s">
        <v>28</v>
      </c>
      <c r="W1" s="9" t="s">
        <v>29</v>
      </c>
      <c r="X1" s="9" t="s">
        <v>30</v>
      </c>
    </row>
    <row r="2" spans="1:24" x14ac:dyDescent="0.25">
      <c r="A2" t="s">
        <v>31</v>
      </c>
      <c r="B2" s="10">
        <v>66</v>
      </c>
      <c r="C2" s="11">
        <v>2</v>
      </c>
      <c r="D2" s="10">
        <v>83</v>
      </c>
      <c r="E2" s="12">
        <v>43917</v>
      </c>
      <c r="F2" s="10" t="s">
        <v>32</v>
      </c>
      <c r="G2" s="10" t="s">
        <v>33</v>
      </c>
      <c r="H2" s="13" t="str" cm="1">
        <f t="array" ref="H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" s="10" t="s">
        <v>34</v>
      </c>
      <c r="J2" s="13" t="str">
        <f>IF(semaineNetNm1[[#This Row],[Popularité]]&gt;=70,"Forte","Faible")</f>
        <v>Faible</v>
      </c>
      <c r="K2" s="13" t="str">
        <f>IF(semaineNetNm1[[#This Row],[Energie]]&gt;0.6,"Forte","Faible")</f>
        <v>Forte</v>
      </c>
      <c r="L2" s="11">
        <v>8821971</v>
      </c>
      <c r="M2" s="10">
        <v>1250353</v>
      </c>
      <c r="N2" s="12">
        <v>44421</v>
      </c>
      <c r="O2" s="10">
        <v>0</v>
      </c>
      <c r="P2" s="10">
        <v>0.79300000000000004</v>
      </c>
      <c r="Q2" s="10">
        <v>0.79300000000000004</v>
      </c>
      <c r="R2" s="10">
        <v>8.3000000000000004E-2</v>
      </c>
      <c r="S2" s="10">
        <v>1.23E-2</v>
      </c>
      <c r="T2" s="10">
        <v>9.5100000000000004E-2</v>
      </c>
      <c r="U2" s="10">
        <v>0.67900000000000005</v>
      </c>
      <c r="V2" s="10">
        <v>-4.5209999999999999</v>
      </c>
      <c r="W2" s="10">
        <v>183290</v>
      </c>
      <c r="X2" s="13">
        <f>YEAR(semaineNetNm1[[#This Row],[Date de sortie]])</f>
        <v>2021</v>
      </c>
    </row>
    <row r="3" spans="1:24" x14ac:dyDescent="0.25">
      <c r="A3" t="s">
        <v>31</v>
      </c>
      <c r="B3" s="14">
        <v>84</v>
      </c>
      <c r="C3" s="15">
        <v>76</v>
      </c>
      <c r="D3" s="14">
        <v>3</v>
      </c>
      <c r="E3" s="16">
        <v>43917</v>
      </c>
      <c r="F3" s="14" t="s">
        <v>35</v>
      </c>
      <c r="G3" s="14" t="s">
        <v>33</v>
      </c>
      <c r="H3" s="14" t="str" cm="1">
        <f t="array" ref="H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" s="14" t="s">
        <v>34</v>
      </c>
      <c r="J3" s="14" t="str">
        <f>IF(semaineNetNm1[[#This Row],[Popularité]]&gt;=70,"Forte","Faible")</f>
        <v>Faible</v>
      </c>
      <c r="K3" s="14" t="str">
        <f>IF(semaineNetNm1[[#This Row],[Energie]]&gt;0.6,"Forte","Faible")</f>
        <v>Forte</v>
      </c>
      <c r="L3" s="15">
        <v>7465445</v>
      </c>
      <c r="M3" s="14">
        <v>1250353</v>
      </c>
      <c r="N3" s="16">
        <v>44421</v>
      </c>
      <c r="O3" s="14">
        <v>0</v>
      </c>
      <c r="P3" s="14">
        <v>0.66700000000000004</v>
      </c>
      <c r="Q3" s="14">
        <v>0.65900000000000003</v>
      </c>
      <c r="R3" s="14">
        <v>3.39E-2</v>
      </c>
      <c r="S3" s="14">
        <v>1.73E-3</v>
      </c>
      <c r="T3" s="14">
        <v>0.1</v>
      </c>
      <c r="U3" s="14">
        <v>0.46800000000000003</v>
      </c>
      <c r="V3" s="14">
        <v>-4.6680000000000001</v>
      </c>
      <c r="W3" s="14">
        <v>258004</v>
      </c>
      <c r="X3" s="14">
        <f>YEAR(semaineNetNm1[[#This Row],[Date de sortie]])</f>
        <v>2021</v>
      </c>
    </row>
    <row r="4" spans="1:24" x14ac:dyDescent="0.25">
      <c r="A4" t="s">
        <v>31</v>
      </c>
      <c r="B4" s="10">
        <v>119</v>
      </c>
      <c r="C4" s="11">
        <v>5</v>
      </c>
      <c r="D4" s="10">
        <v>21</v>
      </c>
      <c r="E4" s="12">
        <v>44274</v>
      </c>
      <c r="F4" s="10" t="s">
        <v>36</v>
      </c>
      <c r="G4" s="10" t="s">
        <v>37</v>
      </c>
      <c r="H4" s="10" t="str" cm="1">
        <f t="array" ref="H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" s="10" t="s">
        <v>38</v>
      </c>
      <c r="J4" s="10" t="str">
        <f>IF(semaineNetNm1[[#This Row],[Popularité]]&gt;=70,"Forte","Faible")</f>
        <v>Faible</v>
      </c>
      <c r="K4" s="10" t="str">
        <f>IF(semaineNetNm1[[#This Row],[Energie]]&gt;0.6,"Forte","Faible")</f>
        <v>Forte</v>
      </c>
      <c r="L4" s="11">
        <v>6300416</v>
      </c>
      <c r="M4" s="10">
        <v>1250353</v>
      </c>
      <c r="N4" s="12">
        <v>44421</v>
      </c>
      <c r="O4" s="10">
        <v>0</v>
      </c>
      <c r="P4" s="10">
        <v>0.63400000000000001</v>
      </c>
      <c r="Q4" s="10">
        <v>0.65800000000000003</v>
      </c>
      <c r="R4" s="10">
        <v>4.1300000000000003E-2</v>
      </c>
      <c r="S4" s="10">
        <v>1.06E-2</v>
      </c>
      <c r="T4" s="10">
        <v>0.13200000000000001</v>
      </c>
      <c r="U4" s="10">
        <v>0.28999999999999998</v>
      </c>
      <c r="V4" s="10">
        <v>-5.7969999999999997</v>
      </c>
      <c r="W4" s="10">
        <v>170813</v>
      </c>
      <c r="X4" s="10">
        <f>YEAR(semaineNetNm1[[#This Row],[Date de sortie]])</f>
        <v>2021</v>
      </c>
    </row>
    <row r="5" spans="1:24" x14ac:dyDescent="0.25">
      <c r="A5" t="s">
        <v>31</v>
      </c>
      <c r="B5" s="10">
        <v>157</v>
      </c>
      <c r="C5" s="11">
        <v>68</v>
      </c>
      <c r="D5" s="10">
        <v>6</v>
      </c>
      <c r="E5" s="12">
        <v>44379</v>
      </c>
      <c r="F5" s="10" t="s">
        <v>39</v>
      </c>
      <c r="G5" s="10" t="s">
        <v>40</v>
      </c>
      <c r="H5" s="14" t="str" cm="1">
        <f t="array" ref="H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" s="10"/>
      <c r="J5" s="14" t="str">
        <f>IF(semaineNetNm1[[#This Row],[Popularité]]&gt;=70,"Forte","Faible")</f>
        <v>Faible</v>
      </c>
      <c r="K5" s="14" t="str">
        <f>IF(semaineNetNm1[[#This Row],[Energie]]&gt;0.6,"Forte","Faible")</f>
        <v>Forte</v>
      </c>
      <c r="L5" s="11">
        <v>5576844</v>
      </c>
      <c r="M5" s="10">
        <v>1250353</v>
      </c>
      <c r="N5" s="12">
        <v>44421</v>
      </c>
      <c r="O5" s="10">
        <v>0</v>
      </c>
      <c r="P5" s="10">
        <v>0.66</v>
      </c>
      <c r="Q5" s="10">
        <v>0.80800000000000005</v>
      </c>
      <c r="R5" s="10">
        <v>3.95E-2</v>
      </c>
      <c r="S5" s="10">
        <v>3.5799999999999998E-2</v>
      </c>
      <c r="T5" s="10">
        <v>0.13800000000000001</v>
      </c>
      <c r="U5" s="10">
        <v>0.80400000000000005</v>
      </c>
      <c r="V5" s="10">
        <v>-6.2370000000000001</v>
      </c>
      <c r="W5" s="10">
        <v>235556</v>
      </c>
      <c r="X5" s="14">
        <f>YEAR(semaineNetNm1[[#This Row],[Date de sortie]])</f>
        <v>2021</v>
      </c>
    </row>
    <row r="6" spans="1:24" x14ac:dyDescent="0.25">
      <c r="A6" t="s">
        <v>31</v>
      </c>
      <c r="B6" s="10">
        <v>165</v>
      </c>
      <c r="C6" s="11">
        <v>13</v>
      </c>
      <c r="D6" s="10">
        <v>83</v>
      </c>
      <c r="E6" s="12">
        <v>43854</v>
      </c>
      <c r="F6" s="10" t="s">
        <v>41</v>
      </c>
      <c r="G6" s="10" t="s">
        <v>42</v>
      </c>
      <c r="H6" s="10" t="str" cm="1">
        <f t="array" ref="H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" s="10" t="s">
        <v>43</v>
      </c>
      <c r="J6" s="10" t="str">
        <f>IF(semaineNetNm1[[#This Row],[Popularité]]&gt;=70,"Forte","Faible")</f>
        <v>Faible</v>
      </c>
      <c r="K6" s="10" t="str">
        <f>IF(semaineNetNm1[[#This Row],[Energie]]&gt;0.6,"Forte","Faible")</f>
        <v>Faible</v>
      </c>
      <c r="L6" s="11">
        <v>5436286</v>
      </c>
      <c r="M6" s="10">
        <v>1250353</v>
      </c>
      <c r="N6" s="12">
        <v>44421</v>
      </c>
      <c r="O6" s="10">
        <v>0</v>
      </c>
      <c r="P6" s="10">
        <v>0.42499999999999999</v>
      </c>
      <c r="Q6" s="10">
        <v>0.70099999999999996</v>
      </c>
      <c r="R6" s="10">
        <v>0.375</v>
      </c>
      <c r="S6" s="10">
        <v>0.32800000000000001</v>
      </c>
      <c r="T6" s="10">
        <v>0.1</v>
      </c>
      <c r="U6" s="10">
        <v>0.56200000000000006</v>
      </c>
      <c r="V6" s="10">
        <v>-10.965</v>
      </c>
      <c r="W6" s="10">
        <v>194088</v>
      </c>
      <c r="X6" s="10">
        <f>YEAR(semaineNetNm1[[#This Row],[Date de sortie]])</f>
        <v>2021</v>
      </c>
    </row>
    <row r="7" spans="1:24" x14ac:dyDescent="0.25">
      <c r="A7" t="s">
        <v>31</v>
      </c>
      <c r="B7" s="14">
        <v>286</v>
      </c>
      <c r="C7" s="15">
        <v>6</v>
      </c>
      <c r="D7" s="14">
        <v>26</v>
      </c>
      <c r="E7" s="16">
        <v>44197</v>
      </c>
      <c r="F7" s="14" t="s">
        <v>44</v>
      </c>
      <c r="G7" s="14" t="s">
        <v>37</v>
      </c>
      <c r="H7" s="14" t="str" cm="1">
        <f t="array" ref="H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" s="10" t="s">
        <v>38</v>
      </c>
      <c r="J7" s="14" t="str">
        <f>IF(semaineNetNm1[[#This Row],[Popularité]]&gt;=70,"Forte","Faible")</f>
        <v>Faible</v>
      </c>
      <c r="K7" s="14" t="str">
        <f>IF(semaineNetNm1[[#This Row],[Energie]]&gt;0.6,"Forte","Faible")</f>
        <v>Faible</v>
      </c>
      <c r="L7" s="15">
        <v>5079587</v>
      </c>
      <c r="M7" s="14">
        <v>1250353</v>
      </c>
      <c r="N7" s="16">
        <v>44421</v>
      </c>
      <c r="O7" s="14">
        <v>0</v>
      </c>
      <c r="P7" s="14">
        <v>0.53800000000000003</v>
      </c>
      <c r="Q7" s="14">
        <v>0.68600000000000005</v>
      </c>
      <c r="R7" s="14">
        <v>3.4500000000000003E-2</v>
      </c>
      <c r="S7" s="14">
        <v>0.18099999999999999</v>
      </c>
      <c r="T7" s="14">
        <v>0.113</v>
      </c>
      <c r="U7" s="14">
        <v>0.58399999999999996</v>
      </c>
      <c r="V7" s="14">
        <v>-8.0259999999999998</v>
      </c>
      <c r="W7" s="14">
        <v>190779</v>
      </c>
      <c r="X7" s="14">
        <f>YEAR(semaineNetNm1[[#This Row],[Date de sortie]])</f>
        <v>2021</v>
      </c>
    </row>
    <row r="8" spans="1:24" x14ac:dyDescent="0.25">
      <c r="A8" t="s">
        <v>31</v>
      </c>
      <c r="B8" s="10">
        <v>309</v>
      </c>
      <c r="C8" s="11">
        <v>2</v>
      </c>
      <c r="D8" s="10">
        <v>31</v>
      </c>
      <c r="E8" s="12">
        <v>44148</v>
      </c>
      <c r="F8" s="10" t="s">
        <v>45</v>
      </c>
      <c r="G8" s="10" t="s">
        <v>42</v>
      </c>
      <c r="H8" s="10" t="str" cm="1">
        <f t="array" ref="H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" s="10" t="s">
        <v>43</v>
      </c>
      <c r="J8" s="10" t="str">
        <f>IF(semaineNetNm1[[#This Row],[Popularité]]&gt;=70,"Forte","Faible")</f>
        <v>Faible</v>
      </c>
      <c r="K8" s="10" t="str">
        <f>IF(semaineNetNm1[[#This Row],[Energie]]&gt;0.6,"Forte","Faible")</f>
        <v>Faible</v>
      </c>
      <c r="L8" s="11">
        <v>5265630</v>
      </c>
      <c r="M8" s="10">
        <v>1250353</v>
      </c>
      <c r="N8" s="12">
        <v>44421</v>
      </c>
      <c r="O8" s="10">
        <v>0</v>
      </c>
      <c r="P8" s="10">
        <v>0.34</v>
      </c>
      <c r="Q8" s="10">
        <v>0.88900000000000001</v>
      </c>
      <c r="R8" s="10">
        <v>6.9699999999999998E-2</v>
      </c>
      <c r="S8" s="10">
        <v>0.218</v>
      </c>
      <c r="T8" s="10">
        <v>5.5E-2</v>
      </c>
      <c r="U8" s="10">
        <v>0.71599999999999997</v>
      </c>
      <c r="V8" s="10">
        <v>-7.7729999999999997</v>
      </c>
      <c r="W8" s="10">
        <v>174321</v>
      </c>
      <c r="X8" s="10">
        <f>YEAR(semaineNetNm1[[#This Row],[Date de sortie]])</f>
        <v>2021</v>
      </c>
    </row>
    <row r="9" spans="1:24" x14ac:dyDescent="0.25">
      <c r="A9" t="s">
        <v>31</v>
      </c>
      <c r="B9" s="14">
        <v>312</v>
      </c>
      <c r="C9" s="15">
        <v>39</v>
      </c>
      <c r="D9" s="14">
        <v>6</v>
      </c>
      <c r="E9" s="16">
        <v>44323</v>
      </c>
      <c r="F9" s="14" t="s">
        <v>46</v>
      </c>
      <c r="G9" s="14" t="s">
        <v>47</v>
      </c>
      <c r="H9" s="14" t="str" cm="1">
        <f t="array" ref="H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" s="14" t="s">
        <v>48</v>
      </c>
      <c r="J9" s="14" t="str">
        <f>IF(semaineNetNm1[[#This Row],[Popularité]]&gt;=70,"Forte","Faible")</f>
        <v>Faible</v>
      </c>
      <c r="K9" s="14" t="str">
        <f>IF(semaineNetNm1[[#This Row],[Energie]]&gt;0.6,"Forte","Faible")</f>
        <v>Forte</v>
      </c>
      <c r="L9" s="15">
        <v>5142982</v>
      </c>
      <c r="M9" s="14">
        <v>1250353</v>
      </c>
      <c r="N9" s="16">
        <v>44421</v>
      </c>
      <c r="O9" s="14">
        <v>0</v>
      </c>
      <c r="P9" s="14">
        <v>0.82799999999999996</v>
      </c>
      <c r="Q9" s="14">
        <v>0.50700000000000001</v>
      </c>
      <c r="R9" s="14">
        <v>4.4900000000000002E-2</v>
      </c>
      <c r="S9" s="14">
        <v>7.11E-3</v>
      </c>
      <c r="T9" s="14">
        <v>0.26100000000000001</v>
      </c>
      <c r="U9" s="14">
        <v>0.48899999999999999</v>
      </c>
      <c r="V9" s="14">
        <v>-6.0229999999999997</v>
      </c>
      <c r="W9" s="14">
        <v>211295</v>
      </c>
      <c r="X9" s="14">
        <f>YEAR(semaineNetNm1[[#This Row],[Date de sortie]])</f>
        <v>2021</v>
      </c>
    </row>
    <row r="10" spans="1:24" x14ac:dyDescent="0.25">
      <c r="A10" t="s">
        <v>31</v>
      </c>
      <c r="B10" s="10">
        <v>326</v>
      </c>
      <c r="C10" s="11">
        <v>3</v>
      </c>
      <c r="D10" s="10">
        <v>33</v>
      </c>
      <c r="E10" s="12">
        <v>44190</v>
      </c>
      <c r="F10" s="10" t="s">
        <v>49</v>
      </c>
      <c r="G10" s="10" t="s">
        <v>50</v>
      </c>
      <c r="H10" s="10" t="str" cm="1">
        <f t="array" ref="H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" s="10" t="s">
        <v>51</v>
      </c>
      <c r="J10" s="10" t="str">
        <f>IF(semaineNetNm1[[#This Row],[Popularité]]&gt;=70,"Forte","Faible")</f>
        <v>Faible</v>
      </c>
      <c r="K10" s="10" t="str">
        <f>IF(semaineNetNm1[[#This Row],[Energie]]&gt;0.6,"Forte","Faible")</f>
        <v>Forte</v>
      </c>
      <c r="L10" s="11">
        <v>5201714</v>
      </c>
      <c r="M10" s="10">
        <v>1250353</v>
      </c>
      <c r="N10" s="12">
        <v>44421</v>
      </c>
      <c r="O10" s="10">
        <v>0</v>
      </c>
      <c r="P10" s="10">
        <v>0.66600000000000004</v>
      </c>
      <c r="Q10" s="10">
        <v>0.86299999999999999</v>
      </c>
      <c r="R10" s="10">
        <v>0.152</v>
      </c>
      <c r="S10" s="10">
        <v>0.21199999999999999</v>
      </c>
      <c r="T10" s="10">
        <v>0.10299999999999999</v>
      </c>
      <c r="U10" s="10">
        <v>0.83799999999999997</v>
      </c>
      <c r="V10" s="10">
        <v>-4.1580000000000004</v>
      </c>
      <c r="W10" s="10">
        <v>178947</v>
      </c>
      <c r="X10" s="10">
        <f>YEAR(semaineNetNm1[[#This Row],[Date de sortie]])</f>
        <v>2021</v>
      </c>
    </row>
    <row r="11" spans="1:24" x14ac:dyDescent="0.25">
      <c r="A11" t="s">
        <v>31</v>
      </c>
      <c r="B11" s="14">
        <v>378</v>
      </c>
      <c r="C11" s="15">
        <v>10</v>
      </c>
      <c r="D11" s="14">
        <v>69</v>
      </c>
      <c r="E11" s="16">
        <v>43826</v>
      </c>
      <c r="F11" s="14" t="s">
        <v>52</v>
      </c>
      <c r="G11" s="14" t="s">
        <v>42</v>
      </c>
      <c r="H11" s="14" t="str" cm="1">
        <f t="array" ref="H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" s="14" t="s">
        <v>43</v>
      </c>
      <c r="J11" s="14" t="str">
        <f>IF(semaineNetNm1[[#This Row],[Popularité]]&gt;=70,"Forte","Faible")</f>
        <v>Faible</v>
      </c>
      <c r="K11" s="14" t="str">
        <f>IF(semaineNetNm1[[#This Row],[Energie]]&gt;0.6,"Forte","Faible")</f>
        <v>Faible</v>
      </c>
      <c r="L11" s="15">
        <v>5448680</v>
      </c>
      <c r="M11" s="14">
        <v>1250353</v>
      </c>
      <c r="N11" s="16">
        <v>44421</v>
      </c>
      <c r="O11" s="14">
        <v>0</v>
      </c>
      <c r="P11" s="14">
        <v>0.22500000000000001</v>
      </c>
      <c r="Q11" s="14">
        <v>0.70399999999999996</v>
      </c>
      <c r="R11" s="14">
        <v>9.9400000000000002E-2</v>
      </c>
      <c r="S11" s="14">
        <v>0.90100000000000002</v>
      </c>
      <c r="T11" s="14">
        <v>0.106</v>
      </c>
      <c r="U11" s="14">
        <v>0.24299999999999999</v>
      </c>
      <c r="V11" s="14">
        <v>-14.454000000000001</v>
      </c>
      <c r="W11" s="14">
        <v>245426</v>
      </c>
      <c r="X11" s="14">
        <f>YEAR(semaineNetNm1[[#This Row],[Date de sortie]])</f>
        <v>2021</v>
      </c>
    </row>
    <row r="12" spans="1:24" x14ac:dyDescent="0.25">
      <c r="A12" t="s">
        <v>31</v>
      </c>
      <c r="B12" s="10">
        <v>400</v>
      </c>
      <c r="C12" s="11">
        <v>42</v>
      </c>
      <c r="D12" s="10">
        <v>60</v>
      </c>
      <c r="E12" s="12">
        <v>43861</v>
      </c>
      <c r="F12" s="10" t="s">
        <v>53</v>
      </c>
      <c r="G12" s="10" t="s">
        <v>42</v>
      </c>
      <c r="H12" s="10" t="str" cm="1">
        <f t="array" ref="H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" s="10" t="s">
        <v>43</v>
      </c>
      <c r="J12" s="10" t="str">
        <f>IF(semaineNetNm1[[#This Row],[Popularité]]&gt;=70,"Forte","Faible")</f>
        <v>Faible</v>
      </c>
      <c r="K12" s="10" t="str">
        <f>IF(semaineNetNm1[[#This Row],[Energie]]&gt;0.6,"Forte","Faible")</f>
        <v>Faible</v>
      </c>
      <c r="L12" s="11">
        <v>5467596</v>
      </c>
      <c r="M12" s="10">
        <v>1250353</v>
      </c>
      <c r="N12" s="12">
        <v>44421</v>
      </c>
      <c r="O12" s="10">
        <v>0</v>
      </c>
      <c r="P12" s="10">
        <v>0.10299999999999999</v>
      </c>
      <c r="Q12" s="10">
        <v>0.48399999999999999</v>
      </c>
      <c r="R12" s="10">
        <v>6.2700000000000006E-2</v>
      </c>
      <c r="S12" s="10">
        <v>0.97899999999999998</v>
      </c>
      <c r="T12" s="10">
        <v>8.9499999999999996E-2</v>
      </c>
      <c r="U12" s="10">
        <v>0.19400000000000001</v>
      </c>
      <c r="V12" s="10">
        <v>-14.074999999999999</v>
      </c>
      <c r="W12" s="10">
        <v>199931</v>
      </c>
      <c r="X12" s="10">
        <f>YEAR(semaineNetNm1[[#This Row],[Date de sortie]])</f>
        <v>2021</v>
      </c>
    </row>
    <row r="13" spans="1:24" x14ac:dyDescent="0.25">
      <c r="A13" t="s">
        <v>31</v>
      </c>
      <c r="B13" s="10">
        <v>427</v>
      </c>
      <c r="C13" s="11">
        <v>18</v>
      </c>
      <c r="D13" s="10">
        <v>18</v>
      </c>
      <c r="E13" s="12">
        <v>44197</v>
      </c>
      <c r="F13" s="10" t="s">
        <v>54</v>
      </c>
      <c r="G13" s="10" t="s">
        <v>55</v>
      </c>
      <c r="H13" s="14" t="str" cm="1">
        <f t="array" ref="H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" s="10" t="s">
        <v>56</v>
      </c>
      <c r="J13" s="14" t="str">
        <f>IF(semaineNetNm1[[#This Row],[Popularité]]&gt;=70,"Forte","Faible")</f>
        <v>Faible</v>
      </c>
      <c r="K13" s="14" t="str">
        <f>IF(semaineNetNm1[[#This Row],[Energie]]&gt;0.6,"Forte","Faible")</f>
        <v>Faible</v>
      </c>
      <c r="L13" s="11">
        <v>4965330</v>
      </c>
      <c r="M13" s="10">
        <v>1250353</v>
      </c>
      <c r="N13" s="12">
        <v>44421</v>
      </c>
      <c r="O13" s="10">
        <v>0</v>
      </c>
      <c r="P13" s="10">
        <v>0.32400000000000001</v>
      </c>
      <c r="Q13" s="10">
        <v>0.64100000000000001</v>
      </c>
      <c r="R13" s="10">
        <v>2.9899999999999999E-2</v>
      </c>
      <c r="S13" s="10">
        <v>0.69799999999999995</v>
      </c>
      <c r="T13" s="10">
        <v>0.32800000000000001</v>
      </c>
      <c r="U13" s="10">
        <v>0.27300000000000002</v>
      </c>
      <c r="V13" s="10">
        <v>-5.851</v>
      </c>
      <c r="W13" s="10">
        <v>185487</v>
      </c>
      <c r="X13" s="14">
        <f>YEAR(semaineNetNm1[[#This Row],[Date de sortie]])</f>
        <v>2021</v>
      </c>
    </row>
    <row r="14" spans="1:24" x14ac:dyDescent="0.25">
      <c r="A14" t="s">
        <v>31</v>
      </c>
      <c r="B14" s="10">
        <v>506</v>
      </c>
      <c r="C14" s="11">
        <v>158</v>
      </c>
      <c r="D14" s="10">
        <v>1</v>
      </c>
      <c r="E14" s="12">
        <v>44260</v>
      </c>
      <c r="F14" s="10" t="s">
        <v>57</v>
      </c>
      <c r="G14" s="10" t="s">
        <v>58</v>
      </c>
      <c r="H14" s="10" t="str" cm="1">
        <f t="array" ref="H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" s="10"/>
      <c r="J14" s="10" t="str">
        <f>IF(semaineNetNm1[[#This Row],[Popularité]]&gt;=70,"Forte","Faible")</f>
        <v>Faible</v>
      </c>
      <c r="K14" s="10" t="str">
        <f>IF(semaineNetNm1[[#This Row],[Energie]]&gt;0.6,"Forte","Faible")</f>
        <v>Forte</v>
      </c>
      <c r="L14" s="11">
        <v>5510906</v>
      </c>
      <c r="M14" s="10">
        <v>1251372</v>
      </c>
      <c r="N14" s="12">
        <v>44421</v>
      </c>
      <c r="O14" s="10">
        <v>0</v>
      </c>
      <c r="P14" s="10">
        <v>0.83399999999999996</v>
      </c>
      <c r="Q14" s="10">
        <v>0.61499999999999999</v>
      </c>
      <c r="R14" s="10">
        <v>6.6699999999999995E-2</v>
      </c>
      <c r="S14" s="10">
        <v>0.105</v>
      </c>
      <c r="T14" s="10">
        <v>0.157</v>
      </c>
      <c r="U14" s="10">
        <v>0.34100000000000003</v>
      </c>
      <c r="V14" s="10">
        <v>-5.4710000000000001</v>
      </c>
      <c r="W14" s="10">
        <v>211411</v>
      </c>
      <c r="X14" s="10">
        <f>YEAR(semaineNetNm1[[#This Row],[Date de sortie]])</f>
        <v>2021</v>
      </c>
    </row>
    <row r="15" spans="1:24" x14ac:dyDescent="0.25">
      <c r="A15" t="s">
        <v>31</v>
      </c>
      <c r="B15" s="14">
        <v>534</v>
      </c>
      <c r="C15" s="15">
        <v>12</v>
      </c>
      <c r="D15" s="14">
        <v>21</v>
      </c>
      <c r="E15" s="16">
        <v>44106</v>
      </c>
      <c r="F15" s="14" t="s">
        <v>59</v>
      </c>
      <c r="G15" s="14" t="s">
        <v>60</v>
      </c>
      <c r="H15" s="14" t="str" cm="1">
        <f t="array" ref="H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5" s="14" t="s">
        <v>61</v>
      </c>
      <c r="J15" s="14" t="str">
        <f>IF(semaineNetNm1[[#This Row],[Popularité]]&gt;=70,"Forte","Faible")</f>
        <v>Faible</v>
      </c>
      <c r="K15" s="14" t="str">
        <f>IF(semaineNetNm1[[#This Row],[Energie]]&gt;0.6,"Forte","Faible")</f>
        <v>Forte</v>
      </c>
      <c r="L15" s="15">
        <v>5535339</v>
      </c>
      <c r="M15" s="14">
        <v>1251372</v>
      </c>
      <c r="N15" s="16">
        <v>44421</v>
      </c>
      <c r="O15" s="14">
        <v>0</v>
      </c>
      <c r="P15" s="14">
        <v>0.63700000000000001</v>
      </c>
      <c r="Q15" s="14">
        <v>0.33300000000000002</v>
      </c>
      <c r="R15" s="14">
        <v>5.8099999999999999E-2</v>
      </c>
      <c r="S15" s="14">
        <v>0.13100000000000001</v>
      </c>
      <c r="T15" s="14">
        <v>0.14899999999999999</v>
      </c>
      <c r="U15" s="14">
        <v>0.13200000000000001</v>
      </c>
      <c r="V15" s="14">
        <v>-4.9039999999999999</v>
      </c>
      <c r="W15" s="14">
        <v>172693</v>
      </c>
      <c r="X15" s="14">
        <f>YEAR(semaineNetNm1[[#This Row],[Date de sortie]])</f>
        <v>2021</v>
      </c>
    </row>
    <row r="16" spans="1:24" x14ac:dyDescent="0.25">
      <c r="A16" t="s">
        <v>31</v>
      </c>
      <c r="B16" s="10">
        <v>822</v>
      </c>
      <c r="C16" s="11">
        <v>56</v>
      </c>
      <c r="D16" s="10">
        <v>7</v>
      </c>
      <c r="E16" s="12">
        <v>44085</v>
      </c>
      <c r="F16" s="10" t="s">
        <v>62</v>
      </c>
      <c r="G16" s="10" t="s">
        <v>63</v>
      </c>
      <c r="H16" s="10" t="str" cm="1">
        <f t="array" ref="H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6" s="10" t="s">
        <v>64</v>
      </c>
      <c r="J16" s="10" t="str">
        <f>IF(semaineNetNm1[[#This Row],[Popularité]]&gt;=70,"Forte","Faible")</f>
        <v>Faible</v>
      </c>
      <c r="K16" s="10" t="str">
        <f>IF(semaineNetNm1[[#This Row],[Energie]]&gt;0.6,"Forte","Faible")</f>
        <v>Forte</v>
      </c>
      <c r="L16" s="11">
        <v>4980744</v>
      </c>
      <c r="M16" s="10">
        <v>1251372</v>
      </c>
      <c r="N16" s="12">
        <v>44421</v>
      </c>
      <c r="O16" s="10">
        <v>0</v>
      </c>
      <c r="P16" s="10">
        <v>0.83699999999999997</v>
      </c>
      <c r="Q16" s="10">
        <v>0.74299999999999999</v>
      </c>
      <c r="R16" s="10">
        <v>6.4899999999999999E-2</v>
      </c>
      <c r="S16" s="10">
        <v>1.72E-2</v>
      </c>
      <c r="T16" s="10">
        <v>7.4300000000000005E-2</v>
      </c>
      <c r="U16" s="10">
        <v>0.26300000000000001</v>
      </c>
      <c r="V16" s="10">
        <v>-5.0250000000000004</v>
      </c>
      <c r="W16" s="10">
        <v>159863</v>
      </c>
      <c r="X16" s="10">
        <f>YEAR(semaineNetNm1[[#This Row],[Date de sortie]])</f>
        <v>2021</v>
      </c>
    </row>
    <row r="17" spans="1:24" x14ac:dyDescent="0.25">
      <c r="A17" t="s">
        <v>31</v>
      </c>
      <c r="B17" s="14">
        <v>992</v>
      </c>
      <c r="C17" s="15">
        <v>101</v>
      </c>
      <c r="D17" s="14">
        <v>22</v>
      </c>
      <c r="E17" s="16">
        <v>43875</v>
      </c>
      <c r="F17" s="14" t="s">
        <v>65</v>
      </c>
      <c r="G17" s="14" t="s">
        <v>42</v>
      </c>
      <c r="H17" s="14" t="str" cm="1">
        <f t="array" ref="H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7" s="14" t="s">
        <v>43</v>
      </c>
      <c r="J17" s="14" t="str">
        <f>IF(semaineNetNm1[[#This Row],[Popularité]]&gt;=70,"Forte","Faible")</f>
        <v>Faible</v>
      </c>
      <c r="K17" s="14" t="str">
        <f>IF(semaineNetNm1[[#This Row],[Energie]]&gt;0.6,"Forte","Faible")</f>
        <v>Faible</v>
      </c>
      <c r="L17" s="15">
        <v>4476954</v>
      </c>
      <c r="M17" s="14">
        <v>1251372</v>
      </c>
      <c r="N17" s="16">
        <v>44421</v>
      </c>
      <c r="O17" s="14">
        <v>1</v>
      </c>
      <c r="P17" s="14">
        <v>0.372</v>
      </c>
      <c r="Q17" s="14">
        <v>0.35799999999999998</v>
      </c>
      <c r="R17" s="14">
        <v>4.6399999999999997E-2</v>
      </c>
      <c r="S17" s="14">
        <v>0.81</v>
      </c>
      <c r="T17" s="14">
        <v>8.77E-2</v>
      </c>
      <c r="U17" s="14">
        <v>0.16</v>
      </c>
      <c r="V17" s="14">
        <v>-7.6639999999999997</v>
      </c>
      <c r="W17" s="14">
        <v>200387</v>
      </c>
      <c r="X17" s="14">
        <f>YEAR(semaineNetNm1[[#This Row],[Date de sortie]])</f>
        <v>2021</v>
      </c>
    </row>
    <row r="18" spans="1:24" x14ac:dyDescent="0.25">
      <c r="A18" t="s">
        <v>31</v>
      </c>
      <c r="B18" s="10">
        <v>1064</v>
      </c>
      <c r="C18" s="11">
        <v>70</v>
      </c>
      <c r="D18" s="10">
        <v>14</v>
      </c>
      <c r="E18" s="12">
        <v>43945</v>
      </c>
      <c r="F18" s="10" t="s">
        <v>66</v>
      </c>
      <c r="G18" s="10" t="s">
        <v>67</v>
      </c>
      <c r="H18" s="10" t="str" cm="1">
        <f t="array" ref="H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8" s="10" t="s">
        <v>68</v>
      </c>
      <c r="J18" s="10" t="str">
        <f>IF(semaineNetNm1[[#This Row],[Popularité]]&gt;=70,"Forte","Faible")</f>
        <v>Faible</v>
      </c>
      <c r="K18" s="10" t="str">
        <f>IF(semaineNetNm1[[#This Row],[Energie]]&gt;0.6,"Forte","Faible")</f>
        <v>Forte</v>
      </c>
      <c r="L18" s="11">
        <v>4874960</v>
      </c>
      <c r="M18" s="10">
        <v>1251372</v>
      </c>
      <c r="N18" s="12">
        <v>44421</v>
      </c>
      <c r="O18" s="10">
        <v>1</v>
      </c>
      <c r="P18" s="10">
        <v>0.83499999999999996</v>
      </c>
      <c r="Q18" s="10">
        <v>0.69299999999999995</v>
      </c>
      <c r="R18" s="10">
        <v>6.2399999999999997E-2</v>
      </c>
      <c r="S18" s="10">
        <v>0.13100000000000001</v>
      </c>
      <c r="T18" s="10">
        <v>7.2999999999999995E-2</v>
      </c>
      <c r="U18" s="10">
        <v>0.74399999999999999</v>
      </c>
      <c r="V18" s="10">
        <v>-3.242</v>
      </c>
      <c r="W18" s="10">
        <v>180283</v>
      </c>
      <c r="X18" s="10">
        <f>YEAR(semaineNetNm1[[#This Row],[Date de sortie]])</f>
        <v>2021</v>
      </c>
    </row>
    <row r="19" spans="1:24" x14ac:dyDescent="0.25">
      <c r="A19" t="s">
        <v>31</v>
      </c>
      <c r="B19" s="14">
        <v>1166</v>
      </c>
      <c r="C19" s="15">
        <v>74</v>
      </c>
      <c r="D19" s="14">
        <v>22</v>
      </c>
      <c r="E19" s="16">
        <v>43868</v>
      </c>
      <c r="F19" s="14" t="s">
        <v>69</v>
      </c>
      <c r="G19" s="14" t="s">
        <v>70</v>
      </c>
      <c r="H19" s="14" t="str" cm="1">
        <f t="array" ref="H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9" s="14" t="s">
        <v>71</v>
      </c>
      <c r="J19" s="14" t="str">
        <f>IF(semaineNetNm1[[#This Row],[Popularité]]&gt;=70,"Forte","Faible")</f>
        <v>Faible</v>
      </c>
      <c r="K19" s="14" t="str">
        <f>IF(semaineNetNm1[[#This Row],[Energie]]&gt;0.6,"Forte","Faible")</f>
        <v>Faible</v>
      </c>
      <c r="L19" s="15">
        <v>4473968</v>
      </c>
      <c r="M19" s="14">
        <v>1251372</v>
      </c>
      <c r="N19" s="16">
        <v>44421</v>
      </c>
      <c r="O19" s="14">
        <v>0</v>
      </c>
      <c r="P19" s="14">
        <v>0.46400000000000002</v>
      </c>
      <c r="Q19" s="14">
        <v>0.74199999999999999</v>
      </c>
      <c r="R19" s="14">
        <v>3.1800000000000002E-2</v>
      </c>
      <c r="S19" s="14">
        <v>0.42499999999999999</v>
      </c>
      <c r="T19" s="14">
        <v>0.28399999999999997</v>
      </c>
      <c r="U19" s="14">
        <v>0.28100000000000003</v>
      </c>
      <c r="V19" s="14">
        <v>-5.6239999999999997</v>
      </c>
      <c r="W19" s="14">
        <v>200742</v>
      </c>
      <c r="X19" s="14">
        <f>YEAR(semaineNetNm1[[#This Row],[Date de sortie]])</f>
        <v>2021</v>
      </c>
    </row>
    <row r="20" spans="1:24" x14ac:dyDescent="0.25">
      <c r="A20" t="s">
        <v>31</v>
      </c>
      <c r="B20" s="10">
        <v>1215</v>
      </c>
      <c r="C20" s="11">
        <v>32</v>
      </c>
      <c r="D20" s="10">
        <v>3</v>
      </c>
      <c r="E20" s="12">
        <v>43938</v>
      </c>
      <c r="F20" s="10" t="s">
        <v>72</v>
      </c>
      <c r="G20" s="10" t="s">
        <v>73</v>
      </c>
      <c r="H20" s="10" t="str" cm="1">
        <f t="array" ref="H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0" s="10" t="s">
        <v>74</v>
      </c>
      <c r="J20" s="10" t="str">
        <f>IF(semaineNetNm1[[#This Row],[Popularité]]&gt;=70,"Forte","Faible")</f>
        <v>Faible</v>
      </c>
      <c r="K20" s="10" t="str">
        <f>IF(semaineNetNm1[[#This Row],[Energie]]&gt;0.6,"Forte","Faible")</f>
        <v>Faible</v>
      </c>
      <c r="L20" s="11">
        <v>4420187</v>
      </c>
      <c r="M20" s="10">
        <v>1251372</v>
      </c>
      <c r="N20" s="12">
        <v>44421</v>
      </c>
      <c r="O20" s="10">
        <v>1</v>
      </c>
      <c r="P20" s="10">
        <v>0.49199999999999999</v>
      </c>
      <c r="Q20" s="10">
        <v>0.877</v>
      </c>
      <c r="R20" s="10">
        <v>0.153</v>
      </c>
      <c r="S20" s="10">
        <v>1.3599999999999999E-2</v>
      </c>
      <c r="T20" s="10">
        <v>6.7799999999999999E-2</v>
      </c>
      <c r="U20" s="10">
        <v>0.4</v>
      </c>
      <c r="V20" s="10">
        <v>-8.11</v>
      </c>
      <c r="W20" s="10">
        <v>166799</v>
      </c>
      <c r="X20" s="10">
        <f>YEAR(semaineNetNm1[[#This Row],[Date de sortie]])</f>
        <v>2021</v>
      </c>
    </row>
    <row r="21" spans="1:24" x14ac:dyDescent="0.25">
      <c r="A21" t="s">
        <v>31</v>
      </c>
      <c r="B21" s="14">
        <v>1324</v>
      </c>
      <c r="C21" s="15">
        <v>192</v>
      </c>
      <c r="D21" s="14">
        <v>1</v>
      </c>
      <c r="E21" s="16">
        <v>43903</v>
      </c>
      <c r="F21" s="14" t="s">
        <v>75</v>
      </c>
      <c r="G21" s="14" t="s">
        <v>70</v>
      </c>
      <c r="H21" s="14" t="str" cm="1">
        <f t="array" ref="H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1" s="14" t="s">
        <v>71</v>
      </c>
      <c r="J21" s="14" t="str">
        <f>IF(semaineNetNm1[[#This Row],[Popularité]]&gt;=70,"Forte","Faible")</f>
        <v>Faible</v>
      </c>
      <c r="K21" s="14" t="str">
        <f>IF(semaineNetNm1[[#This Row],[Energie]]&gt;0.6,"Forte","Faible")</f>
        <v>Faible</v>
      </c>
      <c r="L21" s="15">
        <v>4787180</v>
      </c>
      <c r="M21" s="14">
        <v>1251372</v>
      </c>
      <c r="N21" s="16">
        <v>44421</v>
      </c>
      <c r="O21" s="14">
        <v>0</v>
      </c>
      <c r="P21" s="14">
        <v>0.55300000000000005</v>
      </c>
      <c r="Q21" s="14">
        <v>0.75600000000000001</v>
      </c>
      <c r="R21" s="14">
        <v>3.4299999999999997E-2</v>
      </c>
      <c r="S21" s="14">
        <v>0.40400000000000003</v>
      </c>
      <c r="T21" s="14">
        <v>0.158</v>
      </c>
      <c r="U21" s="14">
        <v>0.59699999999999998</v>
      </c>
      <c r="V21" s="14">
        <v>-4.24</v>
      </c>
      <c r="W21" s="14">
        <v>221467</v>
      </c>
      <c r="X21" s="14">
        <f>YEAR(semaineNetNm1[[#This Row],[Date de sortie]])</f>
        <v>2021</v>
      </c>
    </row>
    <row r="22" spans="1:24" x14ac:dyDescent="0.25">
      <c r="A22" t="s">
        <v>31</v>
      </c>
      <c r="B22" s="10">
        <v>1380</v>
      </c>
      <c r="C22" s="11">
        <v>91</v>
      </c>
      <c r="D22" s="10">
        <v>10</v>
      </c>
      <c r="E22" s="12">
        <v>43854</v>
      </c>
      <c r="F22" s="10" t="s">
        <v>76</v>
      </c>
      <c r="G22" s="10" t="s">
        <v>42</v>
      </c>
      <c r="H22" s="10" t="str" cm="1">
        <f t="array" ref="H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2" s="10" t="s">
        <v>43</v>
      </c>
      <c r="J22" s="10" t="str">
        <f>IF(semaineNetNm1[[#This Row],[Popularité]]&gt;=70,"Forte","Faible")</f>
        <v>Faible</v>
      </c>
      <c r="K22" s="10" t="str">
        <f>IF(semaineNetNm1[[#This Row],[Energie]]&gt;0.6,"Forte","Faible")</f>
        <v>Faible</v>
      </c>
      <c r="L22" s="11">
        <v>5020303</v>
      </c>
      <c r="M22" s="10">
        <v>1251372</v>
      </c>
      <c r="N22" s="12">
        <v>44421</v>
      </c>
      <c r="O22" s="10">
        <v>1</v>
      </c>
      <c r="P22" s="10">
        <v>0.38800000000000001</v>
      </c>
      <c r="Q22" s="10">
        <v>0.88700000000000001</v>
      </c>
      <c r="R22" s="10">
        <v>0.34899999999999998</v>
      </c>
      <c r="S22" s="10">
        <v>0.73899999999999999</v>
      </c>
      <c r="T22" s="10">
        <v>0.106</v>
      </c>
      <c r="U22" s="10">
        <v>0.20499999999999999</v>
      </c>
      <c r="V22" s="10">
        <v>-14.505000000000001</v>
      </c>
      <c r="W22" s="10">
        <v>193143</v>
      </c>
      <c r="X22" s="10">
        <f>YEAR(semaineNetNm1[[#This Row],[Date de sortie]])</f>
        <v>2021</v>
      </c>
    </row>
    <row r="23" spans="1:24" x14ac:dyDescent="0.25">
      <c r="A23" t="s">
        <v>31</v>
      </c>
      <c r="B23" s="10">
        <v>1401</v>
      </c>
      <c r="C23" s="11">
        <v>148</v>
      </c>
      <c r="D23" s="10">
        <v>6</v>
      </c>
      <c r="E23" s="12">
        <v>43854</v>
      </c>
      <c r="F23" s="10" t="s">
        <v>77</v>
      </c>
      <c r="G23" s="10" t="s">
        <v>42</v>
      </c>
      <c r="H23" s="14" t="str" cm="1">
        <f t="array" ref="H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3" s="10" t="s">
        <v>43</v>
      </c>
      <c r="J23" s="14" t="str">
        <f>IF(semaineNetNm1[[#This Row],[Popularité]]&gt;=70,"Forte","Faible")</f>
        <v>Faible</v>
      </c>
      <c r="K23" s="14" t="str">
        <f>IF(semaineNetNm1[[#This Row],[Energie]]&gt;0.6,"Forte","Faible")</f>
        <v>Faible</v>
      </c>
      <c r="L23" s="11">
        <v>4863910</v>
      </c>
      <c r="M23" s="10">
        <v>1251372</v>
      </c>
      <c r="N23" s="12">
        <v>44421</v>
      </c>
      <c r="O23" s="10">
        <v>2</v>
      </c>
      <c r="P23" s="10">
        <v>0.13100000000000001</v>
      </c>
      <c r="Q23" s="10">
        <v>0.42</v>
      </c>
      <c r="R23" s="10">
        <v>3.8199999999999998E-2</v>
      </c>
      <c r="S23" s="10">
        <v>0.95299999999999996</v>
      </c>
      <c r="T23" s="10">
        <v>0.109</v>
      </c>
      <c r="U23" s="10">
        <v>0.12</v>
      </c>
      <c r="V23" s="10">
        <v>-18.434999999999999</v>
      </c>
      <c r="W23" s="10">
        <v>291796</v>
      </c>
      <c r="X23" s="14">
        <f>YEAR(semaineNetNm1[[#This Row],[Date de sortie]])</f>
        <v>2021</v>
      </c>
    </row>
    <row r="24" spans="1:24" x14ac:dyDescent="0.25">
      <c r="A24" t="s">
        <v>31</v>
      </c>
      <c r="B24" s="10">
        <v>1429</v>
      </c>
      <c r="C24" s="11">
        <v>167</v>
      </c>
      <c r="D24" s="10">
        <v>4</v>
      </c>
      <c r="E24" s="12">
        <v>43854</v>
      </c>
      <c r="F24" s="10" t="s">
        <v>78</v>
      </c>
      <c r="G24" s="10" t="s">
        <v>42</v>
      </c>
      <c r="H24" s="10" t="str" cm="1">
        <f t="array" ref="H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4" s="10" t="s">
        <v>43</v>
      </c>
      <c r="J24" s="10" t="str">
        <f>IF(semaineNetNm1[[#This Row],[Popularité]]&gt;=70,"Forte","Faible")</f>
        <v>Faible</v>
      </c>
      <c r="K24" s="10" t="str">
        <f>IF(semaineNetNm1[[#This Row],[Energie]]&gt;0.6,"Forte","Faible")</f>
        <v>Faible</v>
      </c>
      <c r="L24" s="11">
        <v>4988054</v>
      </c>
      <c r="M24" s="10">
        <v>1251372</v>
      </c>
      <c r="N24" s="12">
        <v>44421</v>
      </c>
      <c r="O24" s="10">
        <v>0</v>
      </c>
      <c r="P24" s="10">
        <v>0.53400000000000003</v>
      </c>
      <c r="Q24" s="10">
        <v>0.68300000000000005</v>
      </c>
      <c r="R24" s="10">
        <v>0.189</v>
      </c>
      <c r="S24" s="10">
        <v>0.51900000000000002</v>
      </c>
      <c r="T24" s="10">
        <v>0.14799999999999999</v>
      </c>
      <c r="U24" s="10">
        <v>0.28399999999999997</v>
      </c>
      <c r="V24" s="10">
        <v>-10.348000000000001</v>
      </c>
      <c r="W24" s="10">
        <v>180567</v>
      </c>
      <c r="X24" s="10">
        <f>YEAR(semaineNetNm1[[#This Row],[Date de sortie]])</f>
        <v>2021</v>
      </c>
    </row>
    <row r="25" spans="1:24" x14ac:dyDescent="0.25">
      <c r="A25" t="s">
        <v>31</v>
      </c>
      <c r="B25" s="14">
        <v>1456</v>
      </c>
      <c r="C25" s="15">
        <v>128</v>
      </c>
      <c r="D25" s="14">
        <v>1</v>
      </c>
      <c r="E25" s="16">
        <v>43861</v>
      </c>
      <c r="F25" s="14" t="s">
        <v>79</v>
      </c>
      <c r="G25" s="14" t="s">
        <v>80</v>
      </c>
      <c r="H25" s="14" t="str" cm="1">
        <f t="array" ref="H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25" s="14" t="s">
        <v>81</v>
      </c>
      <c r="J25" s="14" t="str">
        <f>IF(semaineNetNm1[[#This Row],[Popularité]]&gt;=70,"Forte","Faible")</f>
        <v>Faible</v>
      </c>
      <c r="K25" s="14" t="str">
        <f>IF(semaineNetNm1[[#This Row],[Energie]]&gt;0.6,"Forte","Faible")</f>
        <v>Forte</v>
      </c>
      <c r="L25" s="15">
        <v>5922748</v>
      </c>
      <c r="M25" s="14">
        <v>1251372</v>
      </c>
      <c r="N25" s="16">
        <v>44421</v>
      </c>
      <c r="O25" s="14">
        <v>0</v>
      </c>
      <c r="P25" s="14">
        <v>0.67900000000000005</v>
      </c>
      <c r="Q25" s="14">
        <v>0.67900000000000005</v>
      </c>
      <c r="R25" s="14">
        <v>0.16700000000000001</v>
      </c>
      <c r="S25" s="14">
        <v>0.443</v>
      </c>
      <c r="T25" s="14">
        <v>0.153</v>
      </c>
      <c r="U25" s="14">
        <v>0.245</v>
      </c>
      <c r="V25" s="14">
        <v>-6.7469999999999999</v>
      </c>
      <c r="W25" s="14">
        <v>148676</v>
      </c>
      <c r="X25" s="14">
        <f>YEAR(semaineNetNm1[[#This Row],[Date de sortie]])</f>
        <v>2021</v>
      </c>
    </row>
    <row r="26" spans="1:24" x14ac:dyDescent="0.25">
      <c r="A26" t="s">
        <v>31</v>
      </c>
      <c r="B26" s="10">
        <v>1481</v>
      </c>
      <c r="C26" s="11">
        <v>56</v>
      </c>
      <c r="D26" s="10">
        <v>5</v>
      </c>
      <c r="E26" s="12">
        <v>43840</v>
      </c>
      <c r="F26" s="10" t="s">
        <v>82</v>
      </c>
      <c r="G26" s="10" t="s">
        <v>83</v>
      </c>
      <c r="H26" s="10" t="str" cm="1">
        <f t="array" ref="H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6" s="10" t="s">
        <v>68</v>
      </c>
      <c r="J26" s="10" t="str">
        <f>IF(semaineNetNm1[[#This Row],[Popularité]]&gt;=70,"Forte","Faible")</f>
        <v>Faible</v>
      </c>
      <c r="K26" s="10" t="str">
        <f>IF(semaineNetNm1[[#This Row],[Energie]]&gt;0.6,"Forte","Faible")</f>
        <v>Faible</v>
      </c>
      <c r="L26" s="11">
        <v>5066377</v>
      </c>
      <c r="M26" s="10">
        <v>1251372</v>
      </c>
      <c r="N26" s="12">
        <v>44421</v>
      </c>
      <c r="O26" s="10">
        <v>0</v>
      </c>
      <c r="P26" s="10">
        <v>0.56399999999999995</v>
      </c>
      <c r="Q26" s="10">
        <v>0.753</v>
      </c>
      <c r="R26" s="10">
        <v>0.251</v>
      </c>
      <c r="S26" s="10">
        <v>0.114</v>
      </c>
      <c r="T26" s="10">
        <v>0.35899999999999999</v>
      </c>
      <c r="U26" s="10">
        <v>0.55000000000000004</v>
      </c>
      <c r="V26" s="10">
        <v>-7.9080000000000004</v>
      </c>
      <c r="W26" s="10">
        <v>162596</v>
      </c>
      <c r="X26" s="10">
        <f>YEAR(semaineNetNm1[[#This Row],[Date de sortie]])</f>
        <v>2021</v>
      </c>
    </row>
    <row r="27" spans="1:24" x14ac:dyDescent="0.25">
      <c r="A27" t="s">
        <v>31</v>
      </c>
      <c r="B27" s="14">
        <v>96</v>
      </c>
      <c r="C27" s="15">
        <v>96</v>
      </c>
      <c r="D27" s="14">
        <v>4</v>
      </c>
      <c r="E27" s="16">
        <v>44400</v>
      </c>
      <c r="F27" s="14" t="s">
        <v>84</v>
      </c>
      <c r="G27" s="14" t="s">
        <v>85</v>
      </c>
      <c r="H27" s="14" t="str" cm="1">
        <f t="array" ref="H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7" s="14" t="s">
        <v>51</v>
      </c>
      <c r="J27" s="14" t="str">
        <f>IF(semaineNetNm1[[#This Row],[Popularité]]&gt;=70,"Forte","Faible")</f>
        <v>Faible</v>
      </c>
      <c r="K27" s="14" t="str">
        <f>IF(semaineNetNm1[[#This Row],[Energie]]&gt;0.6,"Forte","Faible")</f>
        <v>Forte</v>
      </c>
      <c r="L27" s="15">
        <v>6984262</v>
      </c>
      <c r="M27" s="14">
        <v>1250353</v>
      </c>
      <c r="N27" s="16">
        <v>44420</v>
      </c>
      <c r="O27" s="14">
        <v>2</v>
      </c>
      <c r="P27" s="14">
        <v>0.72</v>
      </c>
      <c r="Q27" s="14">
        <v>0.91500000000000004</v>
      </c>
      <c r="R27" s="14">
        <v>4.5900000000000003E-2</v>
      </c>
      <c r="S27" s="14">
        <v>2.5000000000000001E-2</v>
      </c>
      <c r="T27" s="14">
        <v>9.4200000000000006E-2</v>
      </c>
      <c r="U27" s="14">
        <v>0.63100000000000001</v>
      </c>
      <c r="V27" s="14">
        <v>-3.1259999999999999</v>
      </c>
      <c r="W27" s="14">
        <v>131067</v>
      </c>
      <c r="X27" s="14">
        <f>YEAR(semaineNetNm1[[#This Row],[Date de sortie]])</f>
        <v>2021</v>
      </c>
    </row>
    <row r="28" spans="1:24" x14ac:dyDescent="0.25">
      <c r="A28" t="s">
        <v>31</v>
      </c>
      <c r="B28" s="10">
        <v>216</v>
      </c>
      <c r="C28" s="11">
        <v>15</v>
      </c>
      <c r="D28" s="10">
        <v>7</v>
      </c>
      <c r="E28" s="12">
        <v>44351</v>
      </c>
      <c r="F28" s="10" t="s">
        <v>86</v>
      </c>
      <c r="G28" s="10" t="s">
        <v>42</v>
      </c>
      <c r="H28" s="10" t="str" cm="1">
        <f t="array" ref="H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8" s="10" t="s">
        <v>43</v>
      </c>
      <c r="J28" s="10" t="str">
        <f>IF(semaineNetNm1[[#This Row],[Popularité]]&gt;=70,"Forte","Faible")</f>
        <v>Faible</v>
      </c>
      <c r="K28" s="10" t="str">
        <f>IF(semaineNetNm1[[#This Row],[Energie]]&gt;0.6,"Forte","Faible")</f>
        <v>Faible</v>
      </c>
      <c r="L28" s="11">
        <v>5203319</v>
      </c>
      <c r="M28" s="10">
        <v>1250353</v>
      </c>
      <c r="N28" s="12">
        <v>44420</v>
      </c>
      <c r="O28" s="10">
        <v>0</v>
      </c>
      <c r="P28" s="10">
        <v>0.33600000000000002</v>
      </c>
      <c r="Q28" s="10">
        <v>0.67100000000000004</v>
      </c>
      <c r="R28" s="10">
        <v>0.24099999999999999</v>
      </c>
      <c r="S28" s="10">
        <v>0.70499999999999996</v>
      </c>
      <c r="T28" s="10">
        <v>5.7700000000000001E-2</v>
      </c>
      <c r="U28" s="10">
        <v>0.51800000000000002</v>
      </c>
      <c r="V28" s="10">
        <v>-8.4939999999999998</v>
      </c>
      <c r="W28" s="10">
        <v>212496</v>
      </c>
      <c r="X28" s="10">
        <f>YEAR(semaineNetNm1[[#This Row],[Date de sortie]])</f>
        <v>2021</v>
      </c>
    </row>
    <row r="29" spans="1:24" x14ac:dyDescent="0.25">
      <c r="A29" t="s">
        <v>31</v>
      </c>
      <c r="B29" s="14">
        <v>418</v>
      </c>
      <c r="C29" s="15">
        <v>73</v>
      </c>
      <c r="D29" s="14">
        <v>11</v>
      </c>
      <c r="E29" s="16">
        <v>44246</v>
      </c>
      <c r="F29" s="14" t="s">
        <v>87</v>
      </c>
      <c r="G29" s="14" t="s">
        <v>88</v>
      </c>
      <c r="H29" s="14" t="str" cm="1">
        <f t="array" ref="H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9" s="14" t="s">
        <v>51</v>
      </c>
      <c r="J29" s="14" t="str">
        <f>IF(semaineNetNm1[[#This Row],[Popularité]]&gt;=70,"Forte","Faible")</f>
        <v>Faible</v>
      </c>
      <c r="K29" s="14" t="str">
        <f>IF(semaineNetNm1[[#This Row],[Energie]]&gt;0.6,"Forte","Faible")</f>
        <v>Forte</v>
      </c>
      <c r="L29" s="15">
        <v>4940701</v>
      </c>
      <c r="M29" s="14">
        <v>1250353</v>
      </c>
      <c r="N29" s="16">
        <v>44420</v>
      </c>
      <c r="O29" s="14">
        <v>0</v>
      </c>
      <c r="P29" s="14">
        <v>0.75800000000000001</v>
      </c>
      <c r="Q29" s="14">
        <v>0.77200000000000002</v>
      </c>
      <c r="R29" s="14">
        <v>4.82E-2</v>
      </c>
      <c r="S29" s="14">
        <v>4.3299999999999998E-2</v>
      </c>
      <c r="T29" s="14">
        <v>0.29499999999999998</v>
      </c>
      <c r="U29" s="14">
        <v>0.65400000000000003</v>
      </c>
      <c r="V29" s="14">
        <v>-3.891</v>
      </c>
      <c r="W29" s="14">
        <v>265240</v>
      </c>
      <c r="X29" s="14">
        <f>YEAR(semaineNetNm1[[#This Row],[Date de sortie]])</f>
        <v>2021</v>
      </c>
    </row>
    <row r="30" spans="1:24" x14ac:dyDescent="0.25">
      <c r="A30" t="s">
        <v>31</v>
      </c>
      <c r="B30" s="10">
        <v>543</v>
      </c>
      <c r="C30" s="11">
        <v>14</v>
      </c>
      <c r="D30" s="10">
        <v>32</v>
      </c>
      <c r="E30" s="12">
        <v>44071</v>
      </c>
      <c r="F30" s="10" t="s">
        <v>89</v>
      </c>
      <c r="G30" s="10" t="s">
        <v>50</v>
      </c>
      <c r="H30" s="10" t="str" cm="1">
        <f t="array" ref="H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0" s="10" t="s">
        <v>51</v>
      </c>
      <c r="J30" s="10" t="str">
        <f>IF(semaineNetNm1[[#This Row],[Popularité]]&gt;=70,"Forte","Faible")</f>
        <v>Faible</v>
      </c>
      <c r="K30" s="10" t="str">
        <f>IF(semaineNetNm1[[#This Row],[Energie]]&gt;0.6,"Forte","Faible")</f>
        <v>Forte</v>
      </c>
      <c r="L30" s="11">
        <v>5344862</v>
      </c>
      <c r="M30" s="10">
        <v>1251372</v>
      </c>
      <c r="N30" s="12">
        <v>44420</v>
      </c>
      <c r="O30" s="10">
        <v>0</v>
      </c>
      <c r="P30" s="10">
        <v>0.70599999999999996</v>
      </c>
      <c r="Q30" s="10">
        <v>0.71499999999999997</v>
      </c>
      <c r="R30" s="10">
        <v>0.19500000000000001</v>
      </c>
      <c r="S30" s="10">
        <v>0.496</v>
      </c>
      <c r="T30" s="10">
        <v>0.106</v>
      </c>
      <c r="U30" s="10">
        <v>0.52200000000000002</v>
      </c>
      <c r="V30" s="10">
        <v>-4.423</v>
      </c>
      <c r="W30" s="10">
        <v>189840</v>
      </c>
      <c r="X30" s="10">
        <f>YEAR(semaineNetNm1[[#This Row],[Date de sortie]])</f>
        <v>2021</v>
      </c>
    </row>
    <row r="31" spans="1:24" x14ac:dyDescent="0.25">
      <c r="A31" t="s">
        <v>31</v>
      </c>
      <c r="B31" s="14">
        <v>1452</v>
      </c>
      <c r="C31" s="15">
        <v>105</v>
      </c>
      <c r="D31" s="14">
        <v>7</v>
      </c>
      <c r="E31" s="16">
        <v>43826</v>
      </c>
      <c r="F31" s="14" t="s">
        <v>90</v>
      </c>
      <c r="G31" s="14" t="s">
        <v>91</v>
      </c>
      <c r="H31" s="14" t="str" cm="1">
        <f t="array" ref="H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1" s="14" t="s">
        <v>92</v>
      </c>
      <c r="J31" s="14" t="str">
        <f>IF(semaineNetNm1[[#This Row],[Popularité]]&gt;=70,"Forte","Faible")</f>
        <v>Faible</v>
      </c>
      <c r="K31" s="14" t="str">
        <f>IF(semaineNetNm1[[#This Row],[Energie]]&gt;0.6,"Forte","Faible")</f>
        <v>Forte</v>
      </c>
      <c r="L31" s="15">
        <v>4861378</v>
      </c>
      <c r="M31" s="14">
        <v>1251372</v>
      </c>
      <c r="N31" s="16">
        <v>44420</v>
      </c>
      <c r="O31" s="14">
        <v>3</v>
      </c>
      <c r="P31" s="14">
        <v>0.86</v>
      </c>
      <c r="Q31" s="14">
        <v>0.73699999999999999</v>
      </c>
      <c r="R31" s="14">
        <v>5.9400000000000001E-2</v>
      </c>
      <c r="S31" s="14">
        <v>0.11</v>
      </c>
      <c r="T31" s="14">
        <v>5.74E-2</v>
      </c>
      <c r="U31" s="14">
        <v>0.65600000000000003</v>
      </c>
      <c r="V31" s="14">
        <v>-2.6520000000000001</v>
      </c>
      <c r="W31" s="14">
        <v>193227</v>
      </c>
      <c r="X31" s="14">
        <f>YEAR(semaineNetNm1[[#This Row],[Date de sortie]])</f>
        <v>2021</v>
      </c>
    </row>
    <row r="32" spans="1:24" x14ac:dyDescent="0.25">
      <c r="A32" t="s">
        <v>31</v>
      </c>
      <c r="B32" s="10">
        <v>590</v>
      </c>
      <c r="C32" s="11">
        <v>108</v>
      </c>
      <c r="D32" s="10">
        <v>4</v>
      </c>
      <c r="E32" s="12">
        <v>44190</v>
      </c>
      <c r="F32" s="10" t="s">
        <v>93</v>
      </c>
      <c r="G32" s="10" t="s">
        <v>94</v>
      </c>
      <c r="H32" s="10" t="str" cm="1">
        <f t="array" ref="H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2" s="10" t="s">
        <v>95</v>
      </c>
      <c r="J32" s="10" t="str">
        <f>IF(semaineNetNm1[[#This Row],[Popularité]]&gt;=70,"Forte","Faible")</f>
        <v>Faible</v>
      </c>
      <c r="K32" s="10" t="str">
        <f>IF(semaineNetNm1[[#This Row],[Energie]]&gt;0.6,"Forte","Faible")</f>
        <v>Forte</v>
      </c>
      <c r="L32" s="11">
        <v>4983557</v>
      </c>
      <c r="M32" s="10">
        <v>1251372</v>
      </c>
      <c r="N32" s="12">
        <v>44419</v>
      </c>
      <c r="O32" s="10">
        <v>1</v>
      </c>
      <c r="P32" s="10">
        <v>0.72599999999999998</v>
      </c>
      <c r="Q32" s="10">
        <v>0.65500000000000003</v>
      </c>
      <c r="R32" s="10">
        <v>7.9600000000000004E-2</v>
      </c>
      <c r="S32" s="10">
        <v>0.33400000000000002</v>
      </c>
      <c r="T32" s="10">
        <v>0.23200000000000001</v>
      </c>
      <c r="U32" s="10">
        <v>0.76600000000000001</v>
      </c>
      <c r="V32" s="10">
        <v>-7.6280000000000001</v>
      </c>
      <c r="W32" s="10">
        <v>150260</v>
      </c>
      <c r="X32" s="10">
        <f>YEAR(semaineNetNm1[[#This Row],[Date de sortie]])</f>
        <v>2021</v>
      </c>
    </row>
    <row r="33" spans="1:24" x14ac:dyDescent="0.25">
      <c r="A33" t="s">
        <v>31</v>
      </c>
      <c r="B33" s="10">
        <v>1257</v>
      </c>
      <c r="C33" s="11">
        <v>191</v>
      </c>
      <c r="D33" s="10">
        <v>2</v>
      </c>
      <c r="E33" s="12">
        <v>43924</v>
      </c>
      <c r="F33" s="10" t="s">
        <v>96</v>
      </c>
      <c r="G33" s="10" t="s">
        <v>97</v>
      </c>
      <c r="H33" s="14" t="str" cm="1">
        <f t="array" ref="H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3" s="10" t="s">
        <v>95</v>
      </c>
      <c r="J33" s="14" t="str">
        <f>IF(semaineNetNm1[[#This Row],[Popularité]]&gt;=70,"Forte","Faible")</f>
        <v>Faible</v>
      </c>
      <c r="K33" s="14" t="str">
        <f>IF(semaineNetNm1[[#This Row],[Energie]]&gt;0.6,"Forte","Faible")</f>
        <v>Forte</v>
      </c>
      <c r="L33" s="11">
        <v>4452819</v>
      </c>
      <c r="M33" s="10">
        <v>1251372</v>
      </c>
      <c r="N33" s="12">
        <v>44419</v>
      </c>
      <c r="O33" s="10">
        <v>0</v>
      </c>
      <c r="P33" s="10">
        <v>0.68899999999999995</v>
      </c>
      <c r="Q33" s="10">
        <v>0.81200000000000006</v>
      </c>
      <c r="R33" s="10">
        <v>6.1899999999999997E-2</v>
      </c>
      <c r="S33" s="10">
        <v>0.18099999999999999</v>
      </c>
      <c r="T33" s="10">
        <v>7.8399999999999997E-2</v>
      </c>
      <c r="U33" s="10">
        <v>0.66300000000000003</v>
      </c>
      <c r="V33" s="10">
        <v>-5.1130000000000004</v>
      </c>
      <c r="W33" s="10">
        <v>129782</v>
      </c>
      <c r="X33" s="14">
        <f>YEAR(semaineNetNm1[[#This Row],[Date de sortie]])</f>
        <v>2021</v>
      </c>
    </row>
    <row r="34" spans="1:24" x14ac:dyDescent="0.25">
      <c r="A34" t="s">
        <v>31</v>
      </c>
      <c r="B34" s="10">
        <v>1076</v>
      </c>
      <c r="C34" s="11">
        <v>189</v>
      </c>
      <c r="D34" s="10">
        <v>1</v>
      </c>
      <c r="E34" s="12">
        <v>44008</v>
      </c>
      <c r="F34" s="10" t="s">
        <v>98</v>
      </c>
      <c r="G34" s="10" t="s">
        <v>99</v>
      </c>
      <c r="H34" s="10" t="str" cm="1">
        <f t="array" ref="H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4" s="10"/>
      <c r="J34" s="10" t="str">
        <f>IF(semaineNetNm1[[#This Row],[Popularité]]&gt;=70,"Forte","Faible")</f>
        <v>Faible</v>
      </c>
      <c r="K34" s="10" t="str">
        <f>IF(semaineNetNm1[[#This Row],[Energie]]&gt;0.6,"Forte","Faible")</f>
        <v>Forte</v>
      </c>
      <c r="L34" s="11">
        <v>4374448</v>
      </c>
      <c r="M34" s="10">
        <v>1251372</v>
      </c>
      <c r="N34" s="12">
        <v>44418</v>
      </c>
      <c r="O34" s="10">
        <v>0</v>
      </c>
      <c r="P34" s="10">
        <v>0.625</v>
      </c>
      <c r="Q34" s="10">
        <v>0.92900000000000005</v>
      </c>
      <c r="R34" s="10">
        <v>0.14000000000000001</v>
      </c>
      <c r="S34" s="10">
        <v>0.28899999999999998</v>
      </c>
      <c r="T34" s="10">
        <v>0.38600000000000001</v>
      </c>
      <c r="U34" s="10">
        <v>0.57799999999999996</v>
      </c>
      <c r="V34" s="10">
        <v>-5.7279999999999998</v>
      </c>
      <c r="W34" s="10">
        <v>156493</v>
      </c>
      <c r="X34" s="10">
        <f>YEAR(semaineNetNm1[[#This Row],[Date de sortie]])</f>
        <v>2021</v>
      </c>
    </row>
    <row r="35" spans="1:24" x14ac:dyDescent="0.25">
      <c r="A35" t="s">
        <v>31</v>
      </c>
      <c r="B35" s="10">
        <v>1421</v>
      </c>
      <c r="C35" s="11">
        <v>80</v>
      </c>
      <c r="D35" s="10">
        <v>4</v>
      </c>
      <c r="E35" s="12">
        <v>43854</v>
      </c>
      <c r="F35" s="10" t="s">
        <v>100</v>
      </c>
      <c r="G35" s="10" t="s">
        <v>101</v>
      </c>
      <c r="H35" s="14" t="str" cm="1">
        <f t="array" ref="H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5" s="10" t="s">
        <v>102</v>
      </c>
      <c r="J35" s="14" t="str">
        <f>IF(semaineNetNm1[[#This Row],[Popularité]]&gt;=70,"Forte","Faible")</f>
        <v>Faible</v>
      </c>
      <c r="K35" s="14" t="str">
        <f>IF(semaineNetNm1[[#This Row],[Energie]]&gt;0.6,"Forte","Faible")</f>
        <v>Forte</v>
      </c>
      <c r="L35" s="11">
        <v>5421905</v>
      </c>
      <c r="M35" s="10">
        <v>1251372</v>
      </c>
      <c r="N35" s="12">
        <v>44418</v>
      </c>
      <c r="O35" s="10">
        <v>15</v>
      </c>
      <c r="P35" s="10">
        <v>0.61199999999999999</v>
      </c>
      <c r="Q35" s="10">
        <v>0.53</v>
      </c>
      <c r="R35" s="10">
        <v>5.1799999999999999E-2</v>
      </c>
      <c r="S35" s="10">
        <v>0.253</v>
      </c>
      <c r="T35" s="10">
        <v>0.246</v>
      </c>
      <c r="U35" s="10">
        <v>0.433</v>
      </c>
      <c r="V35" s="10">
        <v>-8.7940000000000005</v>
      </c>
      <c r="W35" s="10">
        <v>193847</v>
      </c>
      <c r="X35" s="14">
        <f>YEAR(semaineNetNm1[[#This Row],[Date de sortie]])</f>
        <v>2021</v>
      </c>
    </row>
    <row r="36" spans="1:24" x14ac:dyDescent="0.25">
      <c r="A36" t="s">
        <v>31</v>
      </c>
      <c r="B36" s="10">
        <v>372</v>
      </c>
      <c r="C36" s="11">
        <v>110</v>
      </c>
      <c r="D36" s="10">
        <v>10</v>
      </c>
      <c r="E36" s="12">
        <v>44281</v>
      </c>
      <c r="F36" s="10" t="s">
        <v>103</v>
      </c>
      <c r="G36" s="10" t="s">
        <v>92</v>
      </c>
      <c r="H36" s="10" t="str" cm="1">
        <f t="array" ref="H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6" s="10" t="s">
        <v>92</v>
      </c>
      <c r="J36" s="10" t="str">
        <f>IF(semaineNetNm1[[#This Row],[Popularité]]&gt;=70,"Forte","Faible")</f>
        <v>Faible</v>
      </c>
      <c r="K36" s="10" t="str">
        <f>IF(semaineNetNm1[[#This Row],[Energie]]&gt;0.6,"Forte","Faible")</f>
        <v>Forte</v>
      </c>
      <c r="L36" s="11">
        <v>5215973</v>
      </c>
      <c r="M36" s="10">
        <v>1250353</v>
      </c>
      <c r="N36" s="12">
        <v>44417</v>
      </c>
      <c r="O36" s="10">
        <v>0</v>
      </c>
      <c r="P36" s="10">
        <v>0.8</v>
      </c>
      <c r="Q36" s="10">
        <v>0.77300000000000002</v>
      </c>
      <c r="R36" s="10">
        <v>9.8699999999999996E-2</v>
      </c>
      <c r="S36" s="10">
        <v>6.13E-2</v>
      </c>
      <c r="T36" s="10">
        <v>3.27E-2</v>
      </c>
      <c r="U36" s="10">
        <v>0.84199999999999997</v>
      </c>
      <c r="V36" s="10">
        <v>-3.17</v>
      </c>
      <c r="W36" s="10">
        <v>184507</v>
      </c>
      <c r="X36" s="10">
        <f>YEAR(semaineNetNm1[[#This Row],[Date de sortie]])</f>
        <v>2021</v>
      </c>
    </row>
    <row r="37" spans="1:24" x14ac:dyDescent="0.25">
      <c r="A37" t="s">
        <v>31</v>
      </c>
      <c r="B37" s="10">
        <v>443</v>
      </c>
      <c r="C37" s="11">
        <v>40</v>
      </c>
      <c r="D37" s="10">
        <v>25</v>
      </c>
      <c r="E37" s="12">
        <v>44197</v>
      </c>
      <c r="F37" s="10" t="s">
        <v>104</v>
      </c>
      <c r="G37" s="10" t="s">
        <v>105</v>
      </c>
      <c r="H37" s="14" t="str" cm="1">
        <f t="array" ref="H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7" s="10" t="s">
        <v>106</v>
      </c>
      <c r="J37" s="14" t="str">
        <f>IF(semaineNetNm1[[#This Row],[Popularité]]&gt;=70,"Forte","Faible")</f>
        <v>Faible</v>
      </c>
      <c r="K37" s="14" t="str">
        <f>IF(semaineNetNm1[[#This Row],[Energie]]&gt;0.6,"Forte","Faible")</f>
        <v>Forte</v>
      </c>
      <c r="L37" s="11">
        <v>5217052</v>
      </c>
      <c r="M37" s="10">
        <v>1250353</v>
      </c>
      <c r="N37" s="12">
        <v>44417</v>
      </c>
      <c r="O37" s="10">
        <v>0</v>
      </c>
      <c r="P37" s="10">
        <v>0.89100000000000001</v>
      </c>
      <c r="Q37" s="10">
        <v>0.57399999999999995</v>
      </c>
      <c r="R37" s="10">
        <v>0.157</v>
      </c>
      <c r="S37" s="10">
        <v>8.4699999999999998E-2</v>
      </c>
      <c r="T37" s="10">
        <v>0.16</v>
      </c>
      <c r="U37" s="10">
        <v>0.70699999999999996</v>
      </c>
      <c r="V37" s="10">
        <v>-3.665</v>
      </c>
      <c r="W37" s="10">
        <v>183240</v>
      </c>
      <c r="X37" s="14">
        <f>YEAR(semaineNetNm1[[#This Row],[Date de sortie]])</f>
        <v>2021</v>
      </c>
    </row>
    <row r="38" spans="1:24" x14ac:dyDescent="0.25">
      <c r="A38" t="s">
        <v>31</v>
      </c>
      <c r="B38" s="10">
        <v>804</v>
      </c>
      <c r="C38" s="11">
        <v>14</v>
      </c>
      <c r="D38" s="10">
        <v>37</v>
      </c>
      <c r="E38" s="12">
        <v>43910</v>
      </c>
      <c r="F38" s="10" t="s">
        <v>107</v>
      </c>
      <c r="G38" s="10" t="s">
        <v>108</v>
      </c>
      <c r="H38" s="10" t="str" cm="1">
        <f t="array" ref="H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8" s="10" t="s">
        <v>51</v>
      </c>
      <c r="J38" s="10" t="str">
        <f>IF(semaineNetNm1[[#This Row],[Popularité]]&gt;=70,"Forte","Faible")</f>
        <v>Faible</v>
      </c>
      <c r="K38" s="10" t="str">
        <f>IF(semaineNetNm1[[#This Row],[Energie]]&gt;0.6,"Forte","Faible")</f>
        <v>Faible</v>
      </c>
      <c r="L38" s="11">
        <v>4773792</v>
      </c>
      <c r="M38" s="10">
        <v>1251372</v>
      </c>
      <c r="N38" s="12">
        <v>44417</v>
      </c>
      <c r="O38" s="10">
        <v>0</v>
      </c>
      <c r="P38" s="10">
        <v>0.59499999999999997</v>
      </c>
      <c r="Q38" s="10">
        <v>0.65200000000000002</v>
      </c>
      <c r="R38" s="10">
        <v>0.11700000000000001</v>
      </c>
      <c r="S38" s="10">
        <v>0.15</v>
      </c>
      <c r="T38" s="10">
        <v>8.3599999999999994E-2</v>
      </c>
      <c r="U38" s="10">
        <v>0.42099999999999999</v>
      </c>
      <c r="V38" s="10">
        <v>-4.04</v>
      </c>
      <c r="W38" s="10">
        <v>151147</v>
      </c>
      <c r="X38" s="10">
        <f>YEAR(semaineNetNm1[[#This Row],[Date de sortie]])</f>
        <v>2021</v>
      </c>
    </row>
    <row r="39" spans="1:24" x14ac:dyDescent="0.25">
      <c r="A39" t="s">
        <v>31</v>
      </c>
      <c r="B39" s="10">
        <v>941</v>
      </c>
      <c r="C39" s="11">
        <v>56</v>
      </c>
      <c r="D39" s="10">
        <v>21</v>
      </c>
      <c r="E39" s="12">
        <v>43945</v>
      </c>
      <c r="F39" s="10" t="s">
        <v>109</v>
      </c>
      <c r="G39" s="10" t="s">
        <v>110</v>
      </c>
      <c r="H39" s="14" t="str" cm="1">
        <f t="array" ref="H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9" s="10" t="s">
        <v>38</v>
      </c>
      <c r="J39" s="14" t="str">
        <f>IF(semaineNetNm1[[#This Row],[Popularité]]&gt;=70,"Forte","Faible")</f>
        <v>Faible</v>
      </c>
      <c r="K39" s="14" t="str">
        <f>IF(semaineNetNm1[[#This Row],[Energie]]&gt;0.6,"Forte","Faible")</f>
        <v>Faible</v>
      </c>
      <c r="L39" s="11">
        <v>4702117</v>
      </c>
      <c r="M39" s="10">
        <v>1251372</v>
      </c>
      <c r="N39" s="12">
        <v>44417</v>
      </c>
      <c r="O39" s="10">
        <v>0</v>
      </c>
      <c r="P39" s="10">
        <v>0.54900000000000004</v>
      </c>
      <c r="Q39" s="10">
        <v>0.84299999999999997</v>
      </c>
      <c r="R39" s="10">
        <v>0.16400000000000001</v>
      </c>
      <c r="S39" s="10">
        <v>9.4799999999999995E-2</v>
      </c>
      <c r="T39" s="10">
        <v>0.155</v>
      </c>
      <c r="U39" s="10">
        <v>0.54200000000000004</v>
      </c>
      <c r="V39" s="10">
        <v>-8.0180000000000007</v>
      </c>
      <c r="W39" s="10">
        <v>233000</v>
      </c>
      <c r="X39" s="14">
        <f>YEAR(semaineNetNm1[[#This Row],[Date de sortie]])</f>
        <v>2021</v>
      </c>
    </row>
    <row r="40" spans="1:24" x14ac:dyDescent="0.25">
      <c r="A40" t="s">
        <v>31</v>
      </c>
      <c r="B40" s="10">
        <v>1400</v>
      </c>
      <c r="C40" s="11">
        <v>86</v>
      </c>
      <c r="D40" s="10">
        <v>9</v>
      </c>
      <c r="E40" s="12">
        <v>43826</v>
      </c>
      <c r="F40" s="10" t="s">
        <v>111</v>
      </c>
      <c r="G40" s="10" t="s">
        <v>112</v>
      </c>
      <c r="H40" s="10" t="str" cm="1">
        <f t="array" ref="H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0" s="10" t="s">
        <v>51</v>
      </c>
      <c r="J40" s="10" t="str">
        <f>IF(semaineNetNm1[[#This Row],[Popularité]]&gt;=70,"Forte","Faible")</f>
        <v>Faible</v>
      </c>
      <c r="K40" s="10" t="str">
        <f>IF(semaineNetNm1[[#This Row],[Energie]]&gt;0.6,"Forte","Faible")</f>
        <v>Forte</v>
      </c>
      <c r="L40" s="11">
        <v>4897374</v>
      </c>
      <c r="M40" s="10">
        <v>1251372</v>
      </c>
      <c r="N40" s="12">
        <v>44417</v>
      </c>
      <c r="O40" s="10">
        <v>0</v>
      </c>
      <c r="P40" s="10">
        <v>0.748</v>
      </c>
      <c r="Q40" s="10">
        <v>0.73799999999999999</v>
      </c>
      <c r="R40" s="10">
        <v>4.53E-2</v>
      </c>
      <c r="S40" s="10">
        <v>0.182</v>
      </c>
      <c r="T40" s="10">
        <v>0.109</v>
      </c>
      <c r="U40" s="10">
        <v>0.89600000000000002</v>
      </c>
      <c r="V40" s="10">
        <v>-4.9020000000000001</v>
      </c>
      <c r="W40" s="10">
        <v>217253</v>
      </c>
      <c r="X40" s="10">
        <f>YEAR(semaineNetNm1[[#This Row],[Date de sortie]])</f>
        <v>2021</v>
      </c>
    </row>
    <row r="41" spans="1:24" x14ac:dyDescent="0.25">
      <c r="A41" t="s">
        <v>31</v>
      </c>
      <c r="B41" s="10">
        <v>1093</v>
      </c>
      <c r="C41" s="11">
        <v>13</v>
      </c>
      <c r="D41" s="10">
        <v>14</v>
      </c>
      <c r="E41" s="12">
        <v>43889</v>
      </c>
      <c r="F41" s="10" t="s">
        <v>113</v>
      </c>
      <c r="G41" s="10" t="s">
        <v>114</v>
      </c>
      <c r="H41" s="14" t="str" cm="1">
        <f t="array" ref="H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1" s="10" t="s">
        <v>68</v>
      </c>
      <c r="J41" s="14" t="str">
        <f>IF(semaineNetNm1[[#This Row],[Popularité]]&gt;=70,"Forte","Faible")</f>
        <v>Faible</v>
      </c>
      <c r="K41" s="14" t="str">
        <f>IF(semaineNetNm1[[#This Row],[Energie]]&gt;0.6,"Forte","Faible")</f>
        <v>Forte</v>
      </c>
      <c r="L41" s="11">
        <v>4609858</v>
      </c>
      <c r="M41" s="10">
        <v>1251372</v>
      </c>
      <c r="N41" s="12">
        <v>44416</v>
      </c>
      <c r="O41" s="10">
        <v>0</v>
      </c>
      <c r="P41" s="10">
        <v>0.82499999999999996</v>
      </c>
      <c r="Q41" s="10">
        <v>0.68</v>
      </c>
      <c r="R41" s="10">
        <v>7.0199999999999999E-2</v>
      </c>
      <c r="S41" s="10">
        <v>1.73E-3</v>
      </c>
      <c r="T41" s="10">
        <v>0.27</v>
      </c>
      <c r="U41" s="10">
        <v>0.78400000000000003</v>
      </c>
      <c r="V41" s="10">
        <v>-4.2960000000000003</v>
      </c>
      <c r="W41" s="10">
        <v>193533</v>
      </c>
      <c r="X41" s="14">
        <f>YEAR(semaineNetNm1[[#This Row],[Date de sortie]])</f>
        <v>2021</v>
      </c>
    </row>
    <row r="42" spans="1:24" x14ac:dyDescent="0.25">
      <c r="A42" t="s">
        <v>31</v>
      </c>
      <c r="B42" s="10">
        <v>645</v>
      </c>
      <c r="C42" s="11">
        <v>65</v>
      </c>
      <c r="D42" s="10">
        <v>4</v>
      </c>
      <c r="E42" s="12">
        <v>44183</v>
      </c>
      <c r="F42" s="10" t="s">
        <v>115</v>
      </c>
      <c r="G42" s="10" t="s">
        <v>116</v>
      </c>
      <c r="H42" s="10" t="str" cm="1">
        <f t="array" ref="H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42" s="10" t="s">
        <v>117</v>
      </c>
      <c r="J42" s="10" t="str">
        <f>IF(semaineNetNm1[[#This Row],[Popularité]]&gt;=70,"Forte","Faible")</f>
        <v>Faible</v>
      </c>
      <c r="K42" s="10" t="str">
        <f>IF(semaineNetNm1[[#This Row],[Energie]]&gt;0.6,"Forte","Faible")</f>
        <v>Forte</v>
      </c>
      <c r="L42" s="11">
        <v>5802508</v>
      </c>
      <c r="M42" s="10">
        <v>1251372</v>
      </c>
      <c r="N42" s="12">
        <v>44414</v>
      </c>
      <c r="O42" s="10">
        <v>0</v>
      </c>
      <c r="P42" s="10">
        <v>0.876</v>
      </c>
      <c r="Q42" s="10">
        <v>0.64700000000000002</v>
      </c>
      <c r="R42" s="10">
        <v>0.185</v>
      </c>
      <c r="S42" s="10">
        <v>0.88100000000000001</v>
      </c>
      <c r="T42" s="10">
        <v>0.26</v>
      </c>
      <c r="U42" s="10">
        <v>0.94899999999999995</v>
      </c>
      <c r="V42" s="10">
        <v>-5.6619999999999999</v>
      </c>
      <c r="W42" s="10">
        <v>162897</v>
      </c>
      <c r="X42" s="10">
        <f>YEAR(semaineNetNm1[[#This Row],[Date de sortie]])</f>
        <v>2021</v>
      </c>
    </row>
    <row r="43" spans="1:24" x14ac:dyDescent="0.25">
      <c r="A43" t="s">
        <v>31</v>
      </c>
      <c r="B43" s="14">
        <v>646</v>
      </c>
      <c r="C43" s="15">
        <v>59</v>
      </c>
      <c r="D43" s="14">
        <v>4</v>
      </c>
      <c r="E43" s="16">
        <v>44183</v>
      </c>
      <c r="F43" s="14" t="s">
        <v>118</v>
      </c>
      <c r="G43" s="14" t="s">
        <v>119</v>
      </c>
      <c r="H43" s="14" t="str" cm="1">
        <f t="array" ref="H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3" s="14" t="s">
        <v>56</v>
      </c>
      <c r="J43" s="14" t="str">
        <f>IF(semaineNetNm1[[#This Row],[Popularité]]&gt;=70,"Forte","Faible")</f>
        <v>Faible</v>
      </c>
      <c r="K43" s="14" t="str">
        <f>IF(semaineNetNm1[[#This Row],[Energie]]&gt;0.6,"Forte","Faible")</f>
        <v>Forte</v>
      </c>
      <c r="L43" s="15">
        <v>5801639</v>
      </c>
      <c r="M43" s="14">
        <v>1251372</v>
      </c>
      <c r="N43" s="16">
        <v>44414</v>
      </c>
      <c r="O43" s="14">
        <v>0</v>
      </c>
      <c r="P43" s="14">
        <v>0.77600000000000002</v>
      </c>
      <c r="Q43" s="14">
        <v>0.69099999999999995</v>
      </c>
      <c r="R43" s="14">
        <v>3.4099999999999998E-2</v>
      </c>
      <c r="S43" s="14">
        <v>0.45800000000000002</v>
      </c>
      <c r="T43" s="14">
        <v>0.33</v>
      </c>
      <c r="U43" s="14">
        <v>0.96099999999999997</v>
      </c>
      <c r="V43" s="14">
        <v>-4.1769999999999996</v>
      </c>
      <c r="W43" s="14">
        <v>144080</v>
      </c>
      <c r="X43" s="14">
        <f>YEAR(semaineNetNm1[[#This Row],[Date de sortie]])</f>
        <v>2021</v>
      </c>
    </row>
    <row r="44" spans="1:24" x14ac:dyDescent="0.25">
      <c r="A44" t="s">
        <v>31</v>
      </c>
      <c r="B44" s="10">
        <v>665</v>
      </c>
      <c r="C44" s="11">
        <v>111</v>
      </c>
      <c r="D44" s="10">
        <v>1</v>
      </c>
      <c r="E44" s="12">
        <v>44183</v>
      </c>
      <c r="F44" s="10" t="s">
        <v>120</v>
      </c>
      <c r="G44" s="10" t="s">
        <v>121</v>
      </c>
      <c r="H44" s="10" t="str" cm="1">
        <f t="array" ref="H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4" s="10" t="s">
        <v>122</v>
      </c>
      <c r="J44" s="10" t="str">
        <f>IF(semaineNetNm1[[#This Row],[Popularité]]&gt;=70,"Forte","Faible")</f>
        <v>Faible</v>
      </c>
      <c r="K44" s="10" t="str">
        <f>IF(semaineNetNm1[[#This Row],[Energie]]&gt;0.6,"Forte","Faible")</f>
        <v>Faible</v>
      </c>
      <c r="L44" s="11">
        <v>8387899</v>
      </c>
      <c r="M44" s="10">
        <v>1251372</v>
      </c>
      <c r="N44" s="12">
        <v>44414</v>
      </c>
      <c r="O44" s="10">
        <v>0</v>
      </c>
      <c r="P44" s="10">
        <v>0.30499999999999999</v>
      </c>
      <c r="Q44" s="10">
        <v>0.59</v>
      </c>
      <c r="R44" s="10">
        <v>3.2000000000000001E-2</v>
      </c>
      <c r="S44" s="10">
        <v>0.89400000000000002</v>
      </c>
      <c r="T44" s="10">
        <v>0.14000000000000001</v>
      </c>
      <c r="U44" s="10">
        <v>0.54500000000000004</v>
      </c>
      <c r="V44" s="10">
        <v>-12.955</v>
      </c>
      <c r="W44" s="10">
        <v>86760</v>
      </c>
      <c r="X44" s="10">
        <f>YEAR(semaineNetNm1[[#This Row],[Date de sortie]])</f>
        <v>2021</v>
      </c>
    </row>
    <row r="45" spans="1:24" x14ac:dyDescent="0.25">
      <c r="A45" t="s">
        <v>31</v>
      </c>
      <c r="B45" s="10">
        <v>673</v>
      </c>
      <c r="C45" s="11">
        <v>133</v>
      </c>
      <c r="D45" s="10">
        <v>1</v>
      </c>
      <c r="E45" s="12">
        <v>44183</v>
      </c>
      <c r="F45" s="10" t="s">
        <v>123</v>
      </c>
      <c r="G45" s="10" t="s">
        <v>124</v>
      </c>
      <c r="H45" s="14" t="str" cm="1">
        <f t="array" ref="H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5" s="10" t="s">
        <v>125</v>
      </c>
      <c r="J45" s="14" t="str">
        <f>IF(semaineNetNm1[[#This Row],[Popularité]]&gt;=70,"Forte","Faible")</f>
        <v>Faible</v>
      </c>
      <c r="K45" s="14" t="str">
        <f>IF(semaineNetNm1[[#This Row],[Energie]]&gt;0.6,"Forte","Faible")</f>
        <v>Forte</v>
      </c>
      <c r="L45" s="11">
        <v>7792643</v>
      </c>
      <c r="M45" s="10">
        <v>1251372</v>
      </c>
      <c r="N45" s="12">
        <v>44414</v>
      </c>
      <c r="O45" s="10">
        <v>0</v>
      </c>
      <c r="P45" s="10">
        <v>0.7</v>
      </c>
      <c r="Q45" s="10">
        <v>0.54500000000000004</v>
      </c>
      <c r="R45" s="10">
        <v>3.2300000000000002E-2</v>
      </c>
      <c r="S45" s="10">
        <v>9.8199999999999996E-2</v>
      </c>
      <c r="T45" s="10">
        <v>0.1</v>
      </c>
      <c r="U45" s="10">
        <v>0.79900000000000004</v>
      </c>
      <c r="V45" s="10">
        <v>-6.9610000000000003</v>
      </c>
      <c r="W45" s="10">
        <v>148147</v>
      </c>
      <c r="X45" s="14">
        <f>YEAR(semaineNetNm1[[#This Row],[Date de sortie]])</f>
        <v>2021</v>
      </c>
    </row>
    <row r="46" spans="1:24" x14ac:dyDescent="0.25">
      <c r="A46" t="s">
        <v>31</v>
      </c>
      <c r="B46" s="10">
        <v>678</v>
      </c>
      <c r="C46" s="11">
        <v>149</v>
      </c>
      <c r="D46" s="10">
        <v>1</v>
      </c>
      <c r="E46" s="12">
        <v>44183</v>
      </c>
      <c r="F46" s="10" t="s">
        <v>126</v>
      </c>
      <c r="G46" s="10" t="s">
        <v>127</v>
      </c>
      <c r="H46" s="10" t="str" cm="1">
        <f t="array" ref="H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6" s="10" t="s">
        <v>125</v>
      </c>
      <c r="J46" s="10" t="str">
        <f>IF(semaineNetNm1[[#This Row],[Popularité]]&gt;=70,"Forte","Faible")</f>
        <v>Faible</v>
      </c>
      <c r="K46" s="10" t="str">
        <f>IF(semaineNetNm1[[#This Row],[Energie]]&gt;0.6,"Forte","Faible")</f>
        <v>Faible</v>
      </c>
      <c r="L46" s="11">
        <v>7301381</v>
      </c>
      <c r="M46" s="10">
        <v>1251372</v>
      </c>
      <c r="N46" s="12">
        <v>44414</v>
      </c>
      <c r="O46" s="10">
        <v>0</v>
      </c>
      <c r="P46" s="10">
        <v>0.55300000000000005</v>
      </c>
      <c r="Q46" s="10">
        <v>0.60199999999999998</v>
      </c>
      <c r="R46" s="10">
        <v>3.2800000000000003E-2</v>
      </c>
      <c r="S46" s="10">
        <v>0.108</v>
      </c>
      <c r="T46" s="10">
        <v>5.1200000000000002E-2</v>
      </c>
      <c r="U46" s="10">
        <v>0.97099999999999997</v>
      </c>
      <c r="V46" s="10">
        <v>-9.3360000000000003</v>
      </c>
      <c r="W46" s="10">
        <v>118840</v>
      </c>
      <c r="X46" s="10">
        <f>YEAR(semaineNetNm1[[#This Row],[Date de sortie]])</f>
        <v>2021</v>
      </c>
    </row>
    <row r="47" spans="1:24" x14ac:dyDescent="0.25">
      <c r="A47" t="s">
        <v>31</v>
      </c>
      <c r="B47" s="14">
        <v>844</v>
      </c>
      <c r="C47" s="15">
        <v>46</v>
      </c>
      <c r="D47" s="14">
        <v>2</v>
      </c>
      <c r="E47" s="16">
        <v>44106</v>
      </c>
      <c r="F47" s="14" t="s">
        <v>128</v>
      </c>
      <c r="G47" s="14" t="s">
        <v>129</v>
      </c>
      <c r="H47" s="14" t="str" cm="1">
        <f t="array" ref="H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7" s="14" t="s">
        <v>130</v>
      </c>
      <c r="J47" s="14" t="str">
        <f>IF(semaineNetNm1[[#This Row],[Popularité]]&gt;=70,"Forte","Faible")</f>
        <v>Faible</v>
      </c>
      <c r="K47" s="14" t="str">
        <f>IF(semaineNetNm1[[#This Row],[Energie]]&gt;0.6,"Forte","Faible")</f>
        <v>Faible</v>
      </c>
      <c r="L47" s="15">
        <v>5304382</v>
      </c>
      <c r="M47" s="14">
        <v>23848461</v>
      </c>
      <c r="N47" s="16">
        <v>44411</v>
      </c>
      <c r="O47" s="14">
        <v>54</v>
      </c>
      <c r="P47" s="14">
        <v>0.434</v>
      </c>
      <c r="Q47" s="14">
        <v>0.53500000000000003</v>
      </c>
      <c r="R47" s="14">
        <v>5.0500000000000003E-2</v>
      </c>
      <c r="S47" s="14">
        <v>0.40500000000000003</v>
      </c>
      <c r="T47" s="14">
        <v>0.253</v>
      </c>
      <c r="U47" s="14">
        <v>0.27100000000000002</v>
      </c>
      <c r="V47" s="14">
        <v>-5.7679999999999998</v>
      </c>
      <c r="W47" s="14">
        <v>229236</v>
      </c>
      <c r="X47" s="14">
        <f>YEAR(semaineNetNm1[[#This Row],[Date de sortie]])</f>
        <v>2021</v>
      </c>
    </row>
    <row r="48" spans="1:24" x14ac:dyDescent="0.25">
      <c r="A48" t="s">
        <v>31</v>
      </c>
      <c r="B48" s="10">
        <v>201</v>
      </c>
      <c r="C48" s="11">
        <v>66</v>
      </c>
      <c r="D48" s="10">
        <v>1</v>
      </c>
      <c r="E48" s="12">
        <v>44393</v>
      </c>
      <c r="F48" s="10" t="s">
        <v>131</v>
      </c>
      <c r="G48" s="10" t="s">
        <v>34</v>
      </c>
      <c r="H48" s="10" t="str" cm="1">
        <f t="array" ref="H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8" s="10" t="s">
        <v>132</v>
      </c>
      <c r="J48" s="10" t="str">
        <f>IF(semaineNetNm1[[#This Row],[Popularité]]&gt;=70,"Forte","Faible")</f>
        <v>Faible</v>
      </c>
      <c r="K48" s="10" t="str">
        <f>IF(semaineNetNm1[[#This Row],[Energie]]&gt;0.6,"Forte","Faible")</f>
        <v>Forte</v>
      </c>
      <c r="L48" s="11">
        <v>8859168</v>
      </c>
      <c r="M48" s="10">
        <v>6837946</v>
      </c>
      <c r="N48" s="12">
        <v>44408</v>
      </c>
      <c r="O48" s="10">
        <v>57</v>
      </c>
      <c r="P48" s="10">
        <v>0.68600000000000005</v>
      </c>
      <c r="Q48" s="10">
        <v>0.66200000000000003</v>
      </c>
      <c r="R48" s="10">
        <v>0.33200000000000002</v>
      </c>
      <c r="S48" s="10">
        <v>0.251</v>
      </c>
      <c r="T48" s="10">
        <v>0.34899999999999998</v>
      </c>
      <c r="U48" s="10">
        <v>0.67800000000000005</v>
      </c>
      <c r="V48" s="10">
        <v>-8.3019999999999996</v>
      </c>
      <c r="W48" s="10">
        <v>215000</v>
      </c>
      <c r="X48" s="10">
        <f>YEAR(semaineNetNm1[[#This Row],[Date de sortie]])</f>
        <v>2021</v>
      </c>
    </row>
    <row r="49" spans="1:24" x14ac:dyDescent="0.25">
      <c r="A49" t="s">
        <v>31</v>
      </c>
      <c r="B49" s="14">
        <v>202</v>
      </c>
      <c r="C49" s="15">
        <v>87</v>
      </c>
      <c r="D49" s="14">
        <v>1</v>
      </c>
      <c r="E49" s="16">
        <v>44393</v>
      </c>
      <c r="F49" s="14" t="s">
        <v>133</v>
      </c>
      <c r="G49" s="14" t="s">
        <v>34</v>
      </c>
      <c r="H49" s="14" t="str" cm="1">
        <f t="array" ref="H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9" s="14" t="s">
        <v>132</v>
      </c>
      <c r="J49" s="14" t="str">
        <f>IF(semaineNetNm1[[#This Row],[Popularité]]&gt;=70,"Forte","Faible")</f>
        <v>Faible</v>
      </c>
      <c r="K49" s="14" t="str">
        <f>IF(semaineNetNm1[[#This Row],[Energie]]&gt;0.6,"Forte","Faible")</f>
        <v>Forte</v>
      </c>
      <c r="L49" s="15">
        <v>7371935</v>
      </c>
      <c r="M49" s="14">
        <v>6837946</v>
      </c>
      <c r="N49" s="16">
        <v>44408</v>
      </c>
      <c r="O49" s="14">
        <v>56</v>
      </c>
      <c r="P49" s="14">
        <v>0.67200000000000004</v>
      </c>
      <c r="Q49" s="14">
        <v>0.56299999999999994</v>
      </c>
      <c r="R49" s="14">
        <v>7.6499999999999999E-2</v>
      </c>
      <c r="S49" s="14">
        <v>0.35899999999999999</v>
      </c>
      <c r="T49" s="14">
        <v>9.7199999999999995E-2</v>
      </c>
      <c r="U49" s="14">
        <v>0.28399999999999997</v>
      </c>
      <c r="V49" s="14">
        <v>-7.226</v>
      </c>
      <c r="W49" s="14">
        <v>156000</v>
      </c>
      <c r="X49" s="14">
        <f>YEAR(semaineNetNm1[[#This Row],[Date de sortie]])</f>
        <v>2021</v>
      </c>
    </row>
    <row r="50" spans="1:24" x14ac:dyDescent="0.25">
      <c r="A50" t="s">
        <v>31</v>
      </c>
      <c r="B50" s="10">
        <v>204</v>
      </c>
      <c r="C50" s="11">
        <v>127</v>
      </c>
      <c r="D50" s="10">
        <v>1</v>
      </c>
      <c r="E50" s="12">
        <v>44393</v>
      </c>
      <c r="F50" s="10" t="s">
        <v>134</v>
      </c>
      <c r="G50" s="10" t="s">
        <v>34</v>
      </c>
      <c r="H50" s="10" t="str" cm="1">
        <f t="array" ref="H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0" s="10" t="s">
        <v>132</v>
      </c>
      <c r="J50" s="10" t="str">
        <f>IF(semaineNetNm1[[#This Row],[Popularité]]&gt;=70,"Forte","Faible")</f>
        <v>Faible</v>
      </c>
      <c r="K50" s="10" t="str">
        <f>IF(semaineNetNm1[[#This Row],[Energie]]&gt;0.6,"Forte","Faible")</f>
        <v>Faible</v>
      </c>
      <c r="L50" s="11">
        <v>6238351</v>
      </c>
      <c r="M50" s="10">
        <v>6837946</v>
      </c>
      <c r="N50" s="12">
        <v>44408</v>
      </c>
      <c r="O50" s="10">
        <v>55</v>
      </c>
      <c r="P50" s="10">
        <v>0.58099999999999996</v>
      </c>
      <c r="Q50" s="10">
        <v>0.628</v>
      </c>
      <c r="R50" s="10">
        <v>0.188</v>
      </c>
      <c r="S50" s="10">
        <v>0.46</v>
      </c>
      <c r="T50" s="10">
        <v>0.152</v>
      </c>
      <c r="U50" s="10">
        <v>0.25900000000000001</v>
      </c>
      <c r="V50" s="10">
        <v>-8.3770000000000007</v>
      </c>
      <c r="W50" s="10">
        <v>120828</v>
      </c>
      <c r="X50" s="10">
        <f>YEAR(semaineNetNm1[[#This Row],[Date de sortie]])</f>
        <v>2021</v>
      </c>
    </row>
    <row r="51" spans="1:24" x14ac:dyDescent="0.25">
      <c r="A51" t="s">
        <v>31</v>
      </c>
      <c r="B51" s="10">
        <v>205</v>
      </c>
      <c r="C51" s="11">
        <v>129</v>
      </c>
      <c r="D51" s="10">
        <v>1</v>
      </c>
      <c r="E51" s="12">
        <v>44393</v>
      </c>
      <c r="F51" s="10" t="s">
        <v>135</v>
      </c>
      <c r="G51" s="10" t="s">
        <v>34</v>
      </c>
      <c r="H51" s="14" t="str" cm="1">
        <f t="array" ref="H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1" s="10" t="s">
        <v>132</v>
      </c>
      <c r="J51" s="14" t="str">
        <f>IF(semaineNetNm1[[#This Row],[Popularité]]&gt;=70,"Forte","Faible")</f>
        <v>Faible</v>
      </c>
      <c r="K51" s="14" t="str">
        <f>IF(semaineNetNm1[[#This Row],[Energie]]&gt;0.6,"Forte","Faible")</f>
        <v>Faible</v>
      </c>
      <c r="L51" s="11">
        <v>6161664</v>
      </c>
      <c r="M51" s="10">
        <v>6837946</v>
      </c>
      <c r="N51" s="12">
        <v>44408</v>
      </c>
      <c r="O51" s="10">
        <v>54</v>
      </c>
      <c r="P51" s="10">
        <v>0.58899999999999997</v>
      </c>
      <c r="Q51" s="10">
        <v>0.91200000000000003</v>
      </c>
      <c r="R51" s="10">
        <v>0.2</v>
      </c>
      <c r="S51" s="10">
        <v>3.32E-2</v>
      </c>
      <c r="T51" s="10">
        <v>7.9500000000000001E-2</v>
      </c>
      <c r="U51" s="10">
        <v>0.48599999999999999</v>
      </c>
      <c r="V51" s="10">
        <v>-7.476</v>
      </c>
      <c r="W51" s="10">
        <v>123549</v>
      </c>
      <c r="X51" s="14">
        <f>YEAR(semaineNetNm1[[#This Row],[Date de sortie]])</f>
        <v>2021</v>
      </c>
    </row>
    <row r="52" spans="1:24" x14ac:dyDescent="0.25">
      <c r="A52" t="s">
        <v>31</v>
      </c>
      <c r="B52" s="10">
        <v>207</v>
      </c>
      <c r="C52" s="11">
        <v>150</v>
      </c>
      <c r="D52" s="10">
        <v>1</v>
      </c>
      <c r="E52" s="12">
        <v>44393</v>
      </c>
      <c r="F52" s="10" t="s">
        <v>136</v>
      </c>
      <c r="G52" s="10" t="s">
        <v>34</v>
      </c>
      <c r="H52" s="10" t="str" cm="1">
        <f t="array" ref="H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2" s="10" t="s">
        <v>132</v>
      </c>
      <c r="J52" s="10" t="str">
        <f>IF(semaineNetNm1[[#This Row],[Popularité]]&gt;=70,"Forte","Faible")</f>
        <v>Faible</v>
      </c>
      <c r="K52" s="10" t="str">
        <f>IF(semaineNetNm1[[#This Row],[Energie]]&gt;0.6,"Forte","Faible")</f>
        <v>Forte</v>
      </c>
      <c r="L52" s="11">
        <v>5822266</v>
      </c>
      <c r="M52" s="10">
        <v>6837946</v>
      </c>
      <c r="N52" s="12">
        <v>44408</v>
      </c>
      <c r="O52" s="10">
        <v>55</v>
      </c>
      <c r="P52" s="10">
        <v>0.623</v>
      </c>
      <c r="Q52" s="10">
        <v>0.441</v>
      </c>
      <c r="R52" s="10">
        <v>4.1399999999999999E-2</v>
      </c>
      <c r="S52" s="10">
        <v>0.13500000000000001</v>
      </c>
      <c r="T52" s="10">
        <v>0.14000000000000001</v>
      </c>
      <c r="U52" s="10">
        <v>0.28499999999999998</v>
      </c>
      <c r="V52" s="10">
        <v>-7.3310000000000004</v>
      </c>
      <c r="W52" s="10">
        <v>249231</v>
      </c>
      <c r="X52" s="10">
        <f>YEAR(semaineNetNm1[[#This Row],[Date de sortie]])</f>
        <v>2021</v>
      </c>
    </row>
    <row r="53" spans="1:24" x14ac:dyDescent="0.25">
      <c r="A53" t="s">
        <v>31</v>
      </c>
      <c r="B53" s="14">
        <v>208</v>
      </c>
      <c r="C53" s="15">
        <v>159</v>
      </c>
      <c r="D53" s="14">
        <v>1</v>
      </c>
      <c r="E53" s="16">
        <v>44393</v>
      </c>
      <c r="F53" s="14" t="s">
        <v>137</v>
      </c>
      <c r="G53" s="14" t="s">
        <v>34</v>
      </c>
      <c r="H53" s="14" t="str" cm="1">
        <f t="array" ref="H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3" s="14" t="s">
        <v>132</v>
      </c>
      <c r="J53" s="14" t="str">
        <f>IF(semaineNetNm1[[#This Row],[Popularité]]&gt;=70,"Forte","Faible")</f>
        <v>Faible</v>
      </c>
      <c r="K53" s="14" t="str">
        <f>IF(semaineNetNm1[[#This Row],[Energie]]&gt;0.6,"Forte","Faible")</f>
        <v>Forte</v>
      </c>
      <c r="L53" s="15">
        <v>5702636</v>
      </c>
      <c r="M53" s="14">
        <v>6837946</v>
      </c>
      <c r="N53" s="16">
        <v>44408</v>
      </c>
      <c r="O53" s="14">
        <v>53</v>
      </c>
      <c r="P53" s="14">
        <v>0.66700000000000004</v>
      </c>
      <c r="Q53" s="14">
        <v>0.72299999999999998</v>
      </c>
      <c r="R53" s="14">
        <v>0.35099999999999998</v>
      </c>
      <c r="S53" s="14">
        <v>0.25600000000000001</v>
      </c>
      <c r="T53" s="14">
        <v>0.26100000000000001</v>
      </c>
      <c r="U53" s="14">
        <v>0.39600000000000002</v>
      </c>
      <c r="V53" s="14">
        <v>-7.524</v>
      </c>
      <c r="W53" s="14">
        <v>208112</v>
      </c>
      <c r="X53" s="14">
        <f>YEAR(semaineNetNm1[[#This Row],[Date de sortie]])</f>
        <v>2021</v>
      </c>
    </row>
    <row r="54" spans="1:24" x14ac:dyDescent="0.25">
      <c r="A54" t="s">
        <v>31</v>
      </c>
      <c r="B54" s="10">
        <v>212</v>
      </c>
      <c r="C54" s="11">
        <v>180</v>
      </c>
      <c r="D54" s="10">
        <v>1</v>
      </c>
      <c r="E54" s="12">
        <v>44393</v>
      </c>
      <c r="F54" s="10" t="s">
        <v>138</v>
      </c>
      <c r="G54" s="10" t="s">
        <v>34</v>
      </c>
      <c r="H54" s="10" t="str" cm="1">
        <f t="array" ref="H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4" s="10" t="s">
        <v>132</v>
      </c>
      <c r="J54" s="10" t="str">
        <f>IF(semaineNetNm1[[#This Row],[Popularité]]&gt;=70,"Forte","Faible")</f>
        <v>Faible</v>
      </c>
      <c r="K54" s="10" t="str">
        <f>IF(semaineNetNm1[[#This Row],[Energie]]&gt;0.6,"Forte","Faible")</f>
        <v>Forte</v>
      </c>
      <c r="L54" s="11">
        <v>5335271</v>
      </c>
      <c r="M54" s="10">
        <v>6837946</v>
      </c>
      <c r="N54" s="12">
        <v>44408</v>
      </c>
      <c r="O54" s="10">
        <v>54</v>
      </c>
      <c r="P54" s="10">
        <v>0.72399999999999998</v>
      </c>
      <c r="Q54" s="10">
        <v>0.65400000000000003</v>
      </c>
      <c r="R54" s="10">
        <v>0.35499999999999998</v>
      </c>
      <c r="S54" s="10">
        <v>0.106</v>
      </c>
      <c r="T54" s="10">
        <v>0.65500000000000003</v>
      </c>
      <c r="U54" s="10">
        <v>0.71699999999999997</v>
      </c>
      <c r="V54" s="10">
        <v>-6.59</v>
      </c>
      <c r="W54" s="10">
        <v>150449</v>
      </c>
      <c r="X54" s="10">
        <f>YEAR(semaineNetNm1[[#This Row],[Date de sortie]])</f>
        <v>2021</v>
      </c>
    </row>
    <row r="55" spans="1:24" x14ac:dyDescent="0.25">
      <c r="A55" t="s">
        <v>31</v>
      </c>
      <c r="B55" s="10">
        <v>53</v>
      </c>
      <c r="C55" s="11">
        <v>19</v>
      </c>
      <c r="D55" s="10">
        <v>3</v>
      </c>
      <c r="E55" s="12">
        <v>44386</v>
      </c>
      <c r="F55" s="10" t="s">
        <v>139</v>
      </c>
      <c r="G55" s="10" t="s">
        <v>42</v>
      </c>
      <c r="H55" s="14" t="str" cm="1">
        <f t="array" ref="H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5" s="10" t="s">
        <v>43</v>
      </c>
      <c r="J55" s="14" t="str">
        <f>IF(semaineNetNm1[[#This Row],[Popularité]]&gt;=70,"Forte","Faible")</f>
        <v>Forte</v>
      </c>
      <c r="K55" s="14" t="str">
        <f>IF(semaineNetNm1[[#This Row],[Energie]]&gt;0.6,"Forte","Faible")</f>
        <v>Faible</v>
      </c>
      <c r="L55" s="11">
        <v>9635619</v>
      </c>
      <c r="M55" s="10">
        <v>47014200</v>
      </c>
      <c r="N55" s="12">
        <v>44407</v>
      </c>
      <c r="O55" s="10">
        <v>84</v>
      </c>
      <c r="P55" s="10">
        <v>0.373</v>
      </c>
      <c r="Q55" s="10">
        <v>0.76500000000000001</v>
      </c>
      <c r="R55" s="10">
        <v>7.1300000000000002E-2</v>
      </c>
      <c r="S55" s="10">
        <v>0.34100000000000003</v>
      </c>
      <c r="T55" s="10">
        <v>0.112</v>
      </c>
      <c r="U55" s="10">
        <v>0.55400000000000005</v>
      </c>
      <c r="V55" s="10">
        <v>-9.9209999999999994</v>
      </c>
      <c r="W55" s="10">
        <v>195777</v>
      </c>
      <c r="X55" s="14">
        <f>YEAR(semaineNetNm1[[#This Row],[Date de sortie]])</f>
        <v>2021</v>
      </c>
    </row>
    <row r="56" spans="1:24" x14ac:dyDescent="0.25">
      <c r="A56" t="s">
        <v>31</v>
      </c>
      <c r="B56" s="10">
        <v>246</v>
      </c>
      <c r="C56" s="11">
        <v>4</v>
      </c>
      <c r="D56" s="10">
        <v>10</v>
      </c>
      <c r="E56" s="12">
        <v>44316</v>
      </c>
      <c r="F56" s="10" t="s">
        <v>140</v>
      </c>
      <c r="G56" s="10" t="s">
        <v>42</v>
      </c>
      <c r="H56" s="10" t="str" cm="1">
        <f t="array" ref="H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6" s="10" t="s">
        <v>43</v>
      </c>
      <c r="J56" s="10" t="str">
        <f>IF(semaineNetNm1[[#This Row],[Popularité]]&gt;=70,"Forte","Faible")</f>
        <v>Forte</v>
      </c>
      <c r="K56" s="10" t="str">
        <f>IF(semaineNetNm1[[#This Row],[Energie]]&gt;0.6,"Forte","Faible")</f>
        <v>Faible</v>
      </c>
      <c r="L56" s="11">
        <v>5135380</v>
      </c>
      <c r="M56" s="10">
        <v>47014200</v>
      </c>
      <c r="N56" s="12">
        <v>44407</v>
      </c>
      <c r="O56" s="10">
        <v>81</v>
      </c>
      <c r="P56" s="10">
        <v>0.28399999999999997</v>
      </c>
      <c r="Q56" s="10">
        <v>0.63200000000000001</v>
      </c>
      <c r="R56" s="10">
        <v>8.0100000000000005E-2</v>
      </c>
      <c r="S56" s="10">
        <v>0.93200000000000005</v>
      </c>
      <c r="T56" s="10">
        <v>0.23300000000000001</v>
      </c>
      <c r="U56" s="10">
        <v>0.20799999999999999</v>
      </c>
      <c r="V56" s="10">
        <v>-14.025</v>
      </c>
      <c r="W56" s="10">
        <v>245897</v>
      </c>
      <c r="X56" s="10">
        <f>YEAR(semaineNetNm1[[#This Row],[Date de sortie]])</f>
        <v>2021</v>
      </c>
    </row>
    <row r="57" spans="1:24" x14ac:dyDescent="0.25">
      <c r="A57" t="s">
        <v>31</v>
      </c>
      <c r="B57" s="14">
        <v>788</v>
      </c>
      <c r="C57" s="15">
        <v>5</v>
      </c>
      <c r="D57" s="14">
        <v>12</v>
      </c>
      <c r="E57" s="16">
        <v>44043</v>
      </c>
      <c r="F57" s="14" t="s">
        <v>141</v>
      </c>
      <c r="G57" s="14" t="s">
        <v>42</v>
      </c>
      <c r="H57" s="14" t="str" cm="1">
        <f t="array" ref="H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7" s="14" t="s">
        <v>43</v>
      </c>
      <c r="J57" s="14" t="str">
        <f>IF(semaineNetNm1[[#This Row],[Popularité]]&gt;=70,"Forte","Faible")</f>
        <v>Forte</v>
      </c>
      <c r="K57" s="14" t="str">
        <f>IF(semaineNetNm1[[#This Row],[Energie]]&gt;0.6,"Forte","Faible")</f>
        <v>Faible</v>
      </c>
      <c r="L57" s="15">
        <v>4721082</v>
      </c>
      <c r="M57" s="14">
        <v>47061119</v>
      </c>
      <c r="N57" s="16">
        <v>44407</v>
      </c>
      <c r="O57" s="14">
        <v>80</v>
      </c>
      <c r="P57" s="14">
        <v>0.28499999999999998</v>
      </c>
      <c r="Q57" s="14">
        <v>0.45600000000000002</v>
      </c>
      <c r="R57" s="14">
        <v>9.7900000000000001E-2</v>
      </c>
      <c r="S57" s="14">
        <v>0.81399999999999995</v>
      </c>
      <c r="T57" s="14">
        <v>0.307</v>
      </c>
      <c r="U57" s="14">
        <v>8.09E-2</v>
      </c>
      <c r="V57" s="14">
        <v>-10.755000000000001</v>
      </c>
      <c r="W57" s="14">
        <v>210005</v>
      </c>
      <c r="X57" s="14">
        <f>YEAR(semaineNetNm1[[#This Row],[Date de sortie]])</f>
        <v>2021</v>
      </c>
    </row>
    <row r="58" spans="1:24" x14ac:dyDescent="0.25">
      <c r="A58" t="s">
        <v>31</v>
      </c>
      <c r="B58" s="10">
        <v>5</v>
      </c>
      <c r="C58" s="11">
        <v>5</v>
      </c>
      <c r="D58" s="10">
        <v>1</v>
      </c>
      <c r="E58" s="12">
        <v>44400</v>
      </c>
      <c r="F58" s="10" t="s">
        <v>142</v>
      </c>
      <c r="G58" s="10" t="s">
        <v>143</v>
      </c>
      <c r="H58" s="10" t="str" cm="1">
        <f t="array" ref="H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8" s="10" t="s">
        <v>144</v>
      </c>
      <c r="J58" s="10" t="str">
        <f>IF(semaineNetNm1[[#This Row],[Popularité]]&gt;=70,"Forte","Faible")</f>
        <v>Forte</v>
      </c>
      <c r="K58" s="10" t="str">
        <f>IF(semaineNetNm1[[#This Row],[Energie]]&gt;0.6,"Forte","Faible")</f>
        <v>Forte</v>
      </c>
      <c r="L58" s="11">
        <v>33948454</v>
      </c>
      <c r="M58" s="10">
        <v>5473565</v>
      </c>
      <c r="N58" s="12">
        <v>44400</v>
      </c>
      <c r="O58" s="10">
        <v>96</v>
      </c>
      <c r="P58" s="10">
        <v>0.70399999999999996</v>
      </c>
      <c r="Q58" s="10">
        <v>0.73599999999999999</v>
      </c>
      <c r="R58" s="10">
        <v>6.1499999999999999E-2</v>
      </c>
      <c r="S58" s="10">
        <v>2.0299999999999999E-2</v>
      </c>
      <c r="T58" s="10">
        <v>5.0099999999999999E-2</v>
      </c>
      <c r="U58" s="10">
        <v>0.89400000000000002</v>
      </c>
      <c r="V58" s="10">
        <v>-7.4089999999999998</v>
      </c>
      <c r="W58" s="10">
        <v>212000</v>
      </c>
      <c r="X58" s="10">
        <f>YEAR(semaineNetNm1[[#This Row],[Date de sortie]])</f>
        <v>2021</v>
      </c>
    </row>
    <row r="59" spans="1:24" x14ac:dyDescent="0.25">
      <c r="A59" t="s">
        <v>31</v>
      </c>
      <c r="B59" s="14">
        <v>32</v>
      </c>
      <c r="C59" s="15">
        <v>32</v>
      </c>
      <c r="D59" s="14">
        <v>1</v>
      </c>
      <c r="E59" s="16">
        <v>44400</v>
      </c>
      <c r="F59" s="14" t="s">
        <v>145</v>
      </c>
      <c r="G59" s="14" t="s">
        <v>146</v>
      </c>
      <c r="H59" s="14" t="str" cm="1">
        <f t="array" ref="H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9" s="14" t="s">
        <v>68</v>
      </c>
      <c r="J59" s="14" t="str">
        <f>IF(semaineNetNm1[[#This Row],[Popularité]]&gt;=70,"Forte","Faible")</f>
        <v>Forte</v>
      </c>
      <c r="K59" s="14" t="str">
        <f>IF(semaineNetNm1[[#This Row],[Energie]]&gt;0.6,"Forte","Faible")</f>
        <v>Forte</v>
      </c>
      <c r="L59" s="15">
        <v>13205250</v>
      </c>
      <c r="M59" s="14">
        <v>22683756</v>
      </c>
      <c r="N59" s="16">
        <v>44400</v>
      </c>
      <c r="O59" s="14">
        <v>88</v>
      </c>
      <c r="P59" s="14">
        <v>0.79600000000000004</v>
      </c>
      <c r="Q59" s="14">
        <v>0.66600000000000004</v>
      </c>
      <c r="R59" s="14">
        <v>0.10299999999999999</v>
      </c>
      <c r="S59" s="14">
        <v>4.9200000000000001E-2</v>
      </c>
      <c r="T59" s="14">
        <v>4.4200000000000003E-2</v>
      </c>
      <c r="U59" s="14">
        <v>0.61</v>
      </c>
      <c r="V59" s="14">
        <v>-6.9669999999999996</v>
      </c>
      <c r="W59" s="14">
        <v>164842</v>
      </c>
      <c r="X59" s="14">
        <f>YEAR(semaineNetNm1[[#This Row],[Date de sortie]])</f>
        <v>2021</v>
      </c>
    </row>
    <row r="60" spans="1:24" x14ac:dyDescent="0.25">
      <c r="A60" t="s">
        <v>31</v>
      </c>
      <c r="B60" s="10">
        <v>71</v>
      </c>
      <c r="C60" s="11">
        <v>71</v>
      </c>
      <c r="D60" s="10">
        <v>1</v>
      </c>
      <c r="E60" s="12">
        <v>44400</v>
      </c>
      <c r="F60" s="10" t="s">
        <v>147</v>
      </c>
      <c r="G60" s="10" t="s">
        <v>148</v>
      </c>
      <c r="H60" s="10" t="str" cm="1">
        <f t="array" ref="H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0" s="10" t="s">
        <v>149</v>
      </c>
      <c r="J60" s="10" t="str">
        <f>IF(semaineNetNm1[[#This Row],[Popularité]]&gt;=70,"Forte","Faible")</f>
        <v>Forte</v>
      </c>
      <c r="K60" s="10" t="str">
        <f>IF(semaineNetNm1[[#This Row],[Energie]]&gt;0.6,"Forte","Faible")</f>
        <v>Faible</v>
      </c>
      <c r="L60" s="11">
        <v>8269753</v>
      </c>
      <c r="M60" s="10">
        <v>26131</v>
      </c>
      <c r="N60" s="12">
        <v>44400</v>
      </c>
      <c r="O60" s="10">
        <v>83</v>
      </c>
      <c r="P60" s="10">
        <v>0.498</v>
      </c>
      <c r="Q60" s="10">
        <v>0.83299999999999996</v>
      </c>
      <c r="R60" s="10">
        <v>0.11700000000000001</v>
      </c>
      <c r="S60" s="10">
        <v>4.9299999999999997E-2</v>
      </c>
      <c r="T60" s="10">
        <v>0.11899999999999999</v>
      </c>
      <c r="U60" s="10">
        <v>0.25900000000000001</v>
      </c>
      <c r="V60" s="10">
        <v>-5.1959999999999997</v>
      </c>
      <c r="W60" s="10">
        <v>153406</v>
      </c>
      <c r="X60" s="10">
        <f>YEAR(semaineNetNm1[[#This Row],[Date de sortie]])</f>
        <v>2021</v>
      </c>
    </row>
    <row r="61" spans="1:24" x14ac:dyDescent="0.25">
      <c r="A61" t="s">
        <v>31</v>
      </c>
      <c r="B61" s="10">
        <v>191</v>
      </c>
      <c r="C61" s="11">
        <v>191</v>
      </c>
      <c r="D61" s="10">
        <v>1</v>
      </c>
      <c r="E61" s="12">
        <v>44400</v>
      </c>
      <c r="F61" s="10" t="s">
        <v>150</v>
      </c>
      <c r="G61" s="10" t="s">
        <v>151</v>
      </c>
      <c r="H61" s="14" t="str" cm="1">
        <f t="array" ref="H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1" s="10" t="s">
        <v>68</v>
      </c>
      <c r="J61" s="14" t="str">
        <f>IF(semaineNetNm1[[#This Row],[Popularité]]&gt;=70,"Forte","Faible")</f>
        <v>Forte</v>
      </c>
      <c r="K61" s="14" t="str">
        <f>IF(semaineNetNm1[[#This Row],[Energie]]&gt;0.6,"Forte","Faible")</f>
        <v>Forte</v>
      </c>
      <c r="L61" s="11">
        <v>5063181</v>
      </c>
      <c r="M61" s="10">
        <v>8148393</v>
      </c>
      <c r="N61" s="12">
        <v>44400</v>
      </c>
      <c r="O61" s="10">
        <v>78</v>
      </c>
      <c r="P61" s="10">
        <v>0.878</v>
      </c>
      <c r="Q61" s="10">
        <v>0.63800000000000001</v>
      </c>
      <c r="R61" s="10">
        <v>4.8399999999999999E-2</v>
      </c>
      <c r="S61" s="10">
        <v>1.5100000000000001E-2</v>
      </c>
      <c r="T61" s="10">
        <v>0.308</v>
      </c>
      <c r="U61" s="10">
        <v>0.48099999999999998</v>
      </c>
      <c r="V61" s="10">
        <v>-3.6389999999999998</v>
      </c>
      <c r="W61" s="10">
        <v>176800</v>
      </c>
      <c r="X61" s="14">
        <f>YEAR(semaineNetNm1[[#This Row],[Date de sortie]])</f>
        <v>2021</v>
      </c>
    </row>
    <row r="62" spans="1:24" x14ac:dyDescent="0.25">
      <c r="A62" t="s">
        <v>31</v>
      </c>
      <c r="B62" s="10">
        <v>89</v>
      </c>
      <c r="C62" s="11">
        <v>89</v>
      </c>
      <c r="D62" s="10">
        <v>1</v>
      </c>
      <c r="E62" s="12">
        <v>44400</v>
      </c>
      <c r="F62" s="10" t="s">
        <v>152</v>
      </c>
      <c r="G62" s="10" t="s">
        <v>153</v>
      </c>
      <c r="H62" s="10" t="str" cm="1">
        <f t="array" ref="H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2" s="10" t="s">
        <v>149</v>
      </c>
      <c r="J62" s="10" t="str">
        <f>IF(semaineNetNm1[[#This Row],[Popularité]]&gt;=70,"Forte","Faible")</f>
        <v>Forte</v>
      </c>
      <c r="K62" s="10" t="str">
        <f>IF(semaineNetNm1[[#This Row],[Energie]]&gt;0.6,"Forte","Faible")</f>
        <v>Faible</v>
      </c>
      <c r="L62" s="11">
        <v>7365053</v>
      </c>
      <c r="M62" s="10">
        <v>203972</v>
      </c>
      <c r="N62" s="12">
        <v>44399</v>
      </c>
      <c r="O62" s="10">
        <v>80</v>
      </c>
      <c r="P62" s="10">
        <v>0.57299999999999995</v>
      </c>
      <c r="Q62" s="10">
        <v>0.79700000000000004</v>
      </c>
      <c r="R62" s="10">
        <v>0.31900000000000001</v>
      </c>
      <c r="S62" s="10">
        <v>0.159</v>
      </c>
      <c r="T62" s="10">
        <v>0.14399999999999999</v>
      </c>
      <c r="U62" s="10">
        <v>0.44500000000000001</v>
      </c>
      <c r="V62" s="10">
        <v>-7.85</v>
      </c>
      <c r="W62" s="10">
        <v>206629</v>
      </c>
      <c r="X62" s="10">
        <f>YEAR(semaineNetNm1[[#This Row],[Date de sortie]])</f>
        <v>2021</v>
      </c>
    </row>
    <row r="63" spans="1:24" x14ac:dyDescent="0.25">
      <c r="A63" t="s">
        <v>31</v>
      </c>
      <c r="B63" s="14">
        <v>174</v>
      </c>
      <c r="C63" s="15">
        <v>110</v>
      </c>
      <c r="D63" s="14">
        <v>2</v>
      </c>
      <c r="E63" s="16">
        <v>44393</v>
      </c>
      <c r="F63" s="14" t="s">
        <v>154</v>
      </c>
      <c r="G63" s="14" t="s">
        <v>155</v>
      </c>
      <c r="H63" s="14" t="str" cm="1">
        <f t="array" ref="H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3" s="14" t="s">
        <v>68</v>
      </c>
      <c r="J63" s="14" t="str">
        <f>IF(semaineNetNm1[[#This Row],[Popularité]]&gt;=70,"Forte","Faible")</f>
        <v>Forte</v>
      </c>
      <c r="K63" s="14" t="str">
        <f>IF(semaineNetNm1[[#This Row],[Energie]]&gt;0.6,"Forte","Faible")</f>
        <v>Faible</v>
      </c>
      <c r="L63" s="15">
        <v>5366242</v>
      </c>
      <c r="M63" s="14">
        <v>1304510</v>
      </c>
      <c r="N63" s="16">
        <v>44399</v>
      </c>
      <c r="O63" s="14">
        <v>75</v>
      </c>
      <c r="P63" s="14">
        <v>0.57599999999999996</v>
      </c>
      <c r="Q63" s="14">
        <v>0.74</v>
      </c>
      <c r="R63" s="14">
        <v>0.14599999999999999</v>
      </c>
      <c r="S63" s="14">
        <v>2.4899999999999999E-2</v>
      </c>
      <c r="T63" s="14">
        <v>0.104</v>
      </c>
      <c r="U63" s="14">
        <v>0.315</v>
      </c>
      <c r="V63" s="14">
        <v>-6.7439999999999998</v>
      </c>
      <c r="W63" s="14">
        <v>209476</v>
      </c>
      <c r="X63" s="14">
        <f>YEAR(semaineNetNm1[[#This Row],[Date de sortie]])</f>
        <v>2021</v>
      </c>
    </row>
    <row r="64" spans="1:24" x14ac:dyDescent="0.25">
      <c r="A64" t="s">
        <v>31</v>
      </c>
      <c r="B64" s="10">
        <v>199</v>
      </c>
      <c r="C64" s="11">
        <v>199</v>
      </c>
      <c r="D64" s="10">
        <v>1</v>
      </c>
      <c r="E64" s="12">
        <v>44400</v>
      </c>
      <c r="F64" s="10" t="s">
        <v>156</v>
      </c>
      <c r="G64" s="10" t="s">
        <v>157</v>
      </c>
      <c r="H64" s="10" t="str" cm="1">
        <f t="array" ref="H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4" s="10" t="s">
        <v>158</v>
      </c>
      <c r="J64" s="10" t="str">
        <f>IF(semaineNetNm1[[#This Row],[Popularité]]&gt;=70,"Forte","Faible")</f>
        <v>Forte</v>
      </c>
      <c r="K64" s="10" t="str">
        <f>IF(semaineNetNm1[[#This Row],[Energie]]&gt;0.6,"Forte","Faible")</f>
        <v>Faible</v>
      </c>
      <c r="L64" s="11">
        <v>4950275</v>
      </c>
      <c r="M64" s="10">
        <v>1427540</v>
      </c>
      <c r="N64" s="12">
        <v>44399</v>
      </c>
      <c r="O64" s="10">
        <v>77</v>
      </c>
      <c r="P64" s="10">
        <v>0.502</v>
      </c>
      <c r="Q64" s="10">
        <v>0.96099999999999997</v>
      </c>
      <c r="R64" s="10">
        <v>0.312</v>
      </c>
      <c r="S64" s="10">
        <v>0.28000000000000003</v>
      </c>
      <c r="T64" s="10">
        <v>0.14499999999999999</v>
      </c>
      <c r="U64" s="10">
        <v>0.53600000000000003</v>
      </c>
      <c r="V64" s="10">
        <v>-8.6050000000000004</v>
      </c>
      <c r="W64" s="10">
        <v>182285</v>
      </c>
      <c r="X64" s="10">
        <f>YEAR(semaineNetNm1[[#This Row],[Date de sortie]])</f>
        <v>2021</v>
      </c>
    </row>
    <row r="65" spans="1:24" x14ac:dyDescent="0.25">
      <c r="A65" t="s">
        <v>31</v>
      </c>
      <c r="B65" s="10">
        <v>141</v>
      </c>
      <c r="C65" s="11">
        <v>141</v>
      </c>
      <c r="D65" s="10">
        <v>1</v>
      </c>
      <c r="E65" s="12">
        <v>44400</v>
      </c>
      <c r="F65" s="10" t="s">
        <v>159</v>
      </c>
      <c r="G65" s="10" t="s">
        <v>160</v>
      </c>
      <c r="H65" s="14" t="str" cm="1">
        <f t="array" ref="H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5" s="10" t="s">
        <v>56</v>
      </c>
      <c r="J65" s="14" t="str">
        <f>IF(semaineNetNm1[[#This Row],[Popularité]]&gt;=70,"Forte","Faible")</f>
        <v>Forte</v>
      </c>
      <c r="K65" s="14" t="str">
        <f>IF(semaineNetNm1[[#This Row],[Energie]]&gt;0.6,"Forte","Faible")</f>
        <v>Faible</v>
      </c>
      <c r="L65" s="11">
        <v>5768653</v>
      </c>
      <c r="M65" s="10">
        <v>14187747</v>
      </c>
      <c r="N65" s="12">
        <v>44398</v>
      </c>
      <c r="O65" s="10">
        <v>79</v>
      </c>
      <c r="P65" s="10">
        <v>0.53400000000000003</v>
      </c>
      <c r="Q65" s="10">
        <v>0.39</v>
      </c>
      <c r="R65" s="10">
        <v>7.0900000000000005E-2</v>
      </c>
      <c r="S65" s="10">
        <v>8.0699999999999994E-2</v>
      </c>
      <c r="T65" s="10">
        <v>0.184</v>
      </c>
      <c r="U65" s="10">
        <v>0.24399999999999999</v>
      </c>
      <c r="V65" s="10">
        <v>-9.5749999999999993</v>
      </c>
      <c r="W65" s="10">
        <v>198765</v>
      </c>
      <c r="X65" s="14">
        <f>YEAR(semaineNetNm1[[#This Row],[Date de sortie]])</f>
        <v>2021</v>
      </c>
    </row>
    <row r="66" spans="1:24" x14ac:dyDescent="0.25">
      <c r="A66" t="s">
        <v>31</v>
      </c>
      <c r="B66" s="10">
        <v>197</v>
      </c>
      <c r="C66" s="11">
        <v>197</v>
      </c>
      <c r="D66" s="10">
        <v>1</v>
      </c>
      <c r="E66" s="12">
        <v>44400</v>
      </c>
      <c r="F66" s="10" t="s">
        <v>161</v>
      </c>
      <c r="G66" s="10" t="s">
        <v>97</v>
      </c>
      <c r="H66" s="10" t="str" cm="1">
        <f t="array" ref="H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6" s="10" t="s">
        <v>95</v>
      </c>
      <c r="J66" s="10" t="str">
        <f>IF(semaineNetNm1[[#This Row],[Popularité]]&gt;=70,"Forte","Faible")</f>
        <v>Forte</v>
      </c>
      <c r="K66" s="10" t="str">
        <f>IF(semaineNetNm1[[#This Row],[Energie]]&gt;0.6,"Forte","Faible")</f>
        <v>Faible</v>
      </c>
      <c r="L66" s="11">
        <v>4973937</v>
      </c>
      <c r="M66" s="10">
        <v>1909059</v>
      </c>
      <c r="N66" s="12">
        <v>44395</v>
      </c>
      <c r="O66" s="10">
        <v>80</v>
      </c>
      <c r="P66" s="10">
        <v>0.46700000000000003</v>
      </c>
      <c r="Q66" s="10">
        <v>0.43</v>
      </c>
      <c r="R66" s="10">
        <v>5.0999999999999997E-2</v>
      </c>
      <c r="S66" s="10">
        <v>0.77500000000000002</v>
      </c>
      <c r="T66" s="10">
        <v>9.3299999999999994E-2</v>
      </c>
      <c r="U66" s="10">
        <v>0.38200000000000001</v>
      </c>
      <c r="V66" s="10">
        <v>-8.56</v>
      </c>
      <c r="W66" s="10">
        <v>186121</v>
      </c>
      <c r="X66" s="10">
        <f>YEAR(semaineNetNm1[[#This Row],[Date de sortie]])</f>
        <v>2021</v>
      </c>
    </row>
    <row r="67" spans="1:24" x14ac:dyDescent="0.25">
      <c r="A67" t="s">
        <v>31</v>
      </c>
      <c r="B67" s="14">
        <v>94</v>
      </c>
      <c r="C67" s="15">
        <v>94</v>
      </c>
      <c r="D67" s="14">
        <v>1</v>
      </c>
      <c r="E67" s="16">
        <v>44400</v>
      </c>
      <c r="F67" s="14" t="s">
        <v>162</v>
      </c>
      <c r="G67" s="14" t="s">
        <v>163</v>
      </c>
      <c r="H67" s="14" t="str" cm="1">
        <f t="array" ref="H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7" s="14" t="s">
        <v>164</v>
      </c>
      <c r="J67" s="14" t="str">
        <f>IF(semaineNetNm1[[#This Row],[Popularité]]&gt;=70,"Forte","Faible")</f>
        <v>Forte</v>
      </c>
      <c r="K67" s="14" t="str">
        <f>IF(semaineNetNm1[[#This Row],[Energie]]&gt;0.6,"Forte","Faible")</f>
        <v>Forte</v>
      </c>
      <c r="L67" s="15">
        <v>7084292</v>
      </c>
      <c r="M67" s="14">
        <v>1329531</v>
      </c>
      <c r="N67" s="16">
        <v>44393</v>
      </c>
      <c r="O67" s="14">
        <v>78</v>
      </c>
      <c r="P67" s="14">
        <v>0.83499999999999996</v>
      </c>
      <c r="Q67" s="14">
        <v>0.81899999999999995</v>
      </c>
      <c r="R67" s="14">
        <v>0.10199999999999999</v>
      </c>
      <c r="S67" s="14">
        <v>0.39800000000000002</v>
      </c>
      <c r="T67" s="14">
        <v>0.252</v>
      </c>
      <c r="U67" s="14">
        <v>0.70299999999999996</v>
      </c>
      <c r="V67" s="14">
        <v>-4.899</v>
      </c>
      <c r="W67" s="14">
        <v>144264</v>
      </c>
      <c r="X67" s="14">
        <f>YEAR(semaineNetNm1[[#This Row],[Date de sortie]])</f>
        <v>2021</v>
      </c>
    </row>
    <row r="68" spans="1:24" x14ac:dyDescent="0.25">
      <c r="A68" t="s">
        <v>31</v>
      </c>
      <c r="B68" s="10">
        <v>175</v>
      </c>
      <c r="C68" s="11">
        <v>65</v>
      </c>
      <c r="D68" s="10">
        <v>2</v>
      </c>
      <c r="E68" s="12">
        <v>44393</v>
      </c>
      <c r="F68" s="10" t="s">
        <v>165</v>
      </c>
      <c r="G68" s="10" t="s">
        <v>34</v>
      </c>
      <c r="H68" s="10" t="str" cm="1">
        <f t="array" ref="H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8" s="10" t="s">
        <v>132</v>
      </c>
      <c r="J68" s="10" t="str">
        <f>IF(semaineNetNm1[[#This Row],[Popularité]]&gt;=70,"Forte","Faible")</f>
        <v>Forte</v>
      </c>
      <c r="K68" s="10" t="str">
        <f>IF(semaineNetNm1[[#This Row],[Energie]]&gt;0.6,"Forte","Faible")</f>
        <v>Forte</v>
      </c>
      <c r="L68" s="11">
        <v>5315734</v>
      </c>
      <c r="M68" s="10">
        <v>6837946</v>
      </c>
      <c r="N68" s="12">
        <v>44393</v>
      </c>
      <c r="O68" s="10">
        <v>81</v>
      </c>
      <c r="P68" s="10">
        <v>0.67</v>
      </c>
      <c r="Q68" s="10">
        <v>0.71599999999999997</v>
      </c>
      <c r="R68" s="10">
        <v>0.10100000000000001</v>
      </c>
      <c r="S68" s="10">
        <v>0.52600000000000002</v>
      </c>
      <c r="T68" s="10">
        <v>0.13</v>
      </c>
      <c r="U68" s="10">
        <v>0.41099999999999998</v>
      </c>
      <c r="V68" s="10">
        <v>-6.9950000000000001</v>
      </c>
      <c r="W68" s="10">
        <v>203586</v>
      </c>
      <c r="X68" s="10">
        <f>YEAR(semaineNetNm1[[#This Row],[Date de sortie]])</f>
        <v>2021</v>
      </c>
    </row>
    <row r="69" spans="1:24" x14ac:dyDescent="0.25">
      <c r="A69" t="s">
        <v>31</v>
      </c>
      <c r="B69" s="14">
        <v>176</v>
      </c>
      <c r="C69" s="15">
        <v>72</v>
      </c>
      <c r="D69" s="14">
        <v>2</v>
      </c>
      <c r="E69" s="16">
        <v>44393</v>
      </c>
      <c r="F69" s="14" t="s">
        <v>166</v>
      </c>
      <c r="G69" s="14" t="s">
        <v>34</v>
      </c>
      <c r="H69" s="14" t="str" cm="1">
        <f t="array" ref="H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9" s="14" t="s">
        <v>132</v>
      </c>
      <c r="J69" s="14" t="str">
        <f>IF(semaineNetNm1[[#This Row],[Popularité]]&gt;=70,"Forte","Faible")</f>
        <v>Forte</v>
      </c>
      <c r="K69" s="14" t="str">
        <f>IF(semaineNetNm1[[#This Row],[Energie]]&gt;0.6,"Forte","Faible")</f>
        <v>Forte</v>
      </c>
      <c r="L69" s="15">
        <v>5245618</v>
      </c>
      <c r="M69" s="14">
        <v>6837946</v>
      </c>
      <c r="N69" s="16">
        <v>44393</v>
      </c>
      <c r="O69" s="14">
        <v>81</v>
      </c>
      <c r="P69" s="14">
        <v>0.60799999999999998</v>
      </c>
      <c r="Q69" s="14">
        <v>0.67500000000000004</v>
      </c>
      <c r="R69" s="14">
        <v>0.10299999999999999</v>
      </c>
      <c r="S69" s="14">
        <v>0.33600000000000002</v>
      </c>
      <c r="T69" s="14">
        <v>0.11</v>
      </c>
      <c r="U69" s="14">
        <v>0.72799999999999998</v>
      </c>
      <c r="V69" s="14">
        <v>-6.9340000000000002</v>
      </c>
      <c r="W69" s="14">
        <v>184800</v>
      </c>
      <c r="X69" s="14">
        <f>YEAR(semaineNetNm1[[#This Row],[Date de sortie]])</f>
        <v>2021</v>
      </c>
    </row>
    <row r="70" spans="1:24" x14ac:dyDescent="0.25">
      <c r="A70" t="s">
        <v>31</v>
      </c>
      <c r="B70" s="10">
        <v>203</v>
      </c>
      <c r="C70" s="11">
        <v>116</v>
      </c>
      <c r="D70" s="10">
        <v>1</v>
      </c>
      <c r="E70" s="12">
        <v>44393</v>
      </c>
      <c r="F70" s="10" t="s">
        <v>167</v>
      </c>
      <c r="G70" s="10" t="s">
        <v>168</v>
      </c>
      <c r="H70" s="10" t="str" cm="1">
        <f t="array" ref="H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0" s="10" t="s">
        <v>81</v>
      </c>
      <c r="J70" s="10" t="str">
        <f>IF(semaineNetNm1[[#This Row],[Popularité]]&gt;=70,"Forte","Faible")</f>
        <v>Forte</v>
      </c>
      <c r="K70" s="10" t="str">
        <f>IF(semaineNetNm1[[#This Row],[Energie]]&gt;0.6,"Forte","Faible")</f>
        <v>Faible</v>
      </c>
      <c r="L70" s="11">
        <v>6464206</v>
      </c>
      <c r="M70" s="10">
        <v>6430522</v>
      </c>
      <c r="N70" s="12">
        <v>44393</v>
      </c>
      <c r="O70" s="10">
        <v>79</v>
      </c>
      <c r="P70" s="10">
        <v>0.52700000000000002</v>
      </c>
      <c r="Q70" s="10">
        <v>0.437</v>
      </c>
      <c r="R70" s="10">
        <v>0.46500000000000002</v>
      </c>
      <c r="S70" s="10">
        <v>0.185</v>
      </c>
      <c r="T70" s="10">
        <v>0.153</v>
      </c>
      <c r="U70" s="10">
        <v>0.70099999999999996</v>
      </c>
      <c r="V70" s="10">
        <v>-6.9669999999999996</v>
      </c>
      <c r="W70" s="10">
        <v>181714</v>
      </c>
      <c r="X70" s="10">
        <f>YEAR(semaineNetNm1[[#This Row],[Date de sortie]])</f>
        <v>2021</v>
      </c>
    </row>
    <row r="71" spans="1:24" x14ac:dyDescent="0.25">
      <c r="A71" t="s">
        <v>31</v>
      </c>
      <c r="B71" s="10">
        <v>217</v>
      </c>
      <c r="C71" s="11">
        <v>193</v>
      </c>
      <c r="D71" s="10">
        <v>1</v>
      </c>
      <c r="E71" s="12">
        <v>44393</v>
      </c>
      <c r="F71" s="10" t="s">
        <v>169</v>
      </c>
      <c r="G71" s="10" t="s">
        <v>170</v>
      </c>
      <c r="H71" s="14" t="str" cm="1">
        <f t="array" ref="H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1" s="10" t="s">
        <v>171</v>
      </c>
      <c r="J71" s="14" t="str">
        <f>IF(semaineNetNm1[[#This Row],[Popularité]]&gt;=70,"Forte","Faible")</f>
        <v>Forte</v>
      </c>
      <c r="K71" s="14" t="str">
        <f>IF(semaineNetNm1[[#This Row],[Energie]]&gt;0.6,"Forte","Faible")</f>
        <v>Faible</v>
      </c>
      <c r="L71" s="11">
        <v>5173308</v>
      </c>
      <c r="M71" s="10">
        <v>5178156</v>
      </c>
      <c r="N71" s="12">
        <v>44393</v>
      </c>
      <c r="O71" s="10">
        <v>76</v>
      </c>
      <c r="P71" s="10">
        <v>0.55600000000000005</v>
      </c>
      <c r="Q71" s="10">
        <v>0.74099999999999999</v>
      </c>
      <c r="R71" s="10">
        <v>2.6599999999999999E-2</v>
      </c>
      <c r="S71" s="10">
        <v>6.2899999999999998E-2</v>
      </c>
      <c r="T71" s="10">
        <v>0.10299999999999999</v>
      </c>
      <c r="U71" s="10">
        <v>0.58699999999999997</v>
      </c>
      <c r="V71" s="10">
        <v>-9.1839999999999993</v>
      </c>
      <c r="W71" s="10">
        <v>249080</v>
      </c>
      <c r="X71" s="14">
        <f>YEAR(semaineNetNm1[[#This Row],[Date de sortie]])</f>
        <v>2021</v>
      </c>
    </row>
    <row r="72" spans="1:24" x14ac:dyDescent="0.25">
      <c r="A72" t="s">
        <v>31</v>
      </c>
      <c r="B72" s="10">
        <v>317</v>
      </c>
      <c r="C72" s="11">
        <v>117</v>
      </c>
      <c r="D72" s="10">
        <v>1</v>
      </c>
      <c r="E72" s="12">
        <v>44351</v>
      </c>
      <c r="F72" s="10" t="s">
        <v>172</v>
      </c>
      <c r="G72" s="10" t="s">
        <v>170</v>
      </c>
      <c r="H72" s="10" t="str" cm="1">
        <f t="array" ref="H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2" s="10" t="s">
        <v>171</v>
      </c>
      <c r="J72" s="10" t="str">
        <f>IF(semaineNetNm1[[#This Row],[Popularité]]&gt;=70,"Forte","Faible")</f>
        <v>Forte</v>
      </c>
      <c r="K72" s="10" t="str">
        <f>IF(semaineNetNm1[[#This Row],[Energie]]&gt;0.6,"Forte","Faible")</f>
        <v>Forte</v>
      </c>
      <c r="L72" s="11">
        <v>6439718</v>
      </c>
      <c r="M72" s="10">
        <v>5178156</v>
      </c>
      <c r="N72" s="12">
        <v>44393</v>
      </c>
      <c r="O72" s="10">
        <v>75</v>
      </c>
      <c r="P72" s="10">
        <v>0.83099999999999996</v>
      </c>
      <c r="Q72" s="10">
        <v>0.59099999999999997</v>
      </c>
      <c r="R72" s="10">
        <v>3.5499999999999997E-2</v>
      </c>
      <c r="S72" s="10">
        <v>0.23499999999999999</v>
      </c>
      <c r="T72" s="10">
        <v>5.7099999999999998E-2</v>
      </c>
      <c r="U72" s="10">
        <v>0.67800000000000005</v>
      </c>
      <c r="V72" s="10">
        <v>-6.6120000000000001</v>
      </c>
      <c r="W72" s="10">
        <v>187307</v>
      </c>
      <c r="X72" s="10">
        <f>YEAR(semaineNetNm1[[#This Row],[Date de sortie]])</f>
        <v>2021</v>
      </c>
    </row>
    <row r="73" spans="1:24" x14ac:dyDescent="0.25">
      <c r="A73" t="s">
        <v>31</v>
      </c>
      <c r="B73" s="10">
        <v>147</v>
      </c>
      <c r="C73" s="11">
        <v>100</v>
      </c>
      <c r="D73" s="10">
        <v>2</v>
      </c>
      <c r="E73" s="12">
        <v>44393</v>
      </c>
      <c r="F73" s="10" t="s">
        <v>173</v>
      </c>
      <c r="G73" s="10" t="s">
        <v>174</v>
      </c>
      <c r="H73" s="14" t="str" cm="1">
        <f t="array" ref="H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3" s="10" t="s">
        <v>106</v>
      </c>
      <c r="J73" s="14" t="str">
        <f>IF(semaineNetNm1[[#This Row],[Popularité]]&gt;=70,"Forte","Faible")</f>
        <v>Forte</v>
      </c>
      <c r="K73" s="14" t="str">
        <f>IF(semaineNetNm1[[#This Row],[Energie]]&gt;0.6,"Forte","Faible")</f>
        <v>Forte</v>
      </c>
      <c r="L73" s="11">
        <v>5682062</v>
      </c>
      <c r="M73" s="10">
        <v>10561047</v>
      </c>
      <c r="N73" s="12">
        <v>44391</v>
      </c>
      <c r="O73" s="10">
        <v>83</v>
      </c>
      <c r="P73" s="10">
        <v>0.81499999999999995</v>
      </c>
      <c r="Q73" s="10">
        <v>0.871</v>
      </c>
      <c r="R73" s="10">
        <v>4.7699999999999999E-2</v>
      </c>
      <c r="S73" s="10">
        <v>0.127</v>
      </c>
      <c r="T73" s="10">
        <v>9.4E-2</v>
      </c>
      <c r="U73" s="10">
        <v>0.82299999999999995</v>
      </c>
      <c r="V73" s="10">
        <v>-4.4390000000000001</v>
      </c>
      <c r="W73" s="10">
        <v>176575</v>
      </c>
      <c r="X73" s="14">
        <f>YEAR(semaineNetNm1[[#This Row],[Date de sortie]])</f>
        <v>2021</v>
      </c>
    </row>
    <row r="74" spans="1:24" x14ac:dyDescent="0.25">
      <c r="A74" t="s">
        <v>31</v>
      </c>
      <c r="B74" s="10">
        <v>153</v>
      </c>
      <c r="C74" s="11">
        <v>153</v>
      </c>
      <c r="D74" s="10">
        <v>1</v>
      </c>
      <c r="E74" s="12">
        <v>44400</v>
      </c>
      <c r="F74" s="10" t="s">
        <v>175</v>
      </c>
      <c r="G74" s="10" t="s">
        <v>176</v>
      </c>
      <c r="H74" s="10" t="str" cm="1">
        <f t="array" ref="H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4" s="10"/>
      <c r="J74" s="10" t="str">
        <f>IF(semaineNetNm1[[#This Row],[Popularité]]&gt;=70,"Forte","Faible")</f>
        <v>Forte</v>
      </c>
      <c r="K74" s="10" t="str">
        <f>IF(semaineNetNm1[[#This Row],[Energie]]&gt;0.6,"Forte","Faible")</f>
        <v>Faible</v>
      </c>
      <c r="L74" s="11">
        <v>5627257</v>
      </c>
      <c r="M74" s="10">
        <v>205590</v>
      </c>
      <c r="N74" s="12">
        <v>44390</v>
      </c>
      <c r="O74" s="10">
        <v>83</v>
      </c>
      <c r="P74" s="10">
        <v>0.53400000000000003</v>
      </c>
      <c r="Q74" s="10">
        <v>0.84299999999999997</v>
      </c>
      <c r="R74" s="10">
        <v>0.14199999999999999</v>
      </c>
      <c r="S74" s="10">
        <v>0.46700000000000003</v>
      </c>
      <c r="T74" s="10">
        <v>9.8400000000000001E-2</v>
      </c>
      <c r="U74" s="10">
        <v>0.52800000000000002</v>
      </c>
      <c r="V74" s="10">
        <v>-6.6580000000000004</v>
      </c>
      <c r="W74" s="10">
        <v>173053</v>
      </c>
      <c r="X74" s="10">
        <f>YEAR(semaineNetNm1[[#This Row],[Date de sortie]])</f>
        <v>2021</v>
      </c>
    </row>
    <row r="75" spans="1:24" x14ac:dyDescent="0.25">
      <c r="A75" t="s">
        <v>31</v>
      </c>
      <c r="B75" s="14">
        <v>2</v>
      </c>
      <c r="C75" s="15">
        <v>2</v>
      </c>
      <c r="D75" s="14">
        <v>3</v>
      </c>
      <c r="E75" s="16">
        <v>44400</v>
      </c>
      <c r="F75" s="14" t="s">
        <v>177</v>
      </c>
      <c r="G75" s="14" t="s">
        <v>178</v>
      </c>
      <c r="H75" s="14" t="str" cm="1">
        <f t="array" ref="H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75" s="14" t="s">
        <v>179</v>
      </c>
      <c r="J75" s="14" t="str">
        <f>IF(semaineNetNm1[[#This Row],[Popularité]]&gt;=70,"Forte","Faible")</f>
        <v>Forte</v>
      </c>
      <c r="K75" s="14" t="str">
        <f>IF(semaineNetNm1[[#This Row],[Energie]]&gt;0.6,"Forte","Faible")</f>
        <v>Forte</v>
      </c>
      <c r="L75" s="15">
        <v>47248719</v>
      </c>
      <c r="M75" s="14">
        <v>2230022</v>
      </c>
      <c r="N75" s="16">
        <v>44386</v>
      </c>
      <c r="O75" s="14">
        <v>99</v>
      </c>
      <c r="P75" s="14">
        <v>0.76400000000000001</v>
      </c>
      <c r="Q75" s="14">
        <v>0.59099999999999997</v>
      </c>
      <c r="R75" s="14">
        <v>4.8300000000000003E-2</v>
      </c>
      <c r="S75" s="14">
        <v>3.8300000000000001E-2</v>
      </c>
      <c r="T75" s="14">
        <v>0.10299999999999999</v>
      </c>
      <c r="U75" s="14">
        <v>0.47799999999999998</v>
      </c>
      <c r="V75" s="14">
        <v>-5.484</v>
      </c>
      <c r="W75" s="14">
        <v>141806</v>
      </c>
      <c r="X75" s="14">
        <f>YEAR(semaineNetNm1[[#This Row],[Date de sortie]])</f>
        <v>2021</v>
      </c>
    </row>
    <row r="76" spans="1:24" x14ac:dyDescent="0.25">
      <c r="A76" t="s">
        <v>31</v>
      </c>
      <c r="B76" s="10">
        <v>13</v>
      </c>
      <c r="C76" s="11">
        <v>5</v>
      </c>
      <c r="D76" s="10">
        <v>3</v>
      </c>
      <c r="E76" s="12">
        <v>44386</v>
      </c>
      <c r="F76" s="10" t="s">
        <v>180</v>
      </c>
      <c r="G76" s="10" t="s">
        <v>181</v>
      </c>
      <c r="H76" s="10" t="str" cm="1">
        <f t="array" ref="H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6" s="10" t="s">
        <v>130</v>
      </c>
      <c r="J76" s="10" t="str">
        <f>IF(semaineNetNm1[[#This Row],[Popularité]]&gt;=70,"Forte","Faible")</f>
        <v>Forte</v>
      </c>
      <c r="K76" s="10" t="str">
        <f>IF(semaineNetNm1[[#This Row],[Energie]]&gt;0.6,"Forte","Faible")</f>
        <v>Forte</v>
      </c>
      <c r="L76" s="11">
        <v>22062812</v>
      </c>
      <c r="M76" s="10">
        <v>37106176</v>
      </c>
      <c r="N76" s="12">
        <v>44386</v>
      </c>
      <c r="O76" s="10">
        <v>95</v>
      </c>
      <c r="P76" s="10">
        <v>0.74099999999999999</v>
      </c>
      <c r="Q76" s="10">
        <v>0.70199999999999996</v>
      </c>
      <c r="R76" s="10">
        <v>4.2700000000000002E-2</v>
      </c>
      <c r="S76" s="10">
        <v>5.4400000000000004E-3</v>
      </c>
      <c r="T76" s="10">
        <v>0.33700000000000002</v>
      </c>
      <c r="U76" s="10">
        <v>0.64600000000000002</v>
      </c>
      <c r="V76" s="10">
        <v>-5.33</v>
      </c>
      <c r="W76" s="10">
        <v>187585</v>
      </c>
      <c r="X76" s="10">
        <f>YEAR(semaineNetNm1[[#This Row],[Date de sortie]])</f>
        <v>2021</v>
      </c>
    </row>
    <row r="77" spans="1:24" x14ac:dyDescent="0.25">
      <c r="A77" t="s">
        <v>31</v>
      </c>
      <c r="B77" s="14">
        <v>28</v>
      </c>
      <c r="C77" s="15">
        <v>18</v>
      </c>
      <c r="D77" s="14">
        <v>3</v>
      </c>
      <c r="E77" s="16">
        <v>44386</v>
      </c>
      <c r="F77" s="14" t="s">
        <v>182</v>
      </c>
      <c r="G77" s="14" t="s">
        <v>183</v>
      </c>
      <c r="H77" s="14" t="str" cm="1">
        <f t="array" ref="H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7" s="14" t="s">
        <v>184</v>
      </c>
      <c r="J77" s="14" t="str">
        <f>IF(semaineNetNm1[[#This Row],[Popularité]]&gt;=70,"Forte","Faible")</f>
        <v>Forte</v>
      </c>
      <c r="K77" s="14" t="str">
        <f>IF(semaineNetNm1[[#This Row],[Energie]]&gt;0.6,"Forte","Faible")</f>
        <v>Forte</v>
      </c>
      <c r="L77" s="15">
        <v>14329162</v>
      </c>
      <c r="M77" s="14">
        <v>33651775</v>
      </c>
      <c r="N77" s="16">
        <v>44386</v>
      </c>
      <c r="O77" s="14">
        <v>90</v>
      </c>
      <c r="P77" s="14">
        <v>0.63100000000000001</v>
      </c>
      <c r="Q77" s="14">
        <v>0.79700000000000004</v>
      </c>
      <c r="R77" s="14">
        <v>7.8600000000000003E-2</v>
      </c>
      <c r="S77" s="14">
        <v>9.0399999999999994E-2</v>
      </c>
      <c r="T77" s="14">
        <v>9.98E-2</v>
      </c>
      <c r="U77" s="14">
        <v>0.28799999999999998</v>
      </c>
      <c r="V77" s="14">
        <v>-3.8180000000000001</v>
      </c>
      <c r="W77" s="14">
        <v>184213</v>
      </c>
      <c r="X77" s="14">
        <f>YEAR(semaineNetNm1[[#This Row],[Date de sortie]])</f>
        <v>2021</v>
      </c>
    </row>
    <row r="78" spans="1:24" x14ac:dyDescent="0.25">
      <c r="A78" t="s">
        <v>31</v>
      </c>
      <c r="B78" s="10">
        <v>39</v>
      </c>
      <c r="C78" s="11">
        <v>39</v>
      </c>
      <c r="D78" s="10">
        <v>3</v>
      </c>
      <c r="E78" s="12">
        <v>44400</v>
      </c>
      <c r="F78" s="10" t="s">
        <v>185</v>
      </c>
      <c r="G78" s="10" t="s">
        <v>186</v>
      </c>
      <c r="H78" s="10" t="str" cm="1">
        <f t="array" ref="H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8" s="10" t="s">
        <v>51</v>
      </c>
      <c r="J78" s="10" t="str">
        <f>IF(semaineNetNm1[[#This Row],[Popularité]]&gt;=70,"Forte","Faible")</f>
        <v>Forte</v>
      </c>
      <c r="K78" s="10" t="str">
        <f>IF(semaineNetNm1[[#This Row],[Energie]]&gt;0.6,"Forte","Faible")</f>
        <v>Forte</v>
      </c>
      <c r="L78" s="11">
        <v>11553846</v>
      </c>
      <c r="M78" s="10">
        <v>8758283</v>
      </c>
      <c r="N78" s="12">
        <v>44386</v>
      </c>
      <c r="O78" s="10">
        <v>89</v>
      </c>
      <c r="P78" s="10">
        <v>0.71</v>
      </c>
      <c r="Q78" s="10">
        <v>0.81599999999999995</v>
      </c>
      <c r="R78" s="10">
        <v>3.9800000000000002E-2</v>
      </c>
      <c r="S78" s="10">
        <v>0.16500000000000001</v>
      </c>
      <c r="T78" s="10">
        <v>0.29199999999999998</v>
      </c>
      <c r="U78" s="10">
        <v>0.78400000000000003</v>
      </c>
      <c r="V78" s="10">
        <v>-3.7280000000000002</v>
      </c>
      <c r="W78" s="10">
        <v>208631</v>
      </c>
      <c r="X78" s="10">
        <f>YEAR(semaineNetNm1[[#This Row],[Date de sortie]])</f>
        <v>2021</v>
      </c>
    </row>
    <row r="79" spans="1:24" x14ac:dyDescent="0.25">
      <c r="A79" t="s">
        <v>31</v>
      </c>
      <c r="B79" s="14">
        <v>110</v>
      </c>
      <c r="C79" s="15">
        <v>110</v>
      </c>
      <c r="D79" s="14">
        <v>1</v>
      </c>
      <c r="E79" s="16">
        <v>44400</v>
      </c>
      <c r="F79" s="14" t="s">
        <v>187</v>
      </c>
      <c r="G79" s="14" t="s">
        <v>188</v>
      </c>
      <c r="H79" s="14" t="str" cm="1">
        <f t="array" ref="H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9" s="14"/>
      <c r="J79" s="14" t="str">
        <f>IF(semaineNetNm1[[#This Row],[Popularité]]&gt;=70,"Forte","Faible")</f>
        <v>Forte</v>
      </c>
      <c r="K79" s="14" t="str">
        <f>IF(semaineNetNm1[[#This Row],[Energie]]&gt;0.6,"Forte","Faible")</f>
        <v>Faible</v>
      </c>
      <c r="L79" s="15">
        <v>6584896</v>
      </c>
      <c r="M79" s="14">
        <v>56699</v>
      </c>
      <c r="N79" s="16">
        <v>44386</v>
      </c>
      <c r="O79" s="14">
        <v>86</v>
      </c>
      <c r="P79" s="14">
        <v>0.45500000000000002</v>
      </c>
      <c r="Q79" s="14">
        <v>0.56999999999999995</v>
      </c>
      <c r="R79" s="14">
        <v>9.9599999999999994E-2</v>
      </c>
      <c r="S79" s="14">
        <v>0.441</v>
      </c>
      <c r="T79" s="14">
        <v>6.54E-2</v>
      </c>
      <c r="U79" s="14">
        <v>0.39900000000000002</v>
      </c>
      <c r="V79" s="14">
        <v>-5.7480000000000002</v>
      </c>
      <c r="W79" s="14">
        <v>151429</v>
      </c>
      <c r="X79" s="14">
        <f>YEAR(semaineNetNm1[[#This Row],[Date de sortie]])</f>
        <v>2021</v>
      </c>
    </row>
    <row r="80" spans="1:24" x14ac:dyDescent="0.25">
      <c r="A80" t="s">
        <v>31</v>
      </c>
      <c r="B80" s="10">
        <v>224</v>
      </c>
      <c r="C80" s="11">
        <v>28</v>
      </c>
      <c r="D80" s="10">
        <v>23</v>
      </c>
      <c r="E80" s="12">
        <v>44302</v>
      </c>
      <c r="F80" s="10" t="s">
        <v>189</v>
      </c>
      <c r="G80" s="10" t="s">
        <v>190</v>
      </c>
      <c r="H80" s="10" t="str" cm="1">
        <f t="array" ref="H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0" s="10" t="s">
        <v>51</v>
      </c>
      <c r="J80" s="10" t="str">
        <f>IF(semaineNetNm1[[#This Row],[Popularité]]&gt;=70,"Forte","Faible")</f>
        <v>Forte</v>
      </c>
      <c r="K80" s="10" t="str">
        <f>IF(semaineNetNm1[[#This Row],[Energie]]&gt;0.6,"Forte","Faible")</f>
        <v>Forte</v>
      </c>
      <c r="L80" s="11">
        <v>6111108</v>
      </c>
      <c r="M80" s="10">
        <v>8758283</v>
      </c>
      <c r="N80" s="12">
        <v>44386</v>
      </c>
      <c r="O80" s="10">
        <v>89</v>
      </c>
      <c r="P80" s="10">
        <v>0.71</v>
      </c>
      <c r="Q80" s="10">
        <v>0.81599999999999995</v>
      </c>
      <c r="R80" s="10">
        <v>3.9800000000000002E-2</v>
      </c>
      <c r="S80" s="10">
        <v>0.16500000000000001</v>
      </c>
      <c r="T80" s="10">
        <v>0.29199999999999998</v>
      </c>
      <c r="U80" s="10">
        <v>0.78400000000000003</v>
      </c>
      <c r="V80" s="10">
        <v>-3.7280000000000002</v>
      </c>
      <c r="W80" s="10">
        <v>208631</v>
      </c>
      <c r="X80" s="10">
        <f>YEAR(semaineNetNm1[[#This Row],[Date de sortie]])</f>
        <v>2021</v>
      </c>
    </row>
    <row r="81" spans="1:24" x14ac:dyDescent="0.25">
      <c r="A81" t="s">
        <v>31</v>
      </c>
      <c r="B81" s="14">
        <v>226</v>
      </c>
      <c r="C81" s="15">
        <v>164</v>
      </c>
      <c r="D81" s="14">
        <v>1</v>
      </c>
      <c r="E81" s="16">
        <v>44386</v>
      </c>
      <c r="F81" s="14" t="s">
        <v>191</v>
      </c>
      <c r="G81" s="14" t="s">
        <v>192</v>
      </c>
      <c r="H81" s="14" t="str" cm="1">
        <f t="array" ref="H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1" s="14" t="s">
        <v>193</v>
      </c>
      <c r="J81" s="14" t="str">
        <f>IF(semaineNetNm1[[#This Row],[Popularité]]&gt;=70,"Forte","Faible")</f>
        <v>Forte</v>
      </c>
      <c r="K81" s="14" t="str">
        <f>IF(semaineNetNm1[[#This Row],[Energie]]&gt;0.6,"Forte","Faible")</f>
        <v>Faible</v>
      </c>
      <c r="L81" s="15">
        <v>5454994</v>
      </c>
      <c r="M81" s="14">
        <v>386757</v>
      </c>
      <c r="N81" s="16">
        <v>44386</v>
      </c>
      <c r="O81" s="14">
        <v>76</v>
      </c>
      <c r="P81" s="14">
        <v>0.47399999999999998</v>
      </c>
      <c r="Q81" s="14">
        <v>0.78400000000000003</v>
      </c>
      <c r="R81" s="14">
        <v>5.2400000000000002E-2</v>
      </c>
      <c r="S81" s="14">
        <v>0.33300000000000002</v>
      </c>
      <c r="T81" s="14">
        <v>0.27800000000000002</v>
      </c>
      <c r="U81" s="14">
        <v>0.64</v>
      </c>
      <c r="V81" s="14">
        <v>-6.1390000000000002</v>
      </c>
      <c r="W81" s="14">
        <v>204434</v>
      </c>
      <c r="X81" s="14">
        <f>YEAR(semaineNetNm1[[#This Row],[Date de sortie]])</f>
        <v>2021</v>
      </c>
    </row>
    <row r="82" spans="1:24" x14ac:dyDescent="0.25">
      <c r="A82" t="s">
        <v>31</v>
      </c>
      <c r="B82" s="10">
        <v>230</v>
      </c>
      <c r="C82" s="11">
        <v>184</v>
      </c>
      <c r="D82" s="10">
        <v>1</v>
      </c>
      <c r="E82" s="12">
        <v>44386</v>
      </c>
      <c r="F82" s="10" t="s">
        <v>194</v>
      </c>
      <c r="G82" s="10" t="s">
        <v>195</v>
      </c>
      <c r="H82" s="10" t="str" cm="1">
        <f t="array" ref="H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2" s="10" t="s">
        <v>196</v>
      </c>
      <c r="J82" s="10" t="str">
        <f>IF(semaineNetNm1[[#This Row],[Popularité]]&gt;=70,"Forte","Faible")</f>
        <v>Forte</v>
      </c>
      <c r="K82" s="10" t="str">
        <f>IF(semaineNetNm1[[#This Row],[Energie]]&gt;0.6,"Forte","Faible")</f>
        <v>Faible</v>
      </c>
      <c r="L82" s="11">
        <v>5186354</v>
      </c>
      <c r="M82" s="10">
        <v>151870</v>
      </c>
      <c r="N82" s="12">
        <v>44386</v>
      </c>
      <c r="O82" s="10">
        <v>80</v>
      </c>
      <c r="P82" s="10">
        <v>0.46300000000000002</v>
      </c>
      <c r="Q82" s="10">
        <v>0.89300000000000002</v>
      </c>
      <c r="R82" s="10">
        <v>0.36</v>
      </c>
      <c r="S82" s="10">
        <v>0.19900000000000001</v>
      </c>
      <c r="T82" s="10">
        <v>0.318</v>
      </c>
      <c r="U82" s="10">
        <v>0.59099999999999997</v>
      </c>
      <c r="V82" s="10">
        <v>-5.3010000000000002</v>
      </c>
      <c r="W82" s="10">
        <v>229601</v>
      </c>
      <c r="X82" s="10">
        <f>YEAR(semaineNetNm1[[#This Row],[Date de sortie]])</f>
        <v>2021</v>
      </c>
    </row>
    <row r="83" spans="1:24" x14ac:dyDescent="0.25">
      <c r="A83" t="s">
        <v>31</v>
      </c>
      <c r="B83" s="10">
        <v>231</v>
      </c>
      <c r="C83" s="11">
        <v>187</v>
      </c>
      <c r="D83" s="10">
        <v>1</v>
      </c>
      <c r="E83" s="12">
        <v>44386</v>
      </c>
      <c r="F83" s="10" t="s">
        <v>197</v>
      </c>
      <c r="G83" s="10" t="s">
        <v>198</v>
      </c>
      <c r="H83" s="14" t="str" cm="1">
        <f t="array" ref="H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3" s="10" t="s">
        <v>199</v>
      </c>
      <c r="J83" s="14" t="str">
        <f>IF(semaineNetNm1[[#This Row],[Popularité]]&gt;=70,"Forte","Faible")</f>
        <v>Forte</v>
      </c>
      <c r="K83" s="14" t="str">
        <f>IF(semaineNetNm1[[#This Row],[Energie]]&gt;0.6,"Forte","Faible")</f>
        <v>Forte</v>
      </c>
      <c r="L83" s="11">
        <v>5173178</v>
      </c>
      <c r="M83" s="10">
        <v>3507622</v>
      </c>
      <c r="N83" s="12">
        <v>44386</v>
      </c>
      <c r="O83" s="10">
        <v>80</v>
      </c>
      <c r="P83" s="10">
        <v>0.88900000000000001</v>
      </c>
      <c r="Q83" s="10">
        <v>0.434</v>
      </c>
      <c r="R83" s="10">
        <v>5.0900000000000001E-2</v>
      </c>
      <c r="S83" s="10">
        <v>0.39500000000000002</v>
      </c>
      <c r="T83" s="10">
        <v>0.27300000000000002</v>
      </c>
      <c r="U83" s="10">
        <v>0.84499999999999997</v>
      </c>
      <c r="V83" s="10">
        <v>-5.6840000000000002</v>
      </c>
      <c r="W83" s="10">
        <v>153338</v>
      </c>
      <c r="X83" s="14">
        <f>YEAR(semaineNetNm1[[#This Row],[Date de sortie]])</f>
        <v>2021</v>
      </c>
    </row>
    <row r="84" spans="1:24" x14ac:dyDescent="0.25">
      <c r="A84" t="s">
        <v>31</v>
      </c>
      <c r="B84" s="10">
        <v>21</v>
      </c>
      <c r="C84" s="11">
        <v>19</v>
      </c>
      <c r="D84" s="10">
        <v>3</v>
      </c>
      <c r="E84" s="12">
        <v>44393</v>
      </c>
      <c r="F84" s="10" t="s">
        <v>200</v>
      </c>
      <c r="G84" s="10" t="s">
        <v>201</v>
      </c>
      <c r="H84" s="10" t="str" cm="1">
        <f t="array" ref="H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4" s="10" t="s">
        <v>202</v>
      </c>
      <c r="J84" s="10" t="str">
        <f>IF(semaineNetNm1[[#This Row],[Popularité]]&gt;=70,"Forte","Faible")</f>
        <v>Forte</v>
      </c>
      <c r="K84" s="10" t="str">
        <f>IF(semaineNetNm1[[#This Row],[Energie]]&gt;0.6,"Forte","Faible")</f>
        <v>Forte</v>
      </c>
      <c r="L84" s="11">
        <v>16606925</v>
      </c>
      <c r="M84" s="10">
        <v>151486</v>
      </c>
      <c r="N84" s="12">
        <v>44385</v>
      </c>
      <c r="O84" s="10">
        <v>91</v>
      </c>
      <c r="P84" s="10">
        <v>0.68799999999999994</v>
      </c>
      <c r="Q84" s="10">
        <v>0.65900000000000003</v>
      </c>
      <c r="R84" s="10">
        <v>6.7299999999999999E-2</v>
      </c>
      <c r="S84" s="10">
        <v>0.20699999999999999</v>
      </c>
      <c r="T84" s="10">
        <v>0.113</v>
      </c>
      <c r="U84" s="10">
        <v>0.63200000000000001</v>
      </c>
      <c r="V84" s="10">
        <v>-4.649</v>
      </c>
      <c r="W84" s="10">
        <v>273474</v>
      </c>
      <c r="X84" s="10">
        <f>YEAR(semaineNetNm1[[#This Row],[Date de sortie]])</f>
        <v>2021</v>
      </c>
    </row>
    <row r="85" spans="1:24" x14ac:dyDescent="0.25">
      <c r="A85" t="s">
        <v>31</v>
      </c>
      <c r="B85" s="14">
        <v>48</v>
      </c>
      <c r="C85" s="15">
        <v>48</v>
      </c>
      <c r="D85" s="14">
        <v>3</v>
      </c>
      <c r="E85" s="16">
        <v>44400</v>
      </c>
      <c r="F85" s="14" t="s">
        <v>203</v>
      </c>
      <c r="G85" s="14" t="s">
        <v>204</v>
      </c>
      <c r="H85" s="14" t="str" cm="1">
        <f t="array" ref="H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5" s="14" t="s">
        <v>205</v>
      </c>
      <c r="J85" s="14" t="str">
        <f>IF(semaineNetNm1[[#This Row],[Popularité]]&gt;=70,"Forte","Faible")</f>
        <v>Forte</v>
      </c>
      <c r="K85" s="14" t="str">
        <f>IF(semaineNetNm1[[#This Row],[Energie]]&gt;0.6,"Forte","Faible")</f>
        <v>Faible</v>
      </c>
      <c r="L85" s="15">
        <v>10215216</v>
      </c>
      <c r="M85" s="14">
        <v>375865</v>
      </c>
      <c r="N85" s="16">
        <v>44385</v>
      </c>
      <c r="O85" s="14">
        <v>89</v>
      </c>
      <c r="P85" s="14">
        <v>0.51300000000000001</v>
      </c>
      <c r="Q85" s="14">
        <v>0.72899999999999998</v>
      </c>
      <c r="R85" s="14">
        <v>4.5499999999999999E-2</v>
      </c>
      <c r="S85" s="14">
        <v>0.49399999999999999</v>
      </c>
      <c r="T85" s="14">
        <v>0.13700000000000001</v>
      </c>
      <c r="U85" s="14">
        <v>0.78900000000000003</v>
      </c>
      <c r="V85" s="14">
        <v>-6.3449999999999998</v>
      </c>
      <c r="W85" s="14">
        <v>192353</v>
      </c>
      <c r="X85" s="14">
        <f>YEAR(semaineNetNm1[[#This Row],[Date de sortie]])</f>
        <v>2021</v>
      </c>
    </row>
    <row r="86" spans="1:24" x14ac:dyDescent="0.25">
      <c r="A86" t="s">
        <v>31</v>
      </c>
      <c r="B86" s="10">
        <v>69</v>
      </c>
      <c r="C86" s="11">
        <v>69</v>
      </c>
      <c r="D86" s="10">
        <v>3</v>
      </c>
      <c r="E86" s="12">
        <v>44400</v>
      </c>
      <c r="F86" s="10" t="s">
        <v>206</v>
      </c>
      <c r="G86" s="10" t="s">
        <v>207</v>
      </c>
      <c r="H86" s="10" t="str" cm="1">
        <f t="array" ref="H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6" s="10" t="s">
        <v>51</v>
      </c>
      <c r="J86" s="10" t="str">
        <f>IF(semaineNetNm1[[#This Row],[Popularité]]&gt;=70,"Forte","Faible")</f>
        <v>Forte</v>
      </c>
      <c r="K86" s="10" t="str">
        <f>IF(semaineNetNm1[[#This Row],[Energie]]&gt;0.6,"Forte","Faible")</f>
        <v>Forte</v>
      </c>
      <c r="L86" s="11">
        <v>8514480</v>
      </c>
      <c r="M86" s="10">
        <v>26769304</v>
      </c>
      <c r="N86" s="12">
        <v>44385</v>
      </c>
      <c r="O86" s="10">
        <v>87</v>
      </c>
      <c r="P86" s="10">
        <v>0.77</v>
      </c>
      <c r="Q86" s="10">
        <v>0.76200000000000001</v>
      </c>
      <c r="R86" s="10">
        <v>0.223</v>
      </c>
      <c r="S86" s="10">
        <v>0.13800000000000001</v>
      </c>
      <c r="T86" s="10">
        <v>0.15</v>
      </c>
      <c r="U86" s="10">
        <v>0.63100000000000001</v>
      </c>
      <c r="V86" s="10">
        <v>-2.758</v>
      </c>
      <c r="W86" s="10">
        <v>201181</v>
      </c>
      <c r="X86" s="10">
        <f>YEAR(semaineNetNm1[[#This Row],[Date de sortie]])</f>
        <v>2021</v>
      </c>
    </row>
    <row r="87" spans="1:24" x14ac:dyDescent="0.25">
      <c r="A87" t="s">
        <v>31</v>
      </c>
      <c r="B87" s="10">
        <v>99</v>
      </c>
      <c r="C87" s="11">
        <v>99</v>
      </c>
      <c r="D87" s="10">
        <v>2</v>
      </c>
      <c r="E87" s="12">
        <v>44400</v>
      </c>
      <c r="F87" s="10" t="s">
        <v>208</v>
      </c>
      <c r="G87" s="10" t="s">
        <v>157</v>
      </c>
      <c r="H87" s="14" t="str" cm="1">
        <f t="array" ref="H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7" s="10" t="s">
        <v>158</v>
      </c>
      <c r="J87" s="14" t="str">
        <f>IF(semaineNetNm1[[#This Row],[Popularité]]&gt;=70,"Forte","Faible")</f>
        <v>Forte</v>
      </c>
      <c r="K87" s="14" t="str">
        <f>IF(semaineNetNm1[[#This Row],[Energie]]&gt;0.6,"Forte","Faible")</f>
        <v>Faible</v>
      </c>
      <c r="L87" s="11">
        <v>6825463</v>
      </c>
      <c r="M87" s="10">
        <v>1427540</v>
      </c>
      <c r="N87" s="12">
        <v>44385</v>
      </c>
      <c r="O87" s="10">
        <v>79</v>
      </c>
      <c r="P87" s="10">
        <v>0.51900000000000002</v>
      </c>
      <c r="Q87" s="10">
        <v>0.871</v>
      </c>
      <c r="R87" s="10">
        <v>0.25800000000000001</v>
      </c>
      <c r="S87" s="10">
        <v>0.313</v>
      </c>
      <c r="T87" s="10">
        <v>8.6900000000000005E-2</v>
      </c>
      <c r="U87" s="10">
        <v>0.53200000000000003</v>
      </c>
      <c r="V87" s="10">
        <v>-6.5490000000000004</v>
      </c>
      <c r="W87" s="10">
        <v>251733</v>
      </c>
      <c r="X87" s="14">
        <f>YEAR(semaineNetNm1[[#This Row],[Date de sortie]])</f>
        <v>2021</v>
      </c>
    </row>
    <row r="88" spans="1:24" x14ac:dyDescent="0.25">
      <c r="A88" t="s">
        <v>31</v>
      </c>
      <c r="B88" s="10">
        <v>192</v>
      </c>
      <c r="C88" s="11">
        <v>64</v>
      </c>
      <c r="D88" s="10">
        <v>3</v>
      </c>
      <c r="E88" s="12">
        <v>44386</v>
      </c>
      <c r="F88" s="10" t="s">
        <v>209</v>
      </c>
      <c r="G88" s="10" t="s">
        <v>210</v>
      </c>
      <c r="H88" s="10" t="str" cm="1">
        <f t="array" ref="H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8" s="10" t="s">
        <v>51</v>
      </c>
      <c r="J88" s="10" t="str">
        <f>IF(semaineNetNm1[[#This Row],[Popularité]]&gt;=70,"Forte","Faible")</f>
        <v>Forte</v>
      </c>
      <c r="K88" s="10" t="str">
        <f>IF(semaineNetNm1[[#This Row],[Energie]]&gt;0.6,"Forte","Faible")</f>
        <v>Faible</v>
      </c>
      <c r="L88" s="11">
        <v>5016125</v>
      </c>
      <c r="M88" s="10">
        <v>36142273</v>
      </c>
      <c r="N88" s="12">
        <v>44383</v>
      </c>
      <c r="O88" s="10">
        <v>83</v>
      </c>
      <c r="P88" s="10">
        <v>0.49399999999999999</v>
      </c>
      <c r="Q88" s="10">
        <v>0.59199999999999997</v>
      </c>
      <c r="R88" s="10">
        <v>7.4700000000000003E-2</v>
      </c>
      <c r="S88" s="10">
        <v>0.23699999999999999</v>
      </c>
      <c r="T88" s="10">
        <v>0.13</v>
      </c>
      <c r="U88" s="10">
        <v>0.23100000000000001</v>
      </c>
      <c r="V88" s="10">
        <v>-10.618</v>
      </c>
      <c r="W88" s="10">
        <v>209771</v>
      </c>
      <c r="X88" s="10">
        <f>YEAR(semaineNetNm1[[#This Row],[Date de sortie]])</f>
        <v>2021</v>
      </c>
    </row>
    <row r="89" spans="1:24" x14ac:dyDescent="0.25">
      <c r="A89" t="s">
        <v>31</v>
      </c>
      <c r="B89" s="14">
        <v>218</v>
      </c>
      <c r="C89" s="15">
        <v>71</v>
      </c>
      <c r="D89" s="14">
        <v>3</v>
      </c>
      <c r="E89" s="16">
        <v>44379</v>
      </c>
      <c r="F89" s="14" t="s">
        <v>211</v>
      </c>
      <c r="G89" s="14" t="s">
        <v>212</v>
      </c>
      <c r="H89" s="14" t="str" cm="1">
        <f t="array" ref="H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89" s="14" t="s">
        <v>213</v>
      </c>
      <c r="J89" s="14" t="str">
        <f>IF(semaineNetNm1[[#This Row],[Popularité]]&gt;=70,"Forte","Faible")</f>
        <v>Forte</v>
      </c>
      <c r="K89" s="14" t="str">
        <f>IF(semaineNetNm1[[#This Row],[Energie]]&gt;0.6,"Forte","Faible")</f>
        <v>Faible</v>
      </c>
      <c r="L89" s="15">
        <v>5150909</v>
      </c>
      <c r="M89" s="14">
        <v>35285425</v>
      </c>
      <c r="N89" s="16">
        <v>44379</v>
      </c>
      <c r="O89" s="14">
        <v>83</v>
      </c>
      <c r="P89" s="14">
        <v>0.56000000000000005</v>
      </c>
      <c r="Q89" s="14">
        <v>0.626</v>
      </c>
      <c r="R89" s="14">
        <v>2.8799999999999999E-2</v>
      </c>
      <c r="S89" s="14">
        <v>0.14799999999999999</v>
      </c>
      <c r="T89" s="14">
        <v>0.109</v>
      </c>
      <c r="U89" s="14">
        <v>0.22900000000000001</v>
      </c>
      <c r="V89" s="14">
        <v>-5.82</v>
      </c>
      <c r="W89" s="14">
        <v>244005</v>
      </c>
      <c r="X89" s="14">
        <f>YEAR(semaineNetNm1[[#This Row],[Date de sortie]])</f>
        <v>2021</v>
      </c>
    </row>
    <row r="90" spans="1:24" x14ac:dyDescent="0.25">
      <c r="A90" t="s">
        <v>31</v>
      </c>
      <c r="B90" s="10">
        <v>240</v>
      </c>
      <c r="C90" s="11">
        <v>132</v>
      </c>
      <c r="D90" s="10">
        <v>1</v>
      </c>
      <c r="E90" s="12">
        <v>44379</v>
      </c>
      <c r="F90" s="10" t="s">
        <v>214</v>
      </c>
      <c r="G90" s="10" t="s">
        <v>215</v>
      </c>
      <c r="H90" s="10" t="str" cm="1">
        <f t="array" ref="H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0" s="10" t="s">
        <v>216</v>
      </c>
      <c r="J90" s="10" t="str">
        <f>IF(semaineNetNm1[[#This Row],[Popularité]]&gt;=70,"Forte","Faible")</f>
        <v>Forte</v>
      </c>
      <c r="K90" s="10" t="str">
        <f>IF(semaineNetNm1[[#This Row],[Energie]]&gt;0.6,"Forte","Faible")</f>
        <v>Forte</v>
      </c>
      <c r="L90" s="11">
        <v>5876058</v>
      </c>
      <c r="M90" s="10">
        <v>98503</v>
      </c>
      <c r="N90" s="12">
        <v>44379</v>
      </c>
      <c r="O90" s="10">
        <v>77</v>
      </c>
      <c r="P90" s="10">
        <v>0.70799999999999996</v>
      </c>
      <c r="Q90" s="10">
        <v>0.53200000000000003</v>
      </c>
      <c r="R90" s="10">
        <v>5.0500000000000003E-2</v>
      </c>
      <c r="S90" s="10">
        <v>0.435</v>
      </c>
      <c r="T90" s="10">
        <v>0.107</v>
      </c>
      <c r="U90" s="10">
        <v>0.58599999999999997</v>
      </c>
      <c r="V90" s="10">
        <v>-8.1210000000000004</v>
      </c>
      <c r="W90" s="10">
        <v>254467</v>
      </c>
      <c r="X90" s="10">
        <f>YEAR(semaineNetNm1[[#This Row],[Date de sortie]])</f>
        <v>2021</v>
      </c>
    </row>
    <row r="91" spans="1:24" x14ac:dyDescent="0.25">
      <c r="A91" t="s">
        <v>31</v>
      </c>
      <c r="B91" s="14">
        <v>1168</v>
      </c>
      <c r="C91" s="15">
        <v>197</v>
      </c>
      <c r="D91" s="14">
        <v>1</v>
      </c>
      <c r="E91" s="16">
        <v>43973</v>
      </c>
      <c r="F91" s="14" t="s">
        <v>217</v>
      </c>
      <c r="G91" s="14" t="s">
        <v>218</v>
      </c>
      <c r="H91" s="14" t="str" cm="1">
        <f t="array" ref="H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1" s="14"/>
      <c r="J91" s="14" t="str">
        <f>IF(semaineNetNm1[[#This Row],[Popularité]]&gt;=70,"Forte","Faible")</f>
        <v>Forte</v>
      </c>
      <c r="K91" s="14" t="str">
        <f>IF(semaineNetNm1[[#This Row],[Energie]]&gt;0.6,"Forte","Faible")</f>
        <v>Forte</v>
      </c>
      <c r="L91" s="15">
        <v>4435538</v>
      </c>
      <c r="M91" s="14">
        <v>799682</v>
      </c>
      <c r="N91" s="16">
        <v>44379</v>
      </c>
      <c r="O91" s="14">
        <v>72</v>
      </c>
      <c r="P91" s="14">
        <v>0.8</v>
      </c>
      <c r="Q91" s="14">
        <v>0.55400000000000005</v>
      </c>
      <c r="R91" s="14">
        <v>3.95E-2</v>
      </c>
      <c r="S91" s="14">
        <v>0.11899999999999999</v>
      </c>
      <c r="T91" s="14">
        <v>0.629</v>
      </c>
      <c r="U91" s="14">
        <v>0.46300000000000002</v>
      </c>
      <c r="V91" s="14">
        <v>-3.9359999999999999</v>
      </c>
      <c r="W91" s="14">
        <v>160120</v>
      </c>
      <c r="X91" s="14">
        <f>YEAR(semaineNetNm1[[#This Row],[Date de sortie]])</f>
        <v>2021</v>
      </c>
    </row>
    <row r="92" spans="1:24" x14ac:dyDescent="0.25">
      <c r="A92" t="s">
        <v>31</v>
      </c>
      <c r="B92" s="10">
        <v>238</v>
      </c>
      <c r="C92" s="11">
        <v>101</v>
      </c>
      <c r="D92" s="10">
        <v>1</v>
      </c>
      <c r="E92" s="12">
        <v>44379</v>
      </c>
      <c r="F92" s="10" t="s">
        <v>219</v>
      </c>
      <c r="G92" s="10" t="s">
        <v>220</v>
      </c>
      <c r="H92" s="10" t="str" cm="1">
        <f t="array" ref="H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2" s="10" t="s">
        <v>221</v>
      </c>
      <c r="J92" s="10" t="str">
        <f>IF(semaineNetNm1[[#This Row],[Popularité]]&gt;=70,"Forte","Faible")</f>
        <v>Forte</v>
      </c>
      <c r="K92" s="10" t="str">
        <f>IF(semaineNetNm1[[#This Row],[Energie]]&gt;0.6,"Forte","Faible")</f>
        <v>Forte</v>
      </c>
      <c r="L92" s="11">
        <v>6731106</v>
      </c>
      <c r="M92" s="10">
        <v>1724414</v>
      </c>
      <c r="N92" s="12">
        <v>44378</v>
      </c>
      <c r="O92" s="10">
        <v>78</v>
      </c>
      <c r="P92" s="10">
        <v>0.71699999999999997</v>
      </c>
      <c r="Q92" s="10">
        <v>0.65200000000000002</v>
      </c>
      <c r="R92" s="10">
        <v>5.8099999999999999E-2</v>
      </c>
      <c r="S92" s="10">
        <v>6.9400000000000003E-2</v>
      </c>
      <c r="T92" s="10">
        <v>9.06E-2</v>
      </c>
      <c r="U92" s="10">
        <v>0.377</v>
      </c>
      <c r="V92" s="10">
        <v>-3.7509999999999999</v>
      </c>
      <c r="W92" s="10">
        <v>301304</v>
      </c>
      <c r="X92" s="10">
        <f>YEAR(semaineNetNm1[[#This Row],[Date de sortie]])</f>
        <v>2021</v>
      </c>
    </row>
    <row r="93" spans="1:24" x14ac:dyDescent="0.25">
      <c r="A93" t="s">
        <v>31</v>
      </c>
      <c r="B93" s="10">
        <v>247</v>
      </c>
      <c r="C93" s="11">
        <v>189</v>
      </c>
      <c r="D93" s="10">
        <v>1</v>
      </c>
      <c r="E93" s="12">
        <v>44379</v>
      </c>
      <c r="F93" s="10" t="s">
        <v>222</v>
      </c>
      <c r="G93" s="10" t="s">
        <v>223</v>
      </c>
      <c r="H93" s="14" t="str" cm="1">
        <f t="array" ref="H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3" s="10" t="s">
        <v>224</v>
      </c>
      <c r="J93" s="14" t="str">
        <f>IF(semaineNetNm1[[#This Row],[Popularité]]&gt;=70,"Forte","Faible")</f>
        <v>Forte</v>
      </c>
      <c r="K93" s="14" t="str">
        <f>IF(semaineNetNm1[[#This Row],[Energie]]&gt;0.6,"Forte","Faible")</f>
        <v>Forte</v>
      </c>
      <c r="L93" s="11">
        <v>5029898</v>
      </c>
      <c r="M93" s="10">
        <v>558345</v>
      </c>
      <c r="N93" s="12">
        <v>44378</v>
      </c>
      <c r="O93" s="10">
        <v>77</v>
      </c>
      <c r="P93" s="10">
        <v>0.66900000000000004</v>
      </c>
      <c r="Q93" s="10">
        <v>0.871</v>
      </c>
      <c r="R93" s="10">
        <v>0.32900000000000001</v>
      </c>
      <c r="S93" s="10">
        <v>1.1299999999999999E-2</v>
      </c>
      <c r="T93" s="10">
        <v>7.9500000000000001E-2</v>
      </c>
      <c r="U93" s="10">
        <v>0.80600000000000005</v>
      </c>
      <c r="V93" s="10">
        <v>-7.62</v>
      </c>
      <c r="W93" s="10">
        <v>155363</v>
      </c>
      <c r="X93" s="14">
        <f>YEAR(semaineNetNm1[[#This Row],[Date de sortie]])</f>
        <v>2021</v>
      </c>
    </row>
    <row r="94" spans="1:24" x14ac:dyDescent="0.25">
      <c r="A94" t="s">
        <v>31</v>
      </c>
      <c r="B94" s="10">
        <v>51</v>
      </c>
      <c r="C94" s="11">
        <v>19</v>
      </c>
      <c r="D94" s="10">
        <v>4</v>
      </c>
      <c r="E94" s="12">
        <v>44379</v>
      </c>
      <c r="F94" s="10" t="s">
        <v>225</v>
      </c>
      <c r="G94" s="10" t="s">
        <v>226</v>
      </c>
      <c r="H94" s="10" t="str" cm="1">
        <f t="array" ref="H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4" s="10" t="s">
        <v>227</v>
      </c>
      <c r="J94" s="10" t="str">
        <f>IF(semaineNetNm1[[#This Row],[Popularité]]&gt;=70,"Forte","Faible")</f>
        <v>Forte</v>
      </c>
      <c r="K94" s="10" t="str">
        <f>IF(semaineNetNm1[[#This Row],[Energie]]&gt;0.6,"Forte","Faible")</f>
        <v>Forte</v>
      </c>
      <c r="L94" s="11">
        <v>9799701</v>
      </c>
      <c r="M94" s="10">
        <v>3126961</v>
      </c>
      <c r="N94" s="12">
        <v>44377</v>
      </c>
      <c r="O94" s="10">
        <v>88</v>
      </c>
      <c r="P94" s="10">
        <v>0.84899999999999998</v>
      </c>
      <c r="Q94" s="10">
        <v>0.627</v>
      </c>
      <c r="R94" s="10">
        <v>0.153</v>
      </c>
      <c r="S94" s="10">
        <v>9.1300000000000006E-2</v>
      </c>
      <c r="T94" s="10">
        <v>0.14499999999999999</v>
      </c>
      <c r="U94" s="10">
        <v>0.81799999999999995</v>
      </c>
      <c r="V94" s="10">
        <v>-3.1669999999999998</v>
      </c>
      <c r="W94" s="10">
        <v>158087</v>
      </c>
      <c r="X94" s="10">
        <f>YEAR(semaineNetNm1[[#This Row],[Date de sortie]])</f>
        <v>2021</v>
      </c>
    </row>
    <row r="95" spans="1:24" x14ac:dyDescent="0.25">
      <c r="A95" t="s">
        <v>31</v>
      </c>
      <c r="B95" s="14">
        <v>4</v>
      </c>
      <c r="C95" s="15">
        <v>3</v>
      </c>
      <c r="D95" s="14">
        <v>5</v>
      </c>
      <c r="E95" s="16">
        <v>44379</v>
      </c>
      <c r="F95" s="14" t="s">
        <v>228</v>
      </c>
      <c r="G95" s="14" t="s">
        <v>55</v>
      </c>
      <c r="H95" s="14" t="str" cm="1">
        <f t="array" ref="H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5" s="14" t="s">
        <v>56</v>
      </c>
      <c r="J95" s="14" t="str">
        <f>IF(semaineNetNm1[[#This Row],[Popularité]]&gt;=70,"Forte","Faible")</f>
        <v>Forte</v>
      </c>
      <c r="K95" s="14" t="str">
        <f>IF(semaineNetNm1[[#This Row],[Energie]]&gt;0.6,"Forte","Faible")</f>
        <v>Forte</v>
      </c>
      <c r="L95" s="15">
        <v>37799456</v>
      </c>
      <c r="M95" s="14">
        <v>83293380</v>
      </c>
      <c r="N95" s="16">
        <v>44372</v>
      </c>
      <c r="O95" s="14">
        <v>98</v>
      </c>
      <c r="P95" s="14">
        <v>0.89700000000000002</v>
      </c>
      <c r="Q95" s="14">
        <v>0.80800000000000005</v>
      </c>
      <c r="R95" s="14">
        <v>3.4799999999999998E-2</v>
      </c>
      <c r="S95" s="14">
        <v>4.6899999999999997E-2</v>
      </c>
      <c r="T95" s="14">
        <v>0.36399999999999999</v>
      </c>
      <c r="U95" s="14">
        <v>0.59099999999999997</v>
      </c>
      <c r="V95" s="14">
        <v>-3.7120000000000002</v>
      </c>
      <c r="W95" s="14">
        <v>231041</v>
      </c>
      <c r="X95" s="14">
        <f>YEAR(semaineNetNm1[[#This Row],[Date de sortie]])</f>
        <v>2021</v>
      </c>
    </row>
    <row r="96" spans="1:24" x14ac:dyDescent="0.25">
      <c r="A96" t="s">
        <v>31</v>
      </c>
      <c r="B96" s="10">
        <v>20</v>
      </c>
      <c r="C96" s="11">
        <v>20</v>
      </c>
      <c r="D96" s="10">
        <v>7</v>
      </c>
      <c r="E96" s="12">
        <v>44400</v>
      </c>
      <c r="F96" s="10" t="s">
        <v>229</v>
      </c>
      <c r="G96" s="10" t="s">
        <v>230</v>
      </c>
      <c r="H96" s="10" t="str" cm="1">
        <f t="array" ref="H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6" s="10" t="s">
        <v>68</v>
      </c>
      <c r="J96" s="10" t="str">
        <f>IF(semaineNetNm1[[#This Row],[Popularité]]&gt;=70,"Forte","Faible")</f>
        <v>Forte</v>
      </c>
      <c r="K96" s="10" t="str">
        <f>IF(semaineNetNm1[[#This Row],[Energie]]&gt;0.6,"Forte","Faible")</f>
        <v>Forte</v>
      </c>
      <c r="L96" s="11">
        <v>16908917</v>
      </c>
      <c r="M96" s="10">
        <v>8640063</v>
      </c>
      <c r="N96" s="12">
        <v>44372</v>
      </c>
      <c r="O96" s="10">
        <v>90</v>
      </c>
      <c r="P96" s="10">
        <v>0.60899999999999999</v>
      </c>
      <c r="Q96" s="10">
        <v>0.66400000000000003</v>
      </c>
      <c r="R96" s="10">
        <v>7.0699999999999999E-2</v>
      </c>
      <c r="S96" s="10">
        <v>0.30399999999999999</v>
      </c>
      <c r="T96" s="10">
        <v>9.2600000000000002E-2</v>
      </c>
      <c r="U96" s="10">
        <v>0.19400000000000001</v>
      </c>
      <c r="V96" s="10">
        <v>-6.5090000000000003</v>
      </c>
      <c r="W96" s="10">
        <v>210560</v>
      </c>
      <c r="X96" s="10">
        <f>YEAR(semaineNetNm1[[#This Row],[Date de sortie]])</f>
        <v>2021</v>
      </c>
    </row>
    <row r="97" spans="1:24" x14ac:dyDescent="0.25">
      <c r="A97" t="s">
        <v>31</v>
      </c>
      <c r="B97" s="14">
        <v>22</v>
      </c>
      <c r="C97" s="15">
        <v>22</v>
      </c>
      <c r="D97" s="14">
        <v>5</v>
      </c>
      <c r="E97" s="16">
        <v>44400</v>
      </c>
      <c r="F97" s="14" t="s">
        <v>231</v>
      </c>
      <c r="G97" s="14" t="s">
        <v>230</v>
      </c>
      <c r="H97" s="14" t="str" cm="1">
        <f t="array" ref="H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7" s="14" t="s">
        <v>68</v>
      </c>
      <c r="J97" s="14" t="str">
        <f>IF(semaineNetNm1[[#This Row],[Popularité]]&gt;=70,"Forte","Faible")</f>
        <v>Forte</v>
      </c>
      <c r="K97" s="14" t="str">
        <f>IF(semaineNetNm1[[#This Row],[Energie]]&gt;0.6,"Forte","Faible")</f>
        <v>Faible</v>
      </c>
      <c r="L97" s="15">
        <v>16126897</v>
      </c>
      <c r="M97" s="14">
        <v>8640063</v>
      </c>
      <c r="N97" s="16">
        <v>44372</v>
      </c>
      <c r="O97" s="14">
        <v>90</v>
      </c>
      <c r="P97" s="14">
        <v>0.48799999999999999</v>
      </c>
      <c r="Q97" s="14">
        <v>0.85499999999999998</v>
      </c>
      <c r="R97" s="14">
        <v>0.20799999999999999</v>
      </c>
      <c r="S97" s="14">
        <v>0.50600000000000001</v>
      </c>
      <c r="T97" s="14">
        <v>0.34699999999999998</v>
      </c>
      <c r="U97" s="14">
        <v>0.61899999999999999</v>
      </c>
      <c r="V97" s="14">
        <v>-4.601</v>
      </c>
      <c r="W97" s="14">
        <v>174253</v>
      </c>
      <c r="X97" s="14">
        <f>YEAR(semaineNetNm1[[#This Row],[Date de sortie]])</f>
        <v>2021</v>
      </c>
    </row>
    <row r="98" spans="1:24" x14ac:dyDescent="0.25">
      <c r="A98" t="s">
        <v>31</v>
      </c>
      <c r="B98" s="10">
        <v>38</v>
      </c>
      <c r="C98" s="11">
        <v>15</v>
      </c>
      <c r="D98" s="10">
        <v>5</v>
      </c>
      <c r="E98" s="12">
        <v>44372</v>
      </c>
      <c r="F98" s="10" t="s">
        <v>232</v>
      </c>
      <c r="G98" s="10" t="s">
        <v>233</v>
      </c>
      <c r="H98" s="10" t="str" cm="1">
        <f t="array" ref="H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8" s="10" t="s">
        <v>68</v>
      </c>
      <c r="J98" s="10" t="str">
        <f>IF(semaineNetNm1[[#This Row],[Popularité]]&gt;=70,"Forte","Faible")</f>
        <v>Forte</v>
      </c>
      <c r="K98" s="10" t="str">
        <f>IF(semaineNetNm1[[#This Row],[Energie]]&gt;0.6,"Forte","Faible")</f>
        <v>Forte</v>
      </c>
      <c r="L98" s="11">
        <v>11629418</v>
      </c>
      <c r="M98" s="10">
        <v>8640063</v>
      </c>
      <c r="N98" s="12">
        <v>44372</v>
      </c>
      <c r="O98" s="10">
        <v>89</v>
      </c>
      <c r="P98" s="10">
        <v>0.621</v>
      </c>
      <c r="Q98" s="10">
        <v>0.82799999999999996</v>
      </c>
      <c r="R98" s="10">
        <v>5.6500000000000002E-2</v>
      </c>
      <c r="S98" s="10">
        <v>1.6400000000000001E-2</v>
      </c>
      <c r="T98" s="10">
        <v>8.4500000000000006E-2</v>
      </c>
      <c r="U98" s="10">
        <v>0.436</v>
      </c>
      <c r="V98" s="10">
        <v>-6.4139999999999997</v>
      </c>
      <c r="W98" s="10">
        <v>186173</v>
      </c>
      <c r="X98" s="10">
        <f>YEAR(semaineNetNm1[[#This Row],[Date de sortie]])</f>
        <v>2021</v>
      </c>
    </row>
    <row r="99" spans="1:24" x14ac:dyDescent="0.25">
      <c r="A99" t="s">
        <v>31</v>
      </c>
      <c r="B99" s="14">
        <v>54</v>
      </c>
      <c r="C99" s="15">
        <v>40</v>
      </c>
      <c r="D99" s="14">
        <v>14</v>
      </c>
      <c r="E99" s="16">
        <v>44365</v>
      </c>
      <c r="F99" s="14" t="s">
        <v>234</v>
      </c>
      <c r="G99" s="14" t="s">
        <v>235</v>
      </c>
      <c r="H99" s="14" t="str" cm="1">
        <f t="array" ref="H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9" s="14" t="s">
        <v>236</v>
      </c>
      <c r="J99" s="14" t="str">
        <f>IF(semaineNetNm1[[#This Row],[Popularité]]&gt;=70,"Forte","Faible")</f>
        <v>Faible</v>
      </c>
      <c r="K99" s="14" t="str">
        <f>IF(semaineNetNm1[[#This Row],[Energie]]&gt;0.6,"Forte","Faible")</f>
        <v>Forte</v>
      </c>
      <c r="L99" s="15">
        <v>9600707</v>
      </c>
      <c r="M99" s="14">
        <v>32178</v>
      </c>
      <c r="N99" s="16">
        <v>44372</v>
      </c>
      <c r="O99" s="14">
        <v>49</v>
      </c>
      <c r="P99" s="14">
        <v>0.83899999999999997</v>
      </c>
      <c r="Q99" s="14">
        <v>0.83</v>
      </c>
      <c r="R99" s="14">
        <v>6.9900000000000004E-2</v>
      </c>
      <c r="S99" s="14">
        <v>2.0100000000000001E-3</v>
      </c>
      <c r="T99" s="14">
        <v>3.5299999999999998E-2</v>
      </c>
      <c r="U99" s="14">
        <v>0.59</v>
      </c>
      <c r="V99" s="14">
        <v>-6.9850000000000003</v>
      </c>
      <c r="W99" s="14">
        <v>345543</v>
      </c>
      <c r="X99" s="14">
        <f>YEAR(semaineNetNm1[[#This Row],[Date de sortie]])</f>
        <v>2021</v>
      </c>
    </row>
    <row r="100" spans="1:24" x14ac:dyDescent="0.25">
      <c r="A100" t="s">
        <v>31</v>
      </c>
      <c r="B100" s="10">
        <v>97</v>
      </c>
      <c r="C100" s="11">
        <v>97</v>
      </c>
      <c r="D100" s="10">
        <v>3</v>
      </c>
      <c r="E100" s="12">
        <v>44400</v>
      </c>
      <c r="F100" s="10" t="s">
        <v>237</v>
      </c>
      <c r="G100" s="10" t="s">
        <v>230</v>
      </c>
      <c r="H100" s="10" t="str" cm="1">
        <f t="array" ref="H1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0" s="10" t="s">
        <v>68</v>
      </c>
      <c r="J100" s="10" t="str">
        <f>IF(semaineNetNm1[[#This Row],[Popularité]]&gt;=70,"Forte","Faible")</f>
        <v>Forte</v>
      </c>
      <c r="K100" s="10" t="str">
        <f>IF(semaineNetNm1[[#This Row],[Energie]]&gt;0.6,"Forte","Faible")</f>
        <v>Forte</v>
      </c>
      <c r="L100" s="11">
        <v>6858466</v>
      </c>
      <c r="M100" s="10">
        <v>8640063</v>
      </c>
      <c r="N100" s="12">
        <v>44372</v>
      </c>
      <c r="O100" s="10">
        <v>86</v>
      </c>
      <c r="P100" s="10">
        <v>0.76400000000000001</v>
      </c>
      <c r="Q100" s="10">
        <v>0.82399999999999995</v>
      </c>
      <c r="R100" s="10">
        <v>8.5400000000000004E-2</v>
      </c>
      <c r="S100" s="10">
        <v>8.8800000000000004E-2</v>
      </c>
      <c r="T100" s="10">
        <v>0.11700000000000001</v>
      </c>
      <c r="U100" s="10">
        <v>0.88100000000000001</v>
      </c>
      <c r="V100" s="10">
        <v>-4.1749999999999998</v>
      </c>
      <c r="W100" s="10">
        <v>172627</v>
      </c>
      <c r="X100" s="10">
        <f>YEAR(semaineNetNm1[[#This Row],[Date de sortie]])</f>
        <v>2021</v>
      </c>
    </row>
    <row r="101" spans="1:24" x14ac:dyDescent="0.25">
      <c r="A101" t="s">
        <v>31</v>
      </c>
      <c r="B101" s="14">
        <v>160</v>
      </c>
      <c r="C101" s="15">
        <v>121</v>
      </c>
      <c r="D101" s="14">
        <v>5</v>
      </c>
      <c r="E101" s="16">
        <v>44386</v>
      </c>
      <c r="F101" s="14" t="s">
        <v>238</v>
      </c>
      <c r="G101" s="14" t="s">
        <v>239</v>
      </c>
      <c r="H101" s="14" t="str" cm="1">
        <f t="array" ref="H1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1" s="14" t="s">
        <v>240</v>
      </c>
      <c r="J101" s="14" t="str">
        <f>IF(semaineNetNm1[[#This Row],[Popularité]]&gt;=70,"Forte","Faible")</f>
        <v>Forte</v>
      </c>
      <c r="K101" s="14" t="str">
        <f>IF(semaineNetNm1[[#This Row],[Energie]]&gt;0.6,"Forte","Faible")</f>
        <v>Forte</v>
      </c>
      <c r="L101" s="15">
        <v>5493760</v>
      </c>
      <c r="M101" s="14">
        <v>7593046</v>
      </c>
      <c r="N101" s="16">
        <v>44372</v>
      </c>
      <c r="O101" s="14">
        <v>84</v>
      </c>
      <c r="P101" s="14">
        <v>0.65600000000000003</v>
      </c>
      <c r="Q101" s="14">
        <v>0.93300000000000005</v>
      </c>
      <c r="R101" s="14">
        <v>0.32200000000000001</v>
      </c>
      <c r="S101" s="14">
        <v>0.129</v>
      </c>
      <c r="T101" s="14">
        <v>0.161</v>
      </c>
      <c r="U101" s="14">
        <v>0.93400000000000005</v>
      </c>
      <c r="V101" s="14">
        <v>-5.85</v>
      </c>
      <c r="W101" s="14">
        <v>159083</v>
      </c>
      <c r="X101" s="14">
        <f>YEAR(semaineNetNm1[[#This Row],[Date de sortie]])</f>
        <v>2021</v>
      </c>
    </row>
    <row r="102" spans="1:24" x14ac:dyDescent="0.25">
      <c r="A102" t="s">
        <v>31</v>
      </c>
      <c r="B102" s="10">
        <v>184</v>
      </c>
      <c r="C102" s="11">
        <v>184</v>
      </c>
      <c r="D102" s="10">
        <v>1</v>
      </c>
      <c r="E102" s="12">
        <v>44400</v>
      </c>
      <c r="F102" s="10" t="s">
        <v>241</v>
      </c>
      <c r="G102" s="10" t="s">
        <v>242</v>
      </c>
      <c r="H102" s="10" t="str" cm="1">
        <f t="array" ref="H1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2" s="10" t="s">
        <v>243</v>
      </c>
      <c r="J102" s="10" t="str">
        <f>IF(semaineNetNm1[[#This Row],[Popularité]]&gt;=70,"Forte","Faible")</f>
        <v>Forte</v>
      </c>
      <c r="K102" s="10" t="str">
        <f>IF(semaineNetNm1[[#This Row],[Energie]]&gt;0.6,"Forte","Faible")</f>
        <v>Forte</v>
      </c>
      <c r="L102" s="11">
        <v>5104206</v>
      </c>
      <c r="M102" s="10">
        <v>6080597</v>
      </c>
      <c r="N102" s="12">
        <v>44372</v>
      </c>
      <c r="O102" s="10">
        <v>85</v>
      </c>
      <c r="P102" s="10">
        <v>0.625</v>
      </c>
      <c r="Q102" s="10">
        <v>0.76500000000000001</v>
      </c>
      <c r="R102" s="10">
        <v>5.4800000000000001E-2</v>
      </c>
      <c r="S102" s="10">
        <v>0.58399999999999996</v>
      </c>
      <c r="T102" s="10">
        <v>0.112</v>
      </c>
      <c r="U102" s="10">
        <v>0.26200000000000001</v>
      </c>
      <c r="V102" s="10">
        <v>-3.5990000000000002</v>
      </c>
      <c r="W102" s="10">
        <v>164706</v>
      </c>
      <c r="X102" s="10">
        <f>YEAR(semaineNetNm1[[#This Row],[Date de sortie]])</f>
        <v>2021</v>
      </c>
    </row>
    <row r="103" spans="1:24" x14ac:dyDescent="0.25">
      <c r="A103" t="s">
        <v>31</v>
      </c>
      <c r="B103" s="10">
        <v>209</v>
      </c>
      <c r="C103" s="11">
        <v>22</v>
      </c>
      <c r="D103" s="10">
        <v>4</v>
      </c>
      <c r="E103" s="12">
        <v>44372</v>
      </c>
      <c r="F103" s="10" t="s">
        <v>244</v>
      </c>
      <c r="G103" s="10" t="s">
        <v>245</v>
      </c>
      <c r="H103" s="14" t="str" cm="1">
        <f t="array" ref="H1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3" s="10" t="s">
        <v>193</v>
      </c>
      <c r="J103" s="14" t="str">
        <f>IF(semaineNetNm1[[#This Row],[Popularité]]&gt;=70,"Forte","Faible")</f>
        <v>Forte</v>
      </c>
      <c r="K103" s="14" t="str">
        <f>IF(semaineNetNm1[[#This Row],[Energie]]&gt;0.6,"Forte","Faible")</f>
        <v>Forte</v>
      </c>
      <c r="L103" s="11">
        <v>5696113</v>
      </c>
      <c r="M103" s="10">
        <v>6777818</v>
      </c>
      <c r="N103" s="12">
        <v>44372</v>
      </c>
      <c r="O103" s="10">
        <v>84</v>
      </c>
      <c r="P103" s="10">
        <v>0.65300000000000002</v>
      </c>
      <c r="Q103" s="10">
        <v>0.49299999999999999</v>
      </c>
      <c r="R103" s="10">
        <v>4.6600000000000003E-2</v>
      </c>
      <c r="S103" s="10">
        <v>0.26900000000000002</v>
      </c>
      <c r="T103" s="10">
        <v>0.51100000000000001</v>
      </c>
      <c r="U103" s="10">
        <v>0.85199999999999998</v>
      </c>
      <c r="V103" s="10">
        <v>-5.6660000000000004</v>
      </c>
      <c r="W103" s="10">
        <v>121573</v>
      </c>
      <c r="X103" s="14">
        <f>YEAR(semaineNetNm1[[#This Row],[Date de sortie]])</f>
        <v>2021</v>
      </c>
    </row>
    <row r="104" spans="1:24" x14ac:dyDescent="0.25">
      <c r="A104" t="s">
        <v>31</v>
      </c>
      <c r="B104" s="10">
        <v>235</v>
      </c>
      <c r="C104" s="11">
        <v>184</v>
      </c>
      <c r="D104" s="10">
        <v>2</v>
      </c>
      <c r="E104" s="12">
        <v>44379</v>
      </c>
      <c r="F104" s="10" t="s">
        <v>246</v>
      </c>
      <c r="G104" s="10" t="s">
        <v>242</v>
      </c>
      <c r="H104" s="10" t="str" cm="1">
        <f t="array" ref="H1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4" s="10" t="s">
        <v>243</v>
      </c>
      <c r="J104" s="10" t="str">
        <f>IF(semaineNetNm1[[#This Row],[Popularité]]&gt;=70,"Forte","Faible")</f>
        <v>Forte</v>
      </c>
      <c r="K104" s="10" t="str">
        <f>IF(semaineNetNm1[[#This Row],[Energie]]&gt;0.6,"Forte","Faible")</f>
        <v>Forte</v>
      </c>
      <c r="L104" s="11">
        <v>4975786</v>
      </c>
      <c r="M104" s="10">
        <v>6080597</v>
      </c>
      <c r="N104" s="12">
        <v>44372</v>
      </c>
      <c r="O104" s="10">
        <v>82</v>
      </c>
      <c r="P104" s="10">
        <v>0.73899999999999999</v>
      </c>
      <c r="Q104" s="10">
        <v>0.70399999999999996</v>
      </c>
      <c r="R104" s="10">
        <v>0.112</v>
      </c>
      <c r="S104" s="10">
        <v>0.32800000000000001</v>
      </c>
      <c r="T104" s="10">
        <v>8.5599999999999996E-2</v>
      </c>
      <c r="U104" s="10">
        <v>0.42499999999999999</v>
      </c>
      <c r="V104" s="10">
        <v>-3.286</v>
      </c>
      <c r="W104" s="10">
        <v>208292</v>
      </c>
      <c r="X104" s="10">
        <f>YEAR(semaineNetNm1[[#This Row],[Date de sortie]])</f>
        <v>2021</v>
      </c>
    </row>
    <row r="105" spans="1:24" x14ac:dyDescent="0.25">
      <c r="A105" t="s">
        <v>31</v>
      </c>
      <c r="B105" s="10">
        <v>239</v>
      </c>
      <c r="C105" s="11">
        <v>55</v>
      </c>
      <c r="D105" s="10">
        <v>2</v>
      </c>
      <c r="E105" s="12">
        <v>44372</v>
      </c>
      <c r="F105" s="10" t="s">
        <v>247</v>
      </c>
      <c r="G105" s="10" t="s">
        <v>230</v>
      </c>
      <c r="H105" s="14" t="str" cm="1">
        <f t="array" ref="H1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5" s="10" t="s">
        <v>68</v>
      </c>
      <c r="J105" s="14" t="str">
        <f>IF(semaineNetNm1[[#This Row],[Popularité]]&gt;=70,"Forte","Faible")</f>
        <v>Forte</v>
      </c>
      <c r="K105" s="14" t="str">
        <f>IF(semaineNetNm1[[#This Row],[Energie]]&gt;0.6,"Forte","Faible")</f>
        <v>Forte</v>
      </c>
      <c r="L105" s="11">
        <v>5912293</v>
      </c>
      <c r="M105" s="10">
        <v>8640063</v>
      </c>
      <c r="N105" s="12">
        <v>44372</v>
      </c>
      <c r="O105" s="10">
        <v>80</v>
      </c>
      <c r="P105" s="10">
        <v>0.61499999999999999</v>
      </c>
      <c r="Q105" s="10">
        <v>0.68300000000000005</v>
      </c>
      <c r="R105" s="10">
        <v>9.6600000000000005E-2</v>
      </c>
      <c r="S105" s="10">
        <v>0.222</v>
      </c>
      <c r="T105" s="10">
        <v>0.154</v>
      </c>
      <c r="U105" s="10">
        <v>0.45</v>
      </c>
      <c r="V105" s="10">
        <v>-5.7370000000000001</v>
      </c>
      <c r="W105" s="10">
        <v>188893</v>
      </c>
      <c r="X105" s="14">
        <f>YEAR(semaineNetNm1[[#This Row],[Date de sortie]])</f>
        <v>2021</v>
      </c>
    </row>
    <row r="106" spans="1:24" x14ac:dyDescent="0.25">
      <c r="A106" t="s">
        <v>31</v>
      </c>
      <c r="B106" s="10">
        <v>241</v>
      </c>
      <c r="C106" s="11">
        <v>40</v>
      </c>
      <c r="D106" s="10">
        <v>2</v>
      </c>
      <c r="E106" s="12">
        <v>44372</v>
      </c>
      <c r="F106" s="10" t="s">
        <v>248</v>
      </c>
      <c r="G106" s="10" t="s">
        <v>245</v>
      </c>
      <c r="H106" s="10" t="str" cm="1">
        <f t="array" ref="H1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6" s="10" t="s">
        <v>193</v>
      </c>
      <c r="J106" s="10" t="str">
        <f>IF(semaineNetNm1[[#This Row],[Popularité]]&gt;=70,"Forte","Faible")</f>
        <v>Forte</v>
      </c>
      <c r="K106" s="10" t="str">
        <f>IF(semaineNetNm1[[#This Row],[Energie]]&gt;0.6,"Forte","Faible")</f>
        <v>Faible</v>
      </c>
      <c r="L106" s="11">
        <v>5392334</v>
      </c>
      <c r="M106" s="10">
        <v>6777818</v>
      </c>
      <c r="N106" s="12">
        <v>44372</v>
      </c>
      <c r="O106" s="10">
        <v>80</v>
      </c>
      <c r="P106" s="10">
        <v>0.57099999999999995</v>
      </c>
      <c r="Q106" s="10">
        <v>0.82699999999999996</v>
      </c>
      <c r="R106" s="10">
        <v>0.36599999999999999</v>
      </c>
      <c r="S106" s="10">
        <v>1.95E-2</v>
      </c>
      <c r="T106" s="10">
        <v>0.16600000000000001</v>
      </c>
      <c r="U106" s="10">
        <v>0.62</v>
      </c>
      <c r="V106" s="10">
        <v>-7.9489999999999998</v>
      </c>
      <c r="W106" s="10">
        <v>146419</v>
      </c>
      <c r="X106" s="10">
        <f>YEAR(semaineNetNm1[[#This Row],[Date de sortie]])</f>
        <v>2021</v>
      </c>
    </row>
    <row r="107" spans="1:24" x14ac:dyDescent="0.25">
      <c r="A107" t="s">
        <v>31</v>
      </c>
      <c r="B107" s="14">
        <v>256</v>
      </c>
      <c r="C107" s="15">
        <v>43</v>
      </c>
      <c r="D107" s="14">
        <v>2</v>
      </c>
      <c r="E107" s="16">
        <v>44372</v>
      </c>
      <c r="F107" s="14" t="s">
        <v>249</v>
      </c>
      <c r="G107" s="14" t="s">
        <v>245</v>
      </c>
      <c r="H107" s="14" t="str" cm="1">
        <f t="array" ref="H1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7" s="14" t="s">
        <v>193</v>
      </c>
      <c r="J107" s="14" t="str">
        <f>IF(semaineNetNm1[[#This Row],[Popularité]]&gt;=70,"Forte","Faible")</f>
        <v>Forte</v>
      </c>
      <c r="K107" s="14" t="str">
        <f>IF(semaineNetNm1[[#This Row],[Energie]]&gt;0.6,"Forte","Faible")</f>
        <v>Forte</v>
      </c>
      <c r="L107" s="15">
        <v>11756283</v>
      </c>
      <c r="M107" s="14">
        <v>6777818</v>
      </c>
      <c r="N107" s="16">
        <v>44372</v>
      </c>
      <c r="O107" s="14">
        <v>76</v>
      </c>
      <c r="P107" s="14">
        <v>0.76200000000000001</v>
      </c>
      <c r="Q107" s="14">
        <v>0.38600000000000001</v>
      </c>
      <c r="R107" s="14">
        <v>0.56399999999999995</v>
      </c>
      <c r="S107" s="14">
        <v>0.122</v>
      </c>
      <c r="T107" s="14">
        <v>0.52700000000000002</v>
      </c>
      <c r="U107" s="14">
        <v>0.433</v>
      </c>
      <c r="V107" s="14">
        <v>-6.3410000000000002</v>
      </c>
      <c r="W107" s="14">
        <v>138312</v>
      </c>
      <c r="X107" s="14">
        <f>YEAR(semaineNetNm1[[#This Row],[Date de sortie]])</f>
        <v>2021</v>
      </c>
    </row>
    <row r="108" spans="1:24" x14ac:dyDescent="0.25">
      <c r="A108" t="s">
        <v>31</v>
      </c>
      <c r="B108" s="10">
        <v>257</v>
      </c>
      <c r="C108" s="11">
        <v>47</v>
      </c>
      <c r="D108" s="10">
        <v>1</v>
      </c>
      <c r="E108" s="12">
        <v>44372</v>
      </c>
      <c r="F108" s="10" t="s">
        <v>250</v>
      </c>
      <c r="G108" s="10" t="s">
        <v>245</v>
      </c>
      <c r="H108" s="10" t="str" cm="1">
        <f t="array" ref="H1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8" s="10" t="s">
        <v>193</v>
      </c>
      <c r="J108" s="10" t="str">
        <f>IF(semaineNetNm1[[#This Row],[Popularité]]&gt;=70,"Forte","Faible")</f>
        <v>Forte</v>
      </c>
      <c r="K108" s="10" t="str">
        <f>IF(semaineNetNm1[[#This Row],[Energie]]&gt;0.6,"Forte","Faible")</f>
        <v>Faible</v>
      </c>
      <c r="L108" s="11">
        <v>11380679</v>
      </c>
      <c r="M108" s="10">
        <v>6777818</v>
      </c>
      <c r="N108" s="12">
        <v>44372</v>
      </c>
      <c r="O108" s="10">
        <v>78</v>
      </c>
      <c r="P108" s="10">
        <v>0.58599999999999997</v>
      </c>
      <c r="Q108" s="10">
        <v>0.62</v>
      </c>
      <c r="R108" s="10">
        <v>0.21199999999999999</v>
      </c>
      <c r="S108" s="10">
        <v>0.155</v>
      </c>
      <c r="T108" s="10">
        <v>0.53500000000000003</v>
      </c>
      <c r="U108" s="10">
        <v>0.48699999999999999</v>
      </c>
      <c r="V108" s="10">
        <v>-6.6120000000000001</v>
      </c>
      <c r="W108" s="10">
        <v>130980</v>
      </c>
      <c r="X108" s="10">
        <f>YEAR(semaineNetNm1[[#This Row],[Date de sortie]])</f>
        <v>2021</v>
      </c>
    </row>
    <row r="109" spans="1:24" x14ac:dyDescent="0.25">
      <c r="A109" t="s">
        <v>31</v>
      </c>
      <c r="B109" s="14">
        <v>258</v>
      </c>
      <c r="C109" s="15">
        <v>59</v>
      </c>
      <c r="D109" s="14">
        <v>1</v>
      </c>
      <c r="E109" s="16">
        <v>44372</v>
      </c>
      <c r="F109" s="14" t="s">
        <v>251</v>
      </c>
      <c r="G109" s="14" t="s">
        <v>245</v>
      </c>
      <c r="H109" s="14" t="str" cm="1">
        <f t="array" ref="H1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9" s="14" t="s">
        <v>193</v>
      </c>
      <c r="J109" s="14" t="str">
        <f>IF(semaineNetNm1[[#This Row],[Popularité]]&gt;=70,"Forte","Faible")</f>
        <v>Forte</v>
      </c>
      <c r="K109" s="14" t="str">
        <f>IF(semaineNetNm1[[#This Row],[Energie]]&gt;0.6,"Forte","Faible")</f>
        <v>Forte</v>
      </c>
      <c r="L109" s="15">
        <v>9889197</v>
      </c>
      <c r="M109" s="14">
        <v>6777818</v>
      </c>
      <c r="N109" s="16">
        <v>44372</v>
      </c>
      <c r="O109" s="14">
        <v>77</v>
      </c>
      <c r="P109" s="14">
        <v>0.75</v>
      </c>
      <c r="Q109" s="14">
        <v>0.371</v>
      </c>
      <c r="R109" s="14">
        <v>0.40200000000000002</v>
      </c>
      <c r="S109" s="14">
        <v>0.60099999999999998</v>
      </c>
      <c r="T109" s="14">
        <v>0.48199999999999998</v>
      </c>
      <c r="U109" s="14">
        <v>0.72899999999999998</v>
      </c>
      <c r="V109" s="14">
        <v>-5.3819999999999997</v>
      </c>
      <c r="W109" s="14">
        <v>155293</v>
      </c>
      <c r="X109" s="14">
        <f>YEAR(semaineNetNm1[[#This Row],[Date de sortie]])</f>
        <v>2021</v>
      </c>
    </row>
    <row r="110" spans="1:24" x14ac:dyDescent="0.25">
      <c r="A110" t="s">
        <v>31</v>
      </c>
      <c r="B110" s="10">
        <v>259</v>
      </c>
      <c r="C110" s="11">
        <v>63</v>
      </c>
      <c r="D110" s="10">
        <v>1</v>
      </c>
      <c r="E110" s="12">
        <v>44372</v>
      </c>
      <c r="F110" s="10" t="s">
        <v>252</v>
      </c>
      <c r="G110" s="10" t="s">
        <v>245</v>
      </c>
      <c r="H110" s="10" t="str" cm="1">
        <f t="array" ref="H1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0" s="10" t="s">
        <v>193</v>
      </c>
      <c r="J110" s="10" t="str">
        <f>IF(semaineNetNm1[[#This Row],[Popularité]]&gt;=70,"Forte","Faible")</f>
        <v>Forte</v>
      </c>
      <c r="K110" s="10" t="str">
        <f>IF(semaineNetNm1[[#This Row],[Energie]]&gt;0.6,"Forte","Faible")</f>
        <v>Forte</v>
      </c>
      <c r="L110" s="11">
        <v>9503981</v>
      </c>
      <c r="M110" s="10">
        <v>6777818</v>
      </c>
      <c r="N110" s="12">
        <v>44372</v>
      </c>
      <c r="O110" s="10">
        <v>77</v>
      </c>
      <c r="P110" s="10">
        <v>0.84499999999999997</v>
      </c>
      <c r="Q110" s="10">
        <v>0.70299999999999996</v>
      </c>
      <c r="R110" s="10">
        <v>0.33700000000000002</v>
      </c>
      <c r="S110" s="10">
        <v>0.16900000000000001</v>
      </c>
      <c r="T110" s="10">
        <v>0.122</v>
      </c>
      <c r="U110" s="10">
        <v>0.745</v>
      </c>
      <c r="V110" s="10">
        <v>-4.851</v>
      </c>
      <c r="W110" s="10">
        <v>146482</v>
      </c>
      <c r="X110" s="10">
        <f>YEAR(semaineNetNm1[[#This Row],[Date de sortie]])</f>
        <v>2021</v>
      </c>
    </row>
    <row r="111" spans="1:24" x14ac:dyDescent="0.25">
      <c r="A111" t="s">
        <v>31</v>
      </c>
      <c r="B111" s="14">
        <v>260</v>
      </c>
      <c r="C111" s="15">
        <v>69</v>
      </c>
      <c r="D111" s="14">
        <v>1</v>
      </c>
      <c r="E111" s="16">
        <v>44372</v>
      </c>
      <c r="F111" s="14" t="s">
        <v>253</v>
      </c>
      <c r="G111" s="14" t="s">
        <v>245</v>
      </c>
      <c r="H111" s="14" t="str" cm="1">
        <f t="array" ref="H1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1" s="14" t="s">
        <v>193</v>
      </c>
      <c r="J111" s="14" t="str">
        <f>IF(semaineNetNm1[[#This Row],[Popularité]]&gt;=70,"Forte","Faible")</f>
        <v>Forte</v>
      </c>
      <c r="K111" s="14" t="str">
        <f>IF(semaineNetNm1[[#This Row],[Energie]]&gt;0.6,"Forte","Faible")</f>
        <v>Forte</v>
      </c>
      <c r="L111" s="15">
        <v>9142721</v>
      </c>
      <c r="M111" s="14">
        <v>6777818</v>
      </c>
      <c r="N111" s="16">
        <v>44372</v>
      </c>
      <c r="O111" s="14">
        <v>79</v>
      </c>
      <c r="P111" s="14">
        <v>0.65200000000000002</v>
      </c>
      <c r="Q111" s="14">
        <v>0.46800000000000003</v>
      </c>
      <c r="R111" s="14">
        <v>7.22E-2</v>
      </c>
      <c r="S111" s="14">
        <v>0.33300000000000002</v>
      </c>
      <c r="T111" s="14">
        <v>0.55000000000000004</v>
      </c>
      <c r="U111" s="14">
        <v>0.39</v>
      </c>
      <c r="V111" s="14">
        <v>-4.9119999999999999</v>
      </c>
      <c r="W111" s="14">
        <v>588139</v>
      </c>
      <c r="X111" s="14">
        <f>YEAR(semaineNetNm1[[#This Row],[Date de sortie]])</f>
        <v>2021</v>
      </c>
    </row>
    <row r="112" spans="1:24" x14ac:dyDescent="0.25">
      <c r="A112" t="s">
        <v>31</v>
      </c>
      <c r="B112" s="10">
        <v>261</v>
      </c>
      <c r="C112" s="11">
        <v>73</v>
      </c>
      <c r="D112" s="10">
        <v>1</v>
      </c>
      <c r="E112" s="12">
        <v>44372</v>
      </c>
      <c r="F112" s="10" t="s">
        <v>254</v>
      </c>
      <c r="G112" s="10" t="s">
        <v>245</v>
      </c>
      <c r="H112" s="10" t="str" cm="1">
        <f t="array" ref="H1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2" s="10" t="s">
        <v>193</v>
      </c>
      <c r="J112" s="10" t="str">
        <f>IF(semaineNetNm1[[#This Row],[Popularité]]&gt;=70,"Forte","Faible")</f>
        <v>Forte</v>
      </c>
      <c r="K112" s="10" t="str">
        <f>IF(semaineNetNm1[[#This Row],[Energie]]&gt;0.6,"Forte","Faible")</f>
        <v>Forte</v>
      </c>
      <c r="L112" s="11">
        <v>8884283</v>
      </c>
      <c r="M112" s="10">
        <v>6777818</v>
      </c>
      <c r="N112" s="12">
        <v>44372</v>
      </c>
      <c r="O112" s="10">
        <v>75</v>
      </c>
      <c r="P112" s="10">
        <v>0.63500000000000001</v>
      </c>
      <c r="Q112" s="10">
        <v>0.46700000000000003</v>
      </c>
      <c r="R112" s="10">
        <v>0.154</v>
      </c>
      <c r="S112" s="10">
        <v>0.314</v>
      </c>
      <c r="T112" s="10">
        <v>0.84399999999999997</v>
      </c>
      <c r="U112" s="10">
        <v>0.51</v>
      </c>
      <c r="V112" s="10">
        <v>-6.1150000000000002</v>
      </c>
      <c r="W112" s="10">
        <v>88625</v>
      </c>
      <c r="X112" s="10">
        <f>YEAR(semaineNetNm1[[#This Row],[Date de sortie]])</f>
        <v>2021</v>
      </c>
    </row>
    <row r="113" spans="1:24" x14ac:dyDescent="0.25">
      <c r="A113" t="s">
        <v>31</v>
      </c>
      <c r="B113" s="14">
        <v>262</v>
      </c>
      <c r="C113" s="15">
        <v>82</v>
      </c>
      <c r="D113" s="14">
        <v>1</v>
      </c>
      <c r="E113" s="16">
        <v>44372</v>
      </c>
      <c r="F113" s="14" t="s">
        <v>255</v>
      </c>
      <c r="G113" s="14" t="s">
        <v>245</v>
      </c>
      <c r="H113" s="14" t="str" cm="1">
        <f t="array" ref="H1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3" s="14" t="s">
        <v>193</v>
      </c>
      <c r="J113" s="14" t="str">
        <f>IF(semaineNetNm1[[#This Row],[Popularité]]&gt;=70,"Forte","Faible")</f>
        <v>Forte</v>
      </c>
      <c r="K113" s="14" t="str">
        <f>IF(semaineNetNm1[[#This Row],[Energie]]&gt;0.6,"Forte","Faible")</f>
        <v>Forte</v>
      </c>
      <c r="L113" s="15">
        <v>8218423</v>
      </c>
      <c r="M113" s="14">
        <v>6777818</v>
      </c>
      <c r="N113" s="16">
        <v>44372</v>
      </c>
      <c r="O113" s="14">
        <v>74</v>
      </c>
      <c r="P113" s="14">
        <v>0.85499999999999998</v>
      </c>
      <c r="Q113" s="14">
        <v>0.68500000000000005</v>
      </c>
      <c r="R113" s="14">
        <v>0.438</v>
      </c>
      <c r="S113" s="14">
        <v>0.32900000000000001</v>
      </c>
      <c r="T113" s="14">
        <v>0.30099999999999999</v>
      </c>
      <c r="U113" s="14">
        <v>0.46</v>
      </c>
      <c r="V113" s="14">
        <v>-6.7240000000000002</v>
      </c>
      <c r="W113" s="14">
        <v>223719</v>
      </c>
      <c r="X113" s="14">
        <f>YEAR(semaineNetNm1[[#This Row],[Date de sortie]])</f>
        <v>2021</v>
      </c>
    </row>
    <row r="114" spans="1:24" x14ac:dyDescent="0.25">
      <c r="A114" t="s">
        <v>31</v>
      </c>
      <c r="B114" s="10">
        <v>263</v>
      </c>
      <c r="C114" s="11">
        <v>85</v>
      </c>
      <c r="D114" s="10">
        <v>1</v>
      </c>
      <c r="E114" s="12">
        <v>44372</v>
      </c>
      <c r="F114" s="10" t="s">
        <v>256</v>
      </c>
      <c r="G114" s="10" t="s">
        <v>245</v>
      </c>
      <c r="H114" s="10" t="str" cm="1">
        <f t="array" ref="H1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4" s="10" t="s">
        <v>193</v>
      </c>
      <c r="J114" s="10" t="str">
        <f>IF(semaineNetNm1[[#This Row],[Popularité]]&gt;=70,"Forte","Faible")</f>
        <v>Forte</v>
      </c>
      <c r="K114" s="10" t="str">
        <f>IF(semaineNetNm1[[#This Row],[Energie]]&gt;0.6,"Forte","Faible")</f>
        <v>Faible</v>
      </c>
      <c r="L114" s="11">
        <v>7917707</v>
      </c>
      <c r="M114" s="10">
        <v>6777818</v>
      </c>
      <c r="N114" s="12">
        <v>44372</v>
      </c>
      <c r="O114" s="10">
        <v>75</v>
      </c>
      <c r="P114" s="10">
        <v>0.46899999999999997</v>
      </c>
      <c r="Q114" s="10">
        <v>0.66500000000000004</v>
      </c>
      <c r="R114" s="10">
        <v>0.13</v>
      </c>
      <c r="S114" s="10">
        <v>0.56499999999999995</v>
      </c>
      <c r="T114" s="10">
        <v>0.219</v>
      </c>
      <c r="U114" s="10">
        <v>0.14199999999999999</v>
      </c>
      <c r="V114" s="10">
        <v>-7.7779999999999996</v>
      </c>
      <c r="W114" s="10">
        <v>229565</v>
      </c>
      <c r="X114" s="10">
        <f>YEAR(semaineNetNm1[[#This Row],[Date de sortie]])</f>
        <v>2021</v>
      </c>
    </row>
    <row r="115" spans="1:24" x14ac:dyDescent="0.25">
      <c r="A115" t="s">
        <v>31</v>
      </c>
      <c r="B115" s="14">
        <v>264</v>
      </c>
      <c r="C115" s="15">
        <v>108</v>
      </c>
      <c r="D115" s="14">
        <v>1</v>
      </c>
      <c r="E115" s="16">
        <v>44372</v>
      </c>
      <c r="F115" s="14" t="s">
        <v>257</v>
      </c>
      <c r="G115" s="14" t="s">
        <v>245</v>
      </c>
      <c r="H115" s="14" t="str" cm="1">
        <f t="array" ref="H1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5" s="14" t="s">
        <v>193</v>
      </c>
      <c r="J115" s="14" t="str">
        <f>IF(semaineNetNm1[[#This Row],[Popularité]]&gt;=70,"Forte","Faible")</f>
        <v>Forte</v>
      </c>
      <c r="K115" s="14" t="str">
        <f>IF(semaineNetNm1[[#This Row],[Energie]]&gt;0.6,"Forte","Faible")</f>
        <v>Forte</v>
      </c>
      <c r="L115" s="15">
        <v>6988886</v>
      </c>
      <c r="M115" s="14">
        <v>6777818</v>
      </c>
      <c r="N115" s="16">
        <v>44372</v>
      </c>
      <c r="O115" s="14">
        <v>73</v>
      </c>
      <c r="P115" s="14">
        <v>0.86599999999999999</v>
      </c>
      <c r="Q115" s="14">
        <v>0.45400000000000001</v>
      </c>
      <c r="R115" s="14">
        <v>0.39100000000000001</v>
      </c>
      <c r="S115" s="14">
        <v>0.121</v>
      </c>
      <c r="T115" s="14">
        <v>0.16700000000000001</v>
      </c>
      <c r="U115" s="14">
        <v>0.51800000000000002</v>
      </c>
      <c r="V115" s="14">
        <v>-5.3479999999999999</v>
      </c>
      <c r="W115" s="14">
        <v>175123</v>
      </c>
      <c r="X115" s="14">
        <f>YEAR(semaineNetNm1[[#This Row],[Date de sortie]])</f>
        <v>2021</v>
      </c>
    </row>
    <row r="116" spans="1:24" x14ac:dyDescent="0.25">
      <c r="A116" t="s">
        <v>31</v>
      </c>
      <c r="B116" s="10">
        <v>265</v>
      </c>
      <c r="C116" s="11">
        <v>121</v>
      </c>
      <c r="D116" s="10">
        <v>1</v>
      </c>
      <c r="E116" s="12">
        <v>44372</v>
      </c>
      <c r="F116" s="10" t="s">
        <v>258</v>
      </c>
      <c r="G116" s="10" t="s">
        <v>230</v>
      </c>
      <c r="H116" s="10" t="str" cm="1">
        <f t="array" ref="H1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6" s="10" t="s">
        <v>68</v>
      </c>
      <c r="J116" s="10" t="str">
        <f>IF(semaineNetNm1[[#This Row],[Popularité]]&gt;=70,"Forte","Faible")</f>
        <v>Forte</v>
      </c>
      <c r="K116" s="10" t="str">
        <f>IF(semaineNetNm1[[#This Row],[Energie]]&gt;0.6,"Forte","Faible")</f>
        <v>Forte</v>
      </c>
      <c r="L116" s="11">
        <v>6503281</v>
      </c>
      <c r="M116" s="10">
        <v>8640063</v>
      </c>
      <c r="N116" s="12">
        <v>44372</v>
      </c>
      <c r="O116" s="10">
        <v>80</v>
      </c>
      <c r="P116" s="10">
        <v>0.65500000000000003</v>
      </c>
      <c r="Q116" s="10">
        <v>0.91200000000000003</v>
      </c>
      <c r="R116" s="10">
        <v>0.16200000000000001</v>
      </c>
      <c r="S116" s="10">
        <v>0.315</v>
      </c>
      <c r="T116" s="10">
        <v>8.9399999999999993E-2</v>
      </c>
      <c r="U116" s="10">
        <v>0.79300000000000004</v>
      </c>
      <c r="V116" s="10">
        <v>-6.0289999999999999</v>
      </c>
      <c r="W116" s="10">
        <v>138293</v>
      </c>
      <c r="X116" s="10">
        <f>YEAR(semaineNetNm1[[#This Row],[Date de sortie]])</f>
        <v>2021</v>
      </c>
    </row>
    <row r="117" spans="1:24" x14ac:dyDescent="0.25">
      <c r="A117" t="s">
        <v>31</v>
      </c>
      <c r="B117" s="14">
        <v>266</v>
      </c>
      <c r="C117" s="15">
        <v>132</v>
      </c>
      <c r="D117" s="14">
        <v>1</v>
      </c>
      <c r="E117" s="16">
        <v>44372</v>
      </c>
      <c r="F117" s="14" t="s">
        <v>259</v>
      </c>
      <c r="G117" s="14" t="s">
        <v>245</v>
      </c>
      <c r="H117" s="14" t="str" cm="1">
        <f t="array" ref="H1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7" s="14" t="s">
        <v>193</v>
      </c>
      <c r="J117" s="14" t="str">
        <f>IF(semaineNetNm1[[#This Row],[Popularité]]&gt;=70,"Forte","Faible")</f>
        <v>Forte</v>
      </c>
      <c r="K117" s="14" t="str">
        <f>IF(semaineNetNm1[[#This Row],[Energie]]&gt;0.6,"Forte","Faible")</f>
        <v>Forte</v>
      </c>
      <c r="L117" s="15">
        <v>6268542</v>
      </c>
      <c r="M117" s="14">
        <v>6777818</v>
      </c>
      <c r="N117" s="16">
        <v>44372</v>
      </c>
      <c r="O117" s="14">
        <v>73</v>
      </c>
      <c r="P117" s="14">
        <v>0.71199999999999997</v>
      </c>
      <c r="Q117" s="14">
        <v>0.55500000000000005</v>
      </c>
      <c r="R117" s="14">
        <v>0.32300000000000001</v>
      </c>
      <c r="S117" s="14">
        <v>4.5100000000000001E-2</v>
      </c>
      <c r="T117" s="14">
        <v>0.182</v>
      </c>
      <c r="U117" s="14">
        <v>0.55500000000000005</v>
      </c>
      <c r="V117" s="14">
        <v>-7.4459999999999997</v>
      </c>
      <c r="W117" s="14">
        <v>515865</v>
      </c>
      <c r="X117" s="14">
        <f>YEAR(semaineNetNm1[[#This Row],[Date de sortie]])</f>
        <v>2021</v>
      </c>
    </row>
    <row r="118" spans="1:24" x14ac:dyDescent="0.25">
      <c r="A118" t="s">
        <v>31</v>
      </c>
      <c r="B118" s="10">
        <v>267</v>
      </c>
      <c r="C118" s="11">
        <v>141</v>
      </c>
      <c r="D118" s="10">
        <v>1</v>
      </c>
      <c r="E118" s="12">
        <v>44372</v>
      </c>
      <c r="F118" s="10" t="s">
        <v>260</v>
      </c>
      <c r="G118" s="10" t="s">
        <v>245</v>
      </c>
      <c r="H118" s="10" t="str" cm="1">
        <f t="array" ref="H1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8" s="10" t="s">
        <v>193</v>
      </c>
      <c r="J118" s="10" t="str">
        <f>IF(semaineNetNm1[[#This Row],[Popularité]]&gt;=70,"Forte","Faible")</f>
        <v>Forte</v>
      </c>
      <c r="K118" s="10" t="str">
        <f>IF(semaineNetNm1[[#This Row],[Energie]]&gt;0.6,"Forte","Faible")</f>
        <v>Forte</v>
      </c>
      <c r="L118" s="11">
        <v>6034281</v>
      </c>
      <c r="M118" s="10">
        <v>6777818</v>
      </c>
      <c r="N118" s="12">
        <v>44372</v>
      </c>
      <c r="O118" s="10">
        <v>73</v>
      </c>
      <c r="P118" s="10">
        <v>0.81399999999999995</v>
      </c>
      <c r="Q118" s="10">
        <v>0.76600000000000001</v>
      </c>
      <c r="R118" s="10">
        <v>7.3300000000000004E-2</v>
      </c>
      <c r="S118" s="10">
        <v>4.3999999999999997E-2</v>
      </c>
      <c r="T118" s="10">
        <v>0.19500000000000001</v>
      </c>
      <c r="U118" s="10">
        <v>0.48099999999999998</v>
      </c>
      <c r="V118" s="10">
        <v>-3.367</v>
      </c>
      <c r="W118" s="10">
        <v>203588</v>
      </c>
      <c r="X118" s="10">
        <f>YEAR(semaineNetNm1[[#This Row],[Date de sortie]])</f>
        <v>2021</v>
      </c>
    </row>
    <row r="119" spans="1:24" x14ac:dyDescent="0.25">
      <c r="A119" t="s">
        <v>31</v>
      </c>
      <c r="B119" s="14">
        <v>268</v>
      </c>
      <c r="C119" s="15">
        <v>165</v>
      </c>
      <c r="D119" s="14">
        <v>1</v>
      </c>
      <c r="E119" s="16">
        <v>44372</v>
      </c>
      <c r="F119" s="14" t="s">
        <v>261</v>
      </c>
      <c r="G119" s="14" t="s">
        <v>230</v>
      </c>
      <c r="H119" s="14" t="str" cm="1">
        <f t="array" ref="H1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9" s="14" t="s">
        <v>68</v>
      </c>
      <c r="J119" s="14" t="str">
        <f>IF(semaineNetNm1[[#This Row],[Popularité]]&gt;=70,"Forte","Faible")</f>
        <v>Forte</v>
      </c>
      <c r="K119" s="14" t="str">
        <f>IF(semaineNetNm1[[#This Row],[Energie]]&gt;0.6,"Forte","Faible")</f>
        <v>Forte</v>
      </c>
      <c r="L119" s="15">
        <v>5527865</v>
      </c>
      <c r="M119" s="14">
        <v>8640063</v>
      </c>
      <c r="N119" s="16">
        <v>44372</v>
      </c>
      <c r="O119" s="14">
        <v>75</v>
      </c>
      <c r="P119" s="14">
        <v>0.86199999999999999</v>
      </c>
      <c r="Q119" s="14">
        <v>0.73299999999999998</v>
      </c>
      <c r="R119" s="14">
        <v>0.19700000000000001</v>
      </c>
      <c r="S119" s="14">
        <v>0.374</v>
      </c>
      <c r="T119" s="14">
        <v>0.13100000000000001</v>
      </c>
      <c r="U119" s="14">
        <v>0.53600000000000003</v>
      </c>
      <c r="V119" s="14">
        <v>-5.7359999999999998</v>
      </c>
      <c r="W119" s="14">
        <v>223560</v>
      </c>
      <c r="X119" s="14">
        <f>YEAR(semaineNetNm1[[#This Row],[Date de sortie]])</f>
        <v>2021</v>
      </c>
    </row>
    <row r="120" spans="1:24" x14ac:dyDescent="0.25">
      <c r="A120" t="s">
        <v>31</v>
      </c>
      <c r="B120" s="10">
        <v>270</v>
      </c>
      <c r="C120" s="11">
        <v>176</v>
      </c>
      <c r="D120" s="10">
        <v>1</v>
      </c>
      <c r="E120" s="12">
        <v>44372</v>
      </c>
      <c r="F120" s="10" t="s">
        <v>262</v>
      </c>
      <c r="G120" s="10" t="s">
        <v>230</v>
      </c>
      <c r="H120" s="10" t="str" cm="1">
        <f t="array" ref="H1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0" s="10" t="s">
        <v>68</v>
      </c>
      <c r="J120" s="10" t="str">
        <f>IF(semaineNetNm1[[#This Row],[Popularité]]&gt;=70,"Forte","Faible")</f>
        <v>Forte</v>
      </c>
      <c r="K120" s="10" t="str">
        <f>IF(semaineNetNm1[[#This Row],[Energie]]&gt;0.6,"Forte","Faible")</f>
        <v>Forte</v>
      </c>
      <c r="L120" s="11">
        <v>5393789</v>
      </c>
      <c r="M120" s="10">
        <v>8640063</v>
      </c>
      <c r="N120" s="12">
        <v>44372</v>
      </c>
      <c r="O120" s="10">
        <v>73</v>
      </c>
      <c r="P120" s="10">
        <v>0.70699999999999996</v>
      </c>
      <c r="Q120" s="10">
        <v>0.61899999999999999</v>
      </c>
      <c r="R120" s="10">
        <v>4.99E-2</v>
      </c>
      <c r="S120" s="10">
        <v>3.6600000000000001E-2</v>
      </c>
      <c r="T120" s="10">
        <v>0.13</v>
      </c>
      <c r="U120" s="10">
        <v>0.55800000000000005</v>
      </c>
      <c r="V120" s="10">
        <v>-5.7910000000000004</v>
      </c>
      <c r="W120" s="10">
        <v>212947</v>
      </c>
      <c r="X120" s="10">
        <f>YEAR(semaineNetNm1[[#This Row],[Date de sortie]])</f>
        <v>2021</v>
      </c>
    </row>
    <row r="121" spans="1:24" x14ac:dyDescent="0.25">
      <c r="A121" t="s">
        <v>31</v>
      </c>
      <c r="B121" s="10">
        <v>271</v>
      </c>
      <c r="C121" s="11">
        <v>179</v>
      </c>
      <c r="D121" s="10">
        <v>1</v>
      </c>
      <c r="E121" s="12">
        <v>44372</v>
      </c>
      <c r="F121" s="10" t="s">
        <v>263</v>
      </c>
      <c r="G121" s="10" t="s">
        <v>230</v>
      </c>
      <c r="H121" s="14" t="str" cm="1">
        <f t="array" ref="H1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1" s="10" t="s">
        <v>68</v>
      </c>
      <c r="J121" s="14" t="str">
        <f>IF(semaineNetNm1[[#This Row],[Popularité]]&gt;=70,"Forte","Faible")</f>
        <v>Forte</v>
      </c>
      <c r="K121" s="14" t="str">
        <f>IF(semaineNetNm1[[#This Row],[Energie]]&gt;0.6,"Forte","Faible")</f>
        <v>Faible</v>
      </c>
      <c r="L121" s="11">
        <v>5362817</v>
      </c>
      <c r="M121" s="10">
        <v>8640063</v>
      </c>
      <c r="N121" s="12">
        <v>44372</v>
      </c>
      <c r="O121" s="10">
        <v>74</v>
      </c>
      <c r="P121" s="10">
        <v>0.53100000000000003</v>
      </c>
      <c r="Q121" s="10">
        <v>0.67800000000000005</v>
      </c>
      <c r="R121" s="10">
        <v>3.7400000000000003E-2</v>
      </c>
      <c r="S121" s="10">
        <v>0.126</v>
      </c>
      <c r="T121" s="10">
        <v>0.377</v>
      </c>
      <c r="U121" s="10">
        <v>0.17599999999999999</v>
      </c>
      <c r="V121" s="10">
        <v>-5.0289999999999999</v>
      </c>
      <c r="W121" s="10">
        <v>177373</v>
      </c>
      <c r="X121" s="14">
        <f>YEAR(semaineNetNm1[[#This Row],[Date de sortie]])</f>
        <v>2021</v>
      </c>
    </row>
    <row r="122" spans="1:24" x14ac:dyDescent="0.25">
      <c r="A122" t="s">
        <v>31</v>
      </c>
      <c r="B122" s="10">
        <v>19</v>
      </c>
      <c r="C122" s="11">
        <v>14</v>
      </c>
      <c r="D122" s="10">
        <v>5</v>
      </c>
      <c r="E122" s="12">
        <v>44379</v>
      </c>
      <c r="F122" s="10" t="s">
        <v>264</v>
      </c>
      <c r="G122" s="10" t="s">
        <v>265</v>
      </c>
      <c r="H122" s="10" t="str" cm="1">
        <f t="array" ref="H1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2" s="10" t="s">
        <v>51</v>
      </c>
      <c r="J122" s="10" t="str">
        <f>IF(semaineNetNm1[[#This Row],[Popularité]]&gt;=70,"Forte","Faible")</f>
        <v>Forte</v>
      </c>
      <c r="K122" s="10" t="str">
        <f>IF(semaineNetNm1[[#This Row],[Energie]]&gt;0.6,"Forte","Faible")</f>
        <v>Forte</v>
      </c>
      <c r="L122" s="11">
        <v>17617965</v>
      </c>
      <c r="M122" s="10">
        <v>2123734</v>
      </c>
      <c r="N122" s="12">
        <v>44371</v>
      </c>
      <c r="O122" s="10">
        <v>93</v>
      </c>
      <c r="P122" s="10">
        <v>0.65500000000000003</v>
      </c>
      <c r="Q122" s="10">
        <v>0.74299999999999999</v>
      </c>
      <c r="R122" s="10">
        <v>0.159</v>
      </c>
      <c r="S122" s="10">
        <v>0.114</v>
      </c>
      <c r="T122" s="10">
        <v>7.6399999999999996E-2</v>
      </c>
      <c r="U122" s="10">
        <v>0.78500000000000003</v>
      </c>
      <c r="V122" s="10">
        <v>-5.0149999999999997</v>
      </c>
      <c r="W122" s="10">
        <v>261335</v>
      </c>
      <c r="X122" s="10">
        <f>YEAR(semaineNetNm1[[#This Row],[Date de sortie]])</f>
        <v>2021</v>
      </c>
    </row>
    <row r="123" spans="1:24" x14ac:dyDescent="0.25">
      <c r="A123" t="s">
        <v>31</v>
      </c>
      <c r="B123" s="10">
        <v>27</v>
      </c>
      <c r="C123" s="11">
        <v>27</v>
      </c>
      <c r="D123" s="10">
        <v>3</v>
      </c>
      <c r="E123" s="12">
        <v>44400</v>
      </c>
      <c r="F123" s="10" t="s">
        <v>266</v>
      </c>
      <c r="G123" s="10" t="s">
        <v>267</v>
      </c>
      <c r="H123" s="14" t="str" cm="1">
        <f t="array" ref="H1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3" s="10" t="s">
        <v>51</v>
      </c>
      <c r="J123" s="14" t="str">
        <f>IF(semaineNetNm1[[#This Row],[Popularité]]&gt;=70,"Forte","Faible")</f>
        <v>Forte</v>
      </c>
      <c r="K123" s="14" t="str">
        <f>IF(semaineNetNm1[[#This Row],[Energie]]&gt;0.6,"Forte","Faible")</f>
        <v>Forte</v>
      </c>
      <c r="L123" s="11">
        <v>14809458</v>
      </c>
      <c r="M123" s="10">
        <v>10502148</v>
      </c>
      <c r="N123" s="12">
        <v>44371</v>
      </c>
      <c r="O123" s="10">
        <v>92</v>
      </c>
      <c r="P123" s="10">
        <v>0.76600000000000001</v>
      </c>
      <c r="Q123" s="10">
        <v>0.76200000000000001</v>
      </c>
      <c r="R123" s="10">
        <v>3.4299999999999997E-2</v>
      </c>
      <c r="S123" s="10">
        <v>7.7600000000000004E-3</v>
      </c>
      <c r="T123" s="10">
        <v>0.128</v>
      </c>
      <c r="U123" s="10">
        <v>0.442</v>
      </c>
      <c r="V123" s="10">
        <v>-3.9550000000000001</v>
      </c>
      <c r="W123" s="10">
        <v>287120</v>
      </c>
      <c r="X123" s="14">
        <f>YEAR(semaineNetNm1[[#This Row],[Date de sortie]])</f>
        <v>2021</v>
      </c>
    </row>
    <row r="124" spans="1:24" x14ac:dyDescent="0.25">
      <c r="A124" t="s">
        <v>31</v>
      </c>
      <c r="B124" s="10">
        <v>210</v>
      </c>
      <c r="C124" s="11">
        <v>105</v>
      </c>
      <c r="D124" s="10">
        <v>4</v>
      </c>
      <c r="E124" s="12">
        <v>44372</v>
      </c>
      <c r="F124" s="10" t="s">
        <v>268</v>
      </c>
      <c r="G124" s="10" t="s">
        <v>269</v>
      </c>
      <c r="H124" s="10" t="str" cm="1">
        <f t="array" ref="H1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4" s="10" t="s">
        <v>270</v>
      </c>
      <c r="J124" s="10" t="str">
        <f>IF(semaineNetNm1[[#This Row],[Popularité]]&gt;=70,"Forte","Faible")</f>
        <v>Forte</v>
      </c>
      <c r="K124" s="10" t="str">
        <f>IF(semaineNetNm1[[#This Row],[Energie]]&gt;0.6,"Forte","Faible")</f>
        <v>Faible</v>
      </c>
      <c r="L124" s="11">
        <v>5627519</v>
      </c>
      <c r="M124" s="10">
        <v>208554</v>
      </c>
      <c r="N124" s="12">
        <v>44371</v>
      </c>
      <c r="O124" s="10">
        <v>84</v>
      </c>
      <c r="P124" s="10">
        <v>0.53100000000000003</v>
      </c>
      <c r="Q124" s="10">
        <v>0.78700000000000003</v>
      </c>
      <c r="R124" s="10">
        <v>0.10100000000000001</v>
      </c>
      <c r="S124" s="10">
        <v>0.13200000000000001</v>
      </c>
      <c r="T124" s="10">
        <v>0.112</v>
      </c>
      <c r="U124" s="10">
        <v>0.72099999999999997</v>
      </c>
      <c r="V124" s="10">
        <v>-10.569000000000001</v>
      </c>
      <c r="W124" s="10">
        <v>138533</v>
      </c>
      <c r="X124" s="10">
        <f>YEAR(semaineNetNm1[[#This Row],[Date de sortie]])</f>
        <v>2021</v>
      </c>
    </row>
    <row r="125" spans="1:24" x14ac:dyDescent="0.25">
      <c r="A125" t="s">
        <v>31</v>
      </c>
      <c r="B125" s="10">
        <v>121</v>
      </c>
      <c r="C125" s="11">
        <v>80</v>
      </c>
      <c r="D125" s="10">
        <v>5</v>
      </c>
      <c r="E125" s="12">
        <v>44379</v>
      </c>
      <c r="F125" s="10" t="s">
        <v>271</v>
      </c>
      <c r="G125" s="10" t="s">
        <v>272</v>
      </c>
      <c r="H125" s="14" t="str" cm="1">
        <f t="array" ref="H1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5" s="10" t="s">
        <v>273</v>
      </c>
      <c r="J125" s="14" t="str">
        <f>IF(semaineNetNm1[[#This Row],[Popularité]]&gt;=70,"Forte","Faible")</f>
        <v>Forte</v>
      </c>
      <c r="K125" s="14" t="str">
        <f>IF(semaineNetNm1[[#This Row],[Energie]]&gt;0.6,"Forte","Faible")</f>
        <v>Forte</v>
      </c>
      <c r="L125" s="11">
        <v>6244011</v>
      </c>
      <c r="M125" s="10">
        <v>282045</v>
      </c>
      <c r="N125" s="12">
        <v>44368</v>
      </c>
      <c r="O125" s="10">
        <v>85</v>
      </c>
      <c r="P125" s="10">
        <v>0.81200000000000006</v>
      </c>
      <c r="Q125" s="10">
        <v>0.81799999999999995</v>
      </c>
      <c r="R125" s="10">
        <v>4.7500000000000001E-2</v>
      </c>
      <c r="S125" s="10">
        <v>0.112</v>
      </c>
      <c r="T125" s="10">
        <v>0.23400000000000001</v>
      </c>
      <c r="U125" s="10">
        <v>0.84399999999999997</v>
      </c>
      <c r="V125" s="10">
        <v>-4.4249999999999998</v>
      </c>
      <c r="W125" s="10">
        <v>231708</v>
      </c>
      <c r="X125" s="14">
        <f>YEAR(semaineNetNm1[[#This Row],[Date de sortie]])</f>
        <v>2021</v>
      </c>
    </row>
    <row r="126" spans="1:24" x14ac:dyDescent="0.25">
      <c r="A126" t="s">
        <v>31</v>
      </c>
      <c r="B126" s="10">
        <v>138</v>
      </c>
      <c r="C126" s="11">
        <v>138</v>
      </c>
      <c r="D126" s="10">
        <v>4</v>
      </c>
      <c r="E126" s="12">
        <v>44400</v>
      </c>
      <c r="F126" s="10" t="s">
        <v>274</v>
      </c>
      <c r="G126" s="10" t="s">
        <v>275</v>
      </c>
      <c r="H126" s="10" t="str" cm="1">
        <f t="array" ref="H1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6" s="10" t="s">
        <v>276</v>
      </c>
      <c r="J126" s="10" t="str">
        <f>IF(semaineNetNm1[[#This Row],[Popularité]]&gt;=70,"Forte","Faible")</f>
        <v>Forte</v>
      </c>
      <c r="K126" s="10" t="str">
        <f>IF(semaineNetNm1[[#This Row],[Energie]]&gt;0.6,"Forte","Faible")</f>
        <v>Forte</v>
      </c>
      <c r="L126" s="11">
        <v>5847975</v>
      </c>
      <c r="M126" s="10">
        <v>12969190</v>
      </c>
      <c r="N126" s="12">
        <v>44366</v>
      </c>
      <c r="O126" s="10">
        <v>85</v>
      </c>
      <c r="P126" s="10">
        <v>0.73199999999999998</v>
      </c>
      <c r="Q126" s="10">
        <v>0.77400000000000002</v>
      </c>
      <c r="R126" s="10">
        <v>3.0800000000000001E-2</v>
      </c>
      <c r="S126" s="10">
        <v>0.108</v>
      </c>
      <c r="T126" s="10">
        <v>0.24299999999999999</v>
      </c>
      <c r="U126" s="10">
        <v>0.73399999999999999</v>
      </c>
      <c r="V126" s="10">
        <v>-4.2270000000000003</v>
      </c>
      <c r="W126" s="10">
        <v>192725</v>
      </c>
      <c r="X126" s="10">
        <f>YEAR(semaineNetNm1[[#This Row],[Date de sortie]])</f>
        <v>2021</v>
      </c>
    </row>
    <row r="127" spans="1:24" x14ac:dyDescent="0.25">
      <c r="A127" t="s">
        <v>31</v>
      </c>
      <c r="B127" s="10">
        <v>43</v>
      </c>
      <c r="C127" s="11">
        <v>33</v>
      </c>
      <c r="D127" s="10">
        <v>6</v>
      </c>
      <c r="E127" s="12">
        <v>44379</v>
      </c>
      <c r="F127" s="10" t="s">
        <v>277</v>
      </c>
      <c r="G127" s="10" t="s">
        <v>278</v>
      </c>
      <c r="H127" s="14" t="str" cm="1">
        <f t="array" ref="H1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7" s="10" t="s">
        <v>51</v>
      </c>
      <c r="J127" s="14" t="str">
        <f>IF(semaineNetNm1[[#This Row],[Popularité]]&gt;=70,"Forte","Faible")</f>
        <v>Forte</v>
      </c>
      <c r="K127" s="14" t="str">
        <f>IF(semaineNetNm1[[#This Row],[Energie]]&gt;0.6,"Forte","Faible")</f>
        <v>Forte</v>
      </c>
      <c r="L127" s="11">
        <v>11283626</v>
      </c>
      <c r="M127" s="10">
        <v>29051363</v>
      </c>
      <c r="N127" s="12">
        <v>44365</v>
      </c>
      <c r="O127" s="10">
        <v>89</v>
      </c>
      <c r="P127" s="10">
        <v>0.80900000000000005</v>
      </c>
      <c r="Q127" s="10">
        <v>0.81299999999999994</v>
      </c>
      <c r="R127" s="10">
        <v>8.4599999999999995E-2</v>
      </c>
      <c r="S127" s="10">
        <v>0.10199999999999999</v>
      </c>
      <c r="T127" s="10">
        <v>0.377</v>
      </c>
      <c r="U127" s="10">
        <v>0.64600000000000002</v>
      </c>
      <c r="V127" s="10">
        <v>-5.3819999999999997</v>
      </c>
      <c r="W127" s="10">
        <v>393280</v>
      </c>
      <c r="X127" s="14">
        <f>YEAR(semaineNetNm1[[#This Row],[Date de sortie]])</f>
        <v>2021</v>
      </c>
    </row>
    <row r="128" spans="1:24" x14ac:dyDescent="0.25">
      <c r="A128" t="s">
        <v>31</v>
      </c>
      <c r="B128" s="10">
        <v>161</v>
      </c>
      <c r="C128" s="11">
        <v>120</v>
      </c>
      <c r="D128" s="10">
        <v>5</v>
      </c>
      <c r="E128" s="12">
        <v>44365</v>
      </c>
      <c r="F128" s="10" t="s">
        <v>279</v>
      </c>
      <c r="G128" s="10" t="s">
        <v>239</v>
      </c>
      <c r="H128" s="10" t="str" cm="1">
        <f t="array" ref="H1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28" s="10" t="s">
        <v>240</v>
      </c>
      <c r="J128" s="10" t="str">
        <f>IF(semaineNetNm1[[#This Row],[Popularité]]&gt;=70,"Forte","Faible")</f>
        <v>Forte</v>
      </c>
      <c r="K128" s="10" t="str">
        <f>IF(semaineNetNm1[[#This Row],[Energie]]&gt;0.6,"Forte","Faible")</f>
        <v>Forte</v>
      </c>
      <c r="L128" s="11">
        <v>5478055</v>
      </c>
      <c r="M128" s="10">
        <v>7593046</v>
      </c>
      <c r="N128" s="12">
        <v>44365</v>
      </c>
      <c r="O128" s="10">
        <v>84</v>
      </c>
      <c r="P128" s="10">
        <v>0.66900000000000004</v>
      </c>
      <c r="Q128" s="10">
        <v>0.90200000000000002</v>
      </c>
      <c r="R128" s="10">
        <v>0.45700000000000002</v>
      </c>
      <c r="S128" s="10">
        <v>0.161</v>
      </c>
      <c r="T128" s="10">
        <v>7.2800000000000004E-2</v>
      </c>
      <c r="U128" s="10">
        <v>0.628</v>
      </c>
      <c r="V128" s="10">
        <v>-5.0490000000000004</v>
      </c>
      <c r="W128" s="10">
        <v>112547</v>
      </c>
      <c r="X128" s="10">
        <f>YEAR(semaineNetNm1[[#This Row],[Date de sortie]])</f>
        <v>2021</v>
      </c>
    </row>
    <row r="129" spans="1:24" x14ac:dyDescent="0.25">
      <c r="A129" t="s">
        <v>31</v>
      </c>
      <c r="B129" s="14">
        <v>206</v>
      </c>
      <c r="C129" s="15">
        <v>76</v>
      </c>
      <c r="D129" s="14">
        <v>4</v>
      </c>
      <c r="E129" s="16">
        <v>44365</v>
      </c>
      <c r="F129" s="14" t="s">
        <v>280</v>
      </c>
      <c r="G129" s="14" t="s">
        <v>281</v>
      </c>
      <c r="H129" s="14" t="str" cm="1">
        <f t="array" ref="H1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29" s="14" t="s">
        <v>158</v>
      </c>
      <c r="J129" s="14" t="str">
        <f>IF(semaineNetNm1[[#This Row],[Popularité]]&gt;=70,"Forte","Faible")</f>
        <v>Forte</v>
      </c>
      <c r="K129" s="14" t="str">
        <f>IF(semaineNetNm1[[#This Row],[Energie]]&gt;0.6,"Forte","Faible")</f>
        <v>Forte</v>
      </c>
      <c r="L129" s="15">
        <v>5883145</v>
      </c>
      <c r="M129" s="14">
        <v>2008516</v>
      </c>
      <c r="N129" s="16">
        <v>44365</v>
      </c>
      <c r="O129" s="14">
        <v>81</v>
      </c>
      <c r="P129" s="14">
        <v>0.68400000000000005</v>
      </c>
      <c r="Q129" s="14">
        <v>0.35599999999999998</v>
      </c>
      <c r="R129" s="14">
        <v>8.7800000000000003E-2</v>
      </c>
      <c r="S129" s="14">
        <v>0.152</v>
      </c>
      <c r="T129" s="14">
        <v>0.10100000000000001</v>
      </c>
      <c r="U129" s="14">
        <v>0.34699999999999998</v>
      </c>
      <c r="V129" s="14">
        <v>-7.3470000000000004</v>
      </c>
      <c r="W129" s="14">
        <v>193733</v>
      </c>
      <c r="X129" s="14">
        <f>YEAR(semaineNetNm1[[#This Row],[Date de sortie]])</f>
        <v>2021</v>
      </c>
    </row>
    <row r="130" spans="1:24" x14ac:dyDescent="0.25">
      <c r="A130" t="s">
        <v>31</v>
      </c>
      <c r="B130" s="10">
        <v>275</v>
      </c>
      <c r="C130" s="11">
        <v>59</v>
      </c>
      <c r="D130" s="10">
        <v>6</v>
      </c>
      <c r="E130" s="12">
        <v>44344</v>
      </c>
      <c r="F130" s="10" t="s">
        <v>282</v>
      </c>
      <c r="G130" s="10" t="s">
        <v>283</v>
      </c>
      <c r="H130" s="10" t="str" cm="1">
        <f t="array" ref="H1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0" s="10" t="s">
        <v>51</v>
      </c>
      <c r="J130" s="10" t="str">
        <f>IF(semaineNetNm1[[#This Row],[Popularité]]&gt;=70,"Forte","Faible")</f>
        <v>Forte</v>
      </c>
      <c r="K130" s="10" t="str">
        <f>IF(semaineNetNm1[[#This Row],[Energie]]&gt;0.6,"Forte","Faible")</f>
        <v>Forte</v>
      </c>
      <c r="L130" s="11">
        <v>6893939</v>
      </c>
      <c r="M130" s="10">
        <v>29051363</v>
      </c>
      <c r="N130" s="12">
        <v>44365</v>
      </c>
      <c r="O130" s="10">
        <v>89</v>
      </c>
      <c r="P130" s="10">
        <v>0.80900000000000005</v>
      </c>
      <c r="Q130" s="10">
        <v>0.81299999999999994</v>
      </c>
      <c r="R130" s="10">
        <v>8.4599999999999995E-2</v>
      </c>
      <c r="S130" s="10">
        <v>0.10199999999999999</v>
      </c>
      <c r="T130" s="10">
        <v>0.377</v>
      </c>
      <c r="U130" s="10">
        <v>0.64600000000000002</v>
      </c>
      <c r="V130" s="10">
        <v>-5.3819999999999997</v>
      </c>
      <c r="W130" s="10">
        <v>393280</v>
      </c>
      <c r="X130" s="10">
        <f>YEAR(semaineNetNm1[[#This Row],[Date de sortie]])</f>
        <v>2021</v>
      </c>
    </row>
    <row r="131" spans="1:24" x14ac:dyDescent="0.25">
      <c r="A131" t="s">
        <v>31</v>
      </c>
      <c r="B131" s="14">
        <v>116</v>
      </c>
      <c r="C131" s="15">
        <v>116</v>
      </c>
      <c r="D131" s="14">
        <v>3</v>
      </c>
      <c r="E131" s="16">
        <v>44400</v>
      </c>
      <c r="F131" s="14" t="s">
        <v>284</v>
      </c>
      <c r="G131" s="14" t="s">
        <v>285</v>
      </c>
      <c r="H131" s="14" t="str" cm="1">
        <f t="array" ref="H1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1" s="14" t="s">
        <v>276</v>
      </c>
      <c r="J131" s="14" t="str">
        <f>IF(semaineNetNm1[[#This Row],[Popularité]]&gt;=70,"Forte","Faible")</f>
        <v>Forte</v>
      </c>
      <c r="K131" s="14" t="str">
        <f>IF(semaineNetNm1[[#This Row],[Energie]]&gt;0.6,"Forte","Faible")</f>
        <v>Forte</v>
      </c>
      <c r="L131" s="15">
        <v>6469500</v>
      </c>
      <c r="M131" s="14">
        <v>5420471</v>
      </c>
      <c r="N131" s="16">
        <v>44364</v>
      </c>
      <c r="O131" s="14">
        <v>85</v>
      </c>
      <c r="P131" s="14">
        <v>0.73099999999999998</v>
      </c>
      <c r="Q131" s="14">
        <v>0.52600000000000002</v>
      </c>
      <c r="R131" s="14">
        <v>8.8700000000000001E-2</v>
      </c>
      <c r="S131" s="14">
        <v>0.18</v>
      </c>
      <c r="T131" s="14">
        <v>8.9099999999999999E-2</v>
      </c>
      <c r="U131" s="14">
        <v>0.47599999999999998</v>
      </c>
      <c r="V131" s="14">
        <v>-4.6619999999999999</v>
      </c>
      <c r="W131" s="14">
        <v>193221</v>
      </c>
      <c r="X131" s="14">
        <f>YEAR(semaineNetNm1[[#This Row],[Date de sortie]])</f>
        <v>2021</v>
      </c>
    </row>
    <row r="132" spans="1:24" x14ac:dyDescent="0.25">
      <c r="A132" t="s">
        <v>31</v>
      </c>
      <c r="B132" s="10">
        <v>214</v>
      </c>
      <c r="C132" s="11">
        <v>175</v>
      </c>
      <c r="D132" s="10">
        <v>4</v>
      </c>
      <c r="E132" s="12">
        <v>44379</v>
      </c>
      <c r="F132" s="10" t="s">
        <v>286</v>
      </c>
      <c r="G132" s="10" t="s">
        <v>287</v>
      </c>
      <c r="H132" s="10" t="str" cm="1">
        <f t="array" ref="H1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32" s="10" t="s">
        <v>288</v>
      </c>
      <c r="J132" s="10" t="str">
        <f>IF(semaineNetNm1[[#This Row],[Popularité]]&gt;=70,"Forte","Faible")</f>
        <v>Forte</v>
      </c>
      <c r="K132" s="10" t="str">
        <f>IF(semaineNetNm1[[#This Row],[Energie]]&gt;0.6,"Forte","Faible")</f>
        <v>Forte</v>
      </c>
      <c r="L132" s="11">
        <v>5242097</v>
      </c>
      <c r="M132" s="10">
        <v>127364</v>
      </c>
      <c r="N132" s="12">
        <v>44364</v>
      </c>
      <c r="O132" s="10">
        <v>83</v>
      </c>
      <c r="P132" s="10">
        <v>0.84399999999999997</v>
      </c>
      <c r="Q132" s="10">
        <v>0.47699999999999998</v>
      </c>
      <c r="R132" s="10">
        <v>4.58E-2</v>
      </c>
      <c r="S132" s="10">
        <v>2.7299999999999998E-3</v>
      </c>
      <c r="T132" s="10">
        <v>0.13700000000000001</v>
      </c>
      <c r="U132" s="10">
        <v>0.20300000000000001</v>
      </c>
      <c r="V132" s="10">
        <v>-4.87</v>
      </c>
      <c r="W132" s="10">
        <v>220235</v>
      </c>
      <c r="X132" s="10">
        <f>YEAR(semaineNetNm1[[#This Row],[Date de sortie]])</f>
        <v>2021</v>
      </c>
    </row>
    <row r="133" spans="1:24" x14ac:dyDescent="0.25">
      <c r="A133" t="s">
        <v>31</v>
      </c>
      <c r="B133" s="10">
        <v>277</v>
      </c>
      <c r="C133" s="11">
        <v>146</v>
      </c>
      <c r="D133" s="10">
        <v>1</v>
      </c>
      <c r="E133" s="12">
        <v>44365</v>
      </c>
      <c r="F133" s="10" t="s">
        <v>289</v>
      </c>
      <c r="G133" s="10" t="s">
        <v>290</v>
      </c>
      <c r="H133" s="14" t="str" cm="1">
        <f t="array" ref="H1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3" s="10" t="s">
        <v>291</v>
      </c>
      <c r="J133" s="14" t="str">
        <f>IF(semaineNetNm1[[#This Row],[Popularité]]&gt;=70,"Forte","Faible")</f>
        <v>Forte</v>
      </c>
      <c r="K133" s="14" t="str">
        <f>IF(semaineNetNm1[[#This Row],[Energie]]&gt;0.6,"Forte","Faible")</f>
        <v>Faible</v>
      </c>
      <c r="L133" s="11">
        <v>5666770</v>
      </c>
      <c r="M133" s="10">
        <v>1647262</v>
      </c>
      <c r="N133" s="12">
        <v>44364</v>
      </c>
      <c r="O133" s="10">
        <v>80</v>
      </c>
      <c r="P133" s="10">
        <v>0.435</v>
      </c>
      <c r="Q133" s="10">
        <v>0.78300000000000003</v>
      </c>
      <c r="R133" s="10">
        <v>5.8799999999999998E-2</v>
      </c>
      <c r="S133" s="10">
        <v>0.28199999999999997</v>
      </c>
      <c r="T133" s="10">
        <v>8.3299999999999999E-2</v>
      </c>
      <c r="U133" s="10">
        <v>0.51200000000000001</v>
      </c>
      <c r="V133" s="10">
        <v>-7.78</v>
      </c>
      <c r="W133" s="10">
        <v>210220</v>
      </c>
      <c r="X133" s="14">
        <f>YEAR(semaineNetNm1[[#This Row],[Date de sortie]])</f>
        <v>2021</v>
      </c>
    </row>
    <row r="134" spans="1:24" x14ac:dyDescent="0.25">
      <c r="A134" t="s">
        <v>31</v>
      </c>
      <c r="B134" s="10">
        <v>103</v>
      </c>
      <c r="C134" s="11">
        <v>103</v>
      </c>
      <c r="D134" s="10">
        <v>5</v>
      </c>
      <c r="E134" s="12">
        <v>44400</v>
      </c>
      <c r="F134" s="10" t="s">
        <v>292</v>
      </c>
      <c r="G134" s="10" t="s">
        <v>293</v>
      </c>
      <c r="H134" s="10" t="str" cm="1">
        <f t="array" ref="H1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4" s="10"/>
      <c r="J134" s="10" t="str">
        <f>IF(semaineNetNm1[[#This Row],[Popularité]]&gt;=70,"Forte","Faible")</f>
        <v>Forte</v>
      </c>
      <c r="K134" s="10" t="str">
        <f>IF(semaineNetNm1[[#This Row],[Energie]]&gt;0.6,"Forte","Faible")</f>
        <v>Forte</v>
      </c>
      <c r="L134" s="11">
        <v>6709106</v>
      </c>
      <c r="M134" s="10">
        <v>16074</v>
      </c>
      <c r="N134" s="12">
        <v>44363</v>
      </c>
      <c r="O134" s="10">
        <v>85</v>
      </c>
      <c r="P134" s="10">
        <v>0.81200000000000006</v>
      </c>
      <c r="Q134" s="10">
        <v>0.76900000000000002</v>
      </c>
      <c r="R134" s="10">
        <v>8.2500000000000004E-2</v>
      </c>
      <c r="S134" s="10">
        <v>0.28100000000000003</v>
      </c>
      <c r="T134" s="10">
        <v>7.8100000000000003E-2</v>
      </c>
      <c r="U134" s="10">
        <v>0.92600000000000005</v>
      </c>
      <c r="V134" s="10">
        <v>-2.0880000000000001</v>
      </c>
      <c r="W134" s="10">
        <v>280274</v>
      </c>
      <c r="X134" s="10">
        <f>YEAR(semaineNetNm1[[#This Row],[Date de sortie]])</f>
        <v>2021</v>
      </c>
    </row>
    <row r="135" spans="1:24" x14ac:dyDescent="0.25">
      <c r="A135" t="s">
        <v>31</v>
      </c>
      <c r="B135" s="10">
        <v>49</v>
      </c>
      <c r="C135" s="11">
        <v>29</v>
      </c>
      <c r="D135" s="10">
        <v>6</v>
      </c>
      <c r="E135" s="12">
        <v>44372</v>
      </c>
      <c r="F135" s="10" t="s">
        <v>294</v>
      </c>
      <c r="G135" s="10" t="s">
        <v>295</v>
      </c>
      <c r="H135" s="14" t="str" cm="1">
        <f t="array" ref="H1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5" s="10" t="s">
        <v>51</v>
      </c>
      <c r="J135" s="14" t="str">
        <f>IF(semaineNetNm1[[#This Row],[Popularité]]&gt;=70,"Forte","Faible")</f>
        <v>Forte</v>
      </c>
      <c r="K135" s="14" t="str">
        <f>IF(semaineNetNm1[[#This Row],[Energie]]&gt;0.6,"Forte","Faible")</f>
        <v>Forte</v>
      </c>
      <c r="L135" s="11">
        <v>10032746</v>
      </c>
      <c r="M135" s="10">
        <v>6929075</v>
      </c>
      <c r="N135" s="12">
        <v>44362</v>
      </c>
      <c r="O135" s="10">
        <v>89</v>
      </c>
      <c r="P135" s="10">
        <v>0.71099999999999997</v>
      </c>
      <c r="Q135" s="10">
        <v>0.83899999999999997</v>
      </c>
      <c r="R135" s="10">
        <v>4.7300000000000002E-2</v>
      </c>
      <c r="S135" s="10">
        <v>0.39800000000000002</v>
      </c>
      <c r="T135" s="10">
        <v>0.11799999999999999</v>
      </c>
      <c r="U135" s="10">
        <v>0.57299999999999995</v>
      </c>
      <c r="V135" s="10">
        <v>-4.7329999999999997</v>
      </c>
      <c r="W135" s="10">
        <v>349547</v>
      </c>
      <c r="X135" s="14">
        <f>YEAR(semaineNetNm1[[#This Row],[Date de sortie]])</f>
        <v>2021</v>
      </c>
    </row>
    <row r="136" spans="1:24" x14ac:dyDescent="0.25">
      <c r="A136" t="s">
        <v>31</v>
      </c>
      <c r="B136" s="10">
        <v>59</v>
      </c>
      <c r="C136" s="11">
        <v>34</v>
      </c>
      <c r="D136" s="10">
        <v>21</v>
      </c>
      <c r="E136" s="12">
        <v>44309</v>
      </c>
      <c r="F136" s="10" t="s">
        <v>296</v>
      </c>
      <c r="G136" s="10" t="s">
        <v>297</v>
      </c>
      <c r="H136" s="10" t="str" cm="1">
        <f t="array" ref="H1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6" s="10" t="s">
        <v>56</v>
      </c>
      <c r="J136" s="10" t="str">
        <f>IF(semaineNetNm1[[#This Row],[Popularité]]&gt;=70,"Forte","Faible")</f>
        <v>Forte</v>
      </c>
      <c r="K136" s="10" t="str">
        <f>IF(semaineNetNm1[[#This Row],[Energie]]&gt;0.6,"Forte","Faible")</f>
        <v>Forte</v>
      </c>
      <c r="L136" s="11">
        <v>9048966</v>
      </c>
      <c r="M136" s="10">
        <v>32262679</v>
      </c>
      <c r="N136" s="12">
        <v>44358</v>
      </c>
      <c r="O136" s="10">
        <v>88</v>
      </c>
      <c r="P136" s="10">
        <v>0.67600000000000005</v>
      </c>
      <c r="Q136" s="10">
        <v>0.71299999999999997</v>
      </c>
      <c r="R136" s="10">
        <v>2.7E-2</v>
      </c>
      <c r="S136" s="10">
        <v>3.7699999999999997E-2</v>
      </c>
      <c r="T136" s="10">
        <v>0.154</v>
      </c>
      <c r="U136" s="10">
        <v>0.72099999999999997</v>
      </c>
      <c r="V136" s="10">
        <v>-5.4829999999999997</v>
      </c>
      <c r="W136" s="10">
        <v>227395</v>
      </c>
      <c r="X136" s="10">
        <f>YEAR(semaineNetNm1[[#This Row],[Date de sortie]])</f>
        <v>2021</v>
      </c>
    </row>
    <row r="137" spans="1:24" x14ac:dyDescent="0.25">
      <c r="A137" t="s">
        <v>31</v>
      </c>
      <c r="B137" s="10">
        <v>61</v>
      </c>
      <c r="C137" s="11">
        <v>46</v>
      </c>
      <c r="D137" s="10">
        <v>7</v>
      </c>
      <c r="E137" s="12">
        <v>44379</v>
      </c>
      <c r="F137" s="10" t="s">
        <v>298</v>
      </c>
      <c r="G137" s="10" t="s">
        <v>299</v>
      </c>
      <c r="H137" s="14" t="str" cm="1">
        <f t="array" ref="H1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7" s="10" t="s">
        <v>300</v>
      </c>
      <c r="J137" s="14" t="str">
        <f>IF(semaineNetNm1[[#This Row],[Popularité]]&gt;=70,"Forte","Faible")</f>
        <v>Forte</v>
      </c>
      <c r="K137" s="14" t="str">
        <f>IF(semaineNetNm1[[#This Row],[Energie]]&gt;0.6,"Forte","Faible")</f>
        <v>Forte</v>
      </c>
      <c r="L137" s="11">
        <v>8977336</v>
      </c>
      <c r="M137" s="10">
        <v>4787261</v>
      </c>
      <c r="N137" s="12">
        <v>44358</v>
      </c>
      <c r="O137" s="10">
        <v>88</v>
      </c>
      <c r="P137" s="10">
        <v>0.69299999999999995</v>
      </c>
      <c r="Q137" s="10">
        <v>0.95</v>
      </c>
      <c r="R137" s="10">
        <v>8.9800000000000005E-2</v>
      </c>
      <c r="S137" s="10">
        <v>1.3299999999999999E-2</v>
      </c>
      <c r="T137" s="10">
        <v>0.17299999999999999</v>
      </c>
      <c r="U137" s="10">
        <v>0.89100000000000001</v>
      </c>
      <c r="V137" s="10">
        <v>-3.4239999999999999</v>
      </c>
      <c r="W137" s="10">
        <v>184635</v>
      </c>
      <c r="X137" s="14">
        <f>YEAR(semaineNetNm1[[#This Row],[Date de sortie]])</f>
        <v>2021</v>
      </c>
    </row>
    <row r="138" spans="1:24" x14ac:dyDescent="0.25">
      <c r="A138" t="s">
        <v>31</v>
      </c>
      <c r="B138" s="10">
        <v>133</v>
      </c>
      <c r="C138" s="11">
        <v>4</v>
      </c>
      <c r="D138" s="10">
        <v>83</v>
      </c>
      <c r="E138" s="12">
        <v>43826</v>
      </c>
      <c r="F138" s="10" t="s">
        <v>301</v>
      </c>
      <c r="G138" s="10" t="s">
        <v>297</v>
      </c>
      <c r="H138" s="10" t="str" cm="1">
        <f t="array" ref="H1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8" s="10" t="s">
        <v>56</v>
      </c>
      <c r="J138" s="10" t="str">
        <f>IF(semaineNetNm1[[#This Row],[Popularité]]&gt;=70,"Forte","Faible")</f>
        <v>Forte</v>
      </c>
      <c r="K138" s="10" t="str">
        <f>IF(semaineNetNm1[[#This Row],[Energie]]&gt;0.6,"Forte","Faible")</f>
        <v>Faible</v>
      </c>
      <c r="L138" s="11">
        <v>5928329</v>
      </c>
      <c r="M138" s="10">
        <v>32262679</v>
      </c>
      <c r="N138" s="12">
        <v>44358</v>
      </c>
      <c r="O138" s="10">
        <v>85</v>
      </c>
      <c r="P138" s="10">
        <v>0.32700000000000001</v>
      </c>
      <c r="Q138" s="10">
        <v>0.77500000000000002</v>
      </c>
      <c r="R138" s="10">
        <v>5.57E-2</v>
      </c>
      <c r="S138" s="10">
        <v>0.84099999999999997</v>
      </c>
      <c r="T138" s="10">
        <v>8.2100000000000006E-2</v>
      </c>
      <c r="U138" s="10">
        <v>0.59499999999999997</v>
      </c>
      <c r="V138" s="10">
        <v>-7.2409999999999997</v>
      </c>
      <c r="W138" s="10">
        <v>189486</v>
      </c>
      <c r="X138" s="10">
        <f>YEAR(semaineNetNm1[[#This Row],[Date de sortie]])</f>
        <v>2021</v>
      </c>
    </row>
    <row r="139" spans="1:24" x14ac:dyDescent="0.25">
      <c r="A139" t="s">
        <v>31</v>
      </c>
      <c r="B139" s="10">
        <v>229</v>
      </c>
      <c r="C139" s="11">
        <v>80</v>
      </c>
      <c r="D139" s="10">
        <v>5</v>
      </c>
      <c r="E139" s="12">
        <v>44358</v>
      </c>
      <c r="F139" s="10" t="s">
        <v>302</v>
      </c>
      <c r="G139" s="10" t="s">
        <v>303</v>
      </c>
      <c r="H139" s="14" t="str" cm="1">
        <f t="array" ref="H1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9" s="10" t="s">
        <v>130</v>
      </c>
      <c r="J139" s="14" t="str">
        <f>IF(semaineNetNm1[[#This Row],[Popularité]]&gt;=70,"Forte","Faible")</f>
        <v>Forte</v>
      </c>
      <c r="K139" s="14" t="str">
        <f>IF(semaineNetNm1[[#This Row],[Energie]]&gt;0.6,"Forte","Faible")</f>
        <v>Forte</v>
      </c>
      <c r="L139" s="11">
        <v>5259503</v>
      </c>
      <c r="M139" s="10">
        <v>9987114</v>
      </c>
      <c r="N139" s="12">
        <v>44358</v>
      </c>
      <c r="O139" s="10">
        <v>82</v>
      </c>
      <c r="P139" s="10">
        <v>0.90900000000000003</v>
      </c>
      <c r="Q139" s="10">
        <v>0.68799999999999994</v>
      </c>
      <c r="R139" s="10">
        <v>6.2399999999999997E-2</v>
      </c>
      <c r="S139" s="10">
        <v>4.7399999999999998E-2</v>
      </c>
      <c r="T139" s="10">
        <v>6.7400000000000002E-2</v>
      </c>
      <c r="U139" s="10">
        <v>0.70199999999999996</v>
      </c>
      <c r="V139" s="10">
        <v>-1.992</v>
      </c>
      <c r="W139" s="10">
        <v>210573</v>
      </c>
      <c r="X139" s="14">
        <f>YEAR(semaineNetNm1[[#This Row],[Date de sortie]])</f>
        <v>2021</v>
      </c>
    </row>
    <row r="140" spans="1:24" x14ac:dyDescent="0.25">
      <c r="A140" t="s">
        <v>31</v>
      </c>
      <c r="B140" s="10">
        <v>269</v>
      </c>
      <c r="C140" s="11">
        <v>50</v>
      </c>
      <c r="D140" s="10">
        <v>3</v>
      </c>
      <c r="E140" s="12">
        <v>44358</v>
      </c>
      <c r="F140" s="10" t="s">
        <v>304</v>
      </c>
      <c r="G140" s="10" t="s">
        <v>305</v>
      </c>
      <c r="H140" s="10" t="str" cm="1">
        <f t="array" ref="H1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40" s="10" t="s">
        <v>74</v>
      </c>
      <c r="J140" s="10" t="str">
        <f>IF(semaineNetNm1[[#This Row],[Popularité]]&gt;=70,"Forte","Faible")</f>
        <v>Forte</v>
      </c>
      <c r="K140" s="10" t="str">
        <f>IF(semaineNetNm1[[#This Row],[Energie]]&gt;0.6,"Forte","Faible")</f>
        <v>Faible</v>
      </c>
      <c r="L140" s="11">
        <v>5424579</v>
      </c>
      <c r="M140" s="10">
        <v>11690201</v>
      </c>
      <c r="N140" s="12">
        <v>44358</v>
      </c>
      <c r="O140" s="10">
        <v>79</v>
      </c>
      <c r="P140" s="10">
        <v>0.53800000000000003</v>
      </c>
      <c r="Q140" s="10">
        <v>0.92700000000000005</v>
      </c>
      <c r="R140" s="10">
        <v>0.11600000000000001</v>
      </c>
      <c r="S140" s="10">
        <v>3.1199999999999999E-2</v>
      </c>
      <c r="T140" s="10">
        <v>9.4500000000000001E-2</v>
      </c>
      <c r="U140" s="10">
        <v>0.221</v>
      </c>
      <c r="V140" s="10">
        <v>-3.9169999999999998</v>
      </c>
      <c r="W140" s="10">
        <v>278191</v>
      </c>
      <c r="X140" s="10">
        <f>YEAR(semaineNetNm1[[#This Row],[Date de sortie]])</f>
        <v>2021</v>
      </c>
    </row>
    <row r="141" spans="1:24" x14ac:dyDescent="0.25">
      <c r="A141" t="s">
        <v>31</v>
      </c>
      <c r="B141" s="14">
        <v>272</v>
      </c>
      <c r="C141" s="15">
        <v>138</v>
      </c>
      <c r="D141" s="14">
        <v>3</v>
      </c>
      <c r="E141" s="16">
        <v>44365</v>
      </c>
      <c r="F141" s="14" t="s">
        <v>306</v>
      </c>
      <c r="G141" s="14" t="s">
        <v>307</v>
      </c>
      <c r="H141" s="14" t="str" cm="1">
        <f t="array" ref="H1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1" s="14" t="s">
        <v>308</v>
      </c>
      <c r="J141" s="14" t="str">
        <f>IF(semaineNetNm1[[#This Row],[Popularité]]&gt;=70,"Forte","Faible")</f>
        <v>Forte</v>
      </c>
      <c r="K141" s="14" t="str">
        <f>IF(semaineNetNm1[[#This Row],[Energie]]&gt;0.6,"Forte","Faible")</f>
        <v>Forte</v>
      </c>
      <c r="L141" s="15">
        <v>5341887</v>
      </c>
      <c r="M141" s="14">
        <v>1650683</v>
      </c>
      <c r="N141" s="16">
        <v>44358</v>
      </c>
      <c r="O141" s="14">
        <v>82</v>
      </c>
      <c r="P141" s="14">
        <v>0.76400000000000001</v>
      </c>
      <c r="Q141" s="14">
        <v>0.52700000000000002</v>
      </c>
      <c r="R141" s="14">
        <v>0.32200000000000001</v>
      </c>
      <c r="S141" s="14">
        <v>1.6E-2</v>
      </c>
      <c r="T141" s="14">
        <v>2.7300000000000001E-2</v>
      </c>
      <c r="U141" s="14">
        <v>0.82899999999999996</v>
      </c>
      <c r="V141" s="14">
        <v>-4.2969999999999997</v>
      </c>
      <c r="W141" s="14">
        <v>175924</v>
      </c>
      <c r="X141" s="14">
        <f>YEAR(semaineNetNm1[[#This Row],[Date de sortie]])</f>
        <v>2021</v>
      </c>
    </row>
    <row r="142" spans="1:24" x14ac:dyDescent="0.25">
      <c r="A142" t="s">
        <v>31</v>
      </c>
      <c r="B142" s="10">
        <v>282</v>
      </c>
      <c r="C142" s="11">
        <v>66</v>
      </c>
      <c r="D142" s="10">
        <v>2</v>
      </c>
      <c r="E142" s="12">
        <v>44358</v>
      </c>
      <c r="F142" s="10" t="s">
        <v>309</v>
      </c>
      <c r="G142" s="10" t="s">
        <v>310</v>
      </c>
      <c r="H142" s="10" t="str" cm="1">
        <f t="array" ref="H1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42" s="10" t="s">
        <v>311</v>
      </c>
      <c r="J142" s="10" t="str">
        <f>IF(semaineNetNm1[[#This Row],[Popularité]]&gt;=70,"Forte","Faible")</f>
        <v>Forte</v>
      </c>
      <c r="K142" s="10" t="str">
        <f>IF(semaineNetNm1[[#This Row],[Energie]]&gt;0.6,"Forte","Faible")</f>
        <v>Forte</v>
      </c>
      <c r="L142" s="11">
        <v>5189427</v>
      </c>
      <c r="M142" s="10">
        <v>4840346</v>
      </c>
      <c r="N142" s="12">
        <v>44358</v>
      </c>
      <c r="O142" s="10">
        <v>80</v>
      </c>
      <c r="P142" s="10">
        <v>0.64500000000000002</v>
      </c>
      <c r="Q142" s="10">
        <v>0.47899999999999998</v>
      </c>
      <c r="R142" s="10">
        <v>0.30199999999999999</v>
      </c>
      <c r="S142" s="10">
        <v>0.13500000000000001</v>
      </c>
      <c r="T142" s="10">
        <v>8.2500000000000004E-2</v>
      </c>
      <c r="U142" s="10">
        <v>0.38100000000000001</v>
      </c>
      <c r="V142" s="10">
        <v>-7.3360000000000003</v>
      </c>
      <c r="W142" s="10">
        <v>168729</v>
      </c>
      <c r="X142" s="10">
        <f>YEAR(semaineNetNm1[[#This Row],[Date de sortie]])</f>
        <v>2021</v>
      </c>
    </row>
    <row r="143" spans="1:24" x14ac:dyDescent="0.25">
      <c r="A143" t="s">
        <v>31</v>
      </c>
      <c r="B143" s="10">
        <v>301</v>
      </c>
      <c r="C143" s="11">
        <v>106</v>
      </c>
      <c r="D143" s="10">
        <v>1</v>
      </c>
      <c r="E143" s="12">
        <v>44358</v>
      </c>
      <c r="F143" s="10" t="s">
        <v>312</v>
      </c>
      <c r="G143" s="10" t="s">
        <v>310</v>
      </c>
      <c r="H143" s="14" t="str" cm="1">
        <f t="array" ref="H1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43" s="10" t="s">
        <v>311</v>
      </c>
      <c r="J143" s="14" t="str">
        <f>IF(semaineNetNm1[[#This Row],[Popularité]]&gt;=70,"Forte","Faible")</f>
        <v>Forte</v>
      </c>
      <c r="K143" s="14" t="str">
        <f>IF(semaineNetNm1[[#This Row],[Energie]]&gt;0.6,"Forte","Faible")</f>
        <v>Faible</v>
      </c>
      <c r="L143" s="11">
        <v>6989528</v>
      </c>
      <c r="M143" s="10">
        <v>4840346</v>
      </c>
      <c r="N143" s="12">
        <v>44358</v>
      </c>
      <c r="O143" s="10">
        <v>75</v>
      </c>
      <c r="P143" s="10">
        <v>0.56299999999999994</v>
      </c>
      <c r="Q143" s="10">
        <v>0.50600000000000001</v>
      </c>
      <c r="R143" s="10">
        <v>0.41099999999999998</v>
      </c>
      <c r="S143" s="10">
        <v>3.2599999999999997E-2</v>
      </c>
      <c r="T143" s="10">
        <v>8.5599999999999996E-2</v>
      </c>
      <c r="U143" s="10">
        <v>0.153</v>
      </c>
      <c r="V143" s="10">
        <v>-7.6639999999999997</v>
      </c>
      <c r="W143" s="10">
        <v>190509</v>
      </c>
      <c r="X143" s="14">
        <f>YEAR(semaineNetNm1[[#This Row],[Date de sortie]])</f>
        <v>2021</v>
      </c>
    </row>
    <row r="144" spans="1:24" x14ac:dyDescent="0.25">
      <c r="A144" t="s">
        <v>31</v>
      </c>
      <c r="B144" s="10">
        <v>302</v>
      </c>
      <c r="C144" s="11">
        <v>124</v>
      </c>
      <c r="D144" s="10">
        <v>1</v>
      </c>
      <c r="E144" s="12">
        <v>44358</v>
      </c>
      <c r="F144" s="10" t="s">
        <v>313</v>
      </c>
      <c r="G144" s="10" t="s">
        <v>297</v>
      </c>
      <c r="H144" s="10" t="str" cm="1">
        <f t="array" ref="H1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4" s="10" t="s">
        <v>56</v>
      </c>
      <c r="J144" s="10" t="str">
        <f>IF(semaineNetNm1[[#This Row],[Popularité]]&gt;=70,"Forte","Faible")</f>
        <v>Forte</v>
      </c>
      <c r="K144" s="10" t="str">
        <f>IF(semaineNetNm1[[#This Row],[Energie]]&gt;0.6,"Forte","Faible")</f>
        <v>Forte</v>
      </c>
      <c r="L144" s="11">
        <v>6410263</v>
      </c>
      <c r="M144" s="10">
        <v>32262679</v>
      </c>
      <c r="N144" s="12">
        <v>44358</v>
      </c>
      <c r="O144" s="10">
        <v>79</v>
      </c>
      <c r="P144" s="10">
        <v>0.70599999999999996</v>
      </c>
      <c r="Q144" s="10">
        <v>0.76600000000000001</v>
      </c>
      <c r="R144" s="10">
        <v>0.16</v>
      </c>
      <c r="S144" s="10">
        <v>0.223</v>
      </c>
      <c r="T144" s="10">
        <v>6.4000000000000001E-2</v>
      </c>
      <c r="U144" s="10">
        <v>0.76600000000000001</v>
      </c>
      <c r="V144" s="10">
        <v>-6.5529999999999999</v>
      </c>
      <c r="W144" s="10">
        <v>172598</v>
      </c>
      <c r="X144" s="10">
        <f>YEAR(semaineNetNm1[[#This Row],[Date de sortie]])</f>
        <v>2021</v>
      </c>
    </row>
    <row r="145" spans="1:24" x14ac:dyDescent="0.25">
      <c r="A145" t="s">
        <v>31</v>
      </c>
      <c r="B145" s="10">
        <v>303</v>
      </c>
      <c r="C145" s="11">
        <v>128</v>
      </c>
      <c r="D145" s="10">
        <v>1</v>
      </c>
      <c r="E145" s="12">
        <v>44358</v>
      </c>
      <c r="F145" s="10" t="s">
        <v>314</v>
      </c>
      <c r="G145" s="10" t="s">
        <v>305</v>
      </c>
      <c r="H145" s="14" t="str" cm="1">
        <f t="array" ref="H1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45" s="10" t="s">
        <v>74</v>
      </c>
      <c r="J145" s="14" t="str">
        <f>IF(semaineNetNm1[[#This Row],[Popularité]]&gt;=70,"Forte","Faible")</f>
        <v>Forte</v>
      </c>
      <c r="K145" s="14" t="str">
        <f>IF(semaineNetNm1[[#This Row],[Energie]]&gt;0.6,"Forte","Faible")</f>
        <v>Forte</v>
      </c>
      <c r="L145" s="11">
        <v>6323268</v>
      </c>
      <c r="M145" s="10">
        <v>11690201</v>
      </c>
      <c r="N145" s="12">
        <v>44358</v>
      </c>
      <c r="O145" s="10">
        <v>71</v>
      </c>
      <c r="P145" s="10">
        <v>0.623</v>
      </c>
      <c r="Q145" s="10">
        <v>0.91700000000000004</v>
      </c>
      <c r="R145" s="10">
        <v>0.13500000000000001</v>
      </c>
      <c r="S145" s="10">
        <v>9.8500000000000004E-2</v>
      </c>
      <c r="T145" s="10">
        <v>8.3299999999999999E-2</v>
      </c>
      <c r="U145" s="10">
        <v>0.68700000000000006</v>
      </c>
      <c r="V145" s="10">
        <v>-8.2309999999999999</v>
      </c>
      <c r="W145" s="10">
        <v>206272</v>
      </c>
      <c r="X145" s="14">
        <f>YEAR(semaineNetNm1[[#This Row],[Date de sortie]])</f>
        <v>2021</v>
      </c>
    </row>
    <row r="146" spans="1:24" x14ac:dyDescent="0.25">
      <c r="A146" t="s">
        <v>31</v>
      </c>
      <c r="B146" s="10">
        <v>305</v>
      </c>
      <c r="C146" s="11">
        <v>166</v>
      </c>
      <c r="D146" s="10">
        <v>1</v>
      </c>
      <c r="E146" s="12">
        <v>44358</v>
      </c>
      <c r="F146" s="10" t="s">
        <v>315</v>
      </c>
      <c r="G146" s="10" t="s">
        <v>305</v>
      </c>
      <c r="H146" s="10" t="str" cm="1">
        <f t="array" ref="H1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46" s="10" t="s">
        <v>74</v>
      </c>
      <c r="J146" s="10" t="str">
        <f>IF(semaineNetNm1[[#This Row],[Popularité]]&gt;=70,"Forte","Faible")</f>
        <v>Forte</v>
      </c>
      <c r="K146" s="10" t="str">
        <f>IF(semaineNetNm1[[#This Row],[Energie]]&gt;0.6,"Forte","Faible")</f>
        <v>Forte</v>
      </c>
      <c r="L146" s="11">
        <v>5456648</v>
      </c>
      <c r="M146" s="10">
        <v>11690201</v>
      </c>
      <c r="N146" s="12">
        <v>44358</v>
      </c>
      <c r="O146" s="10">
        <v>72</v>
      </c>
      <c r="P146" s="10">
        <v>0.71899999999999997</v>
      </c>
      <c r="Q146" s="10">
        <v>0.83099999999999996</v>
      </c>
      <c r="R146" s="10">
        <v>0.23499999999999999</v>
      </c>
      <c r="S146" s="10">
        <v>0.51400000000000001</v>
      </c>
      <c r="T146" s="10">
        <v>6.7500000000000004E-2</v>
      </c>
      <c r="U146" s="10">
        <v>0.85899999999999999</v>
      </c>
      <c r="V146" s="10">
        <v>-6.8360000000000003</v>
      </c>
      <c r="W146" s="10">
        <v>248652</v>
      </c>
      <c r="X146" s="10">
        <f>YEAR(semaineNetNm1[[#This Row],[Date de sortie]])</f>
        <v>2021</v>
      </c>
    </row>
    <row r="147" spans="1:24" x14ac:dyDescent="0.25">
      <c r="A147" t="s">
        <v>31</v>
      </c>
      <c r="B147" s="10">
        <v>307</v>
      </c>
      <c r="C147" s="11">
        <v>179</v>
      </c>
      <c r="D147" s="10">
        <v>1</v>
      </c>
      <c r="E147" s="12">
        <v>44358</v>
      </c>
      <c r="F147" s="10" t="s">
        <v>316</v>
      </c>
      <c r="G147" s="10" t="s">
        <v>310</v>
      </c>
      <c r="H147" s="14" t="str" cm="1">
        <f t="array" ref="H1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47" s="10" t="s">
        <v>311</v>
      </c>
      <c r="J147" s="14" t="str">
        <f>IF(semaineNetNm1[[#This Row],[Popularité]]&gt;=70,"Forte","Faible")</f>
        <v>Forte</v>
      </c>
      <c r="K147" s="14" t="str">
        <f>IF(semaineNetNm1[[#This Row],[Energie]]&gt;0.6,"Forte","Faible")</f>
        <v>Forte</v>
      </c>
      <c r="L147" s="11">
        <v>5335308</v>
      </c>
      <c r="M147" s="10">
        <v>4840346</v>
      </c>
      <c r="N147" s="12">
        <v>44358</v>
      </c>
      <c r="O147" s="10">
        <v>74</v>
      </c>
      <c r="P147" s="10">
        <v>0.71199999999999997</v>
      </c>
      <c r="Q147" s="10">
        <v>0.73399999999999999</v>
      </c>
      <c r="R147" s="10">
        <v>0.20100000000000001</v>
      </c>
      <c r="S147" s="10">
        <v>0.39100000000000001</v>
      </c>
      <c r="T147" s="10">
        <v>0.10299999999999999</v>
      </c>
      <c r="U147" s="10">
        <v>0.67400000000000004</v>
      </c>
      <c r="V147" s="10">
        <v>-6.2169999999999996</v>
      </c>
      <c r="W147" s="10">
        <v>165405</v>
      </c>
      <c r="X147" s="14">
        <f>YEAR(semaineNetNm1[[#This Row],[Date de sortie]])</f>
        <v>2021</v>
      </c>
    </row>
    <row r="148" spans="1:24" x14ac:dyDescent="0.25">
      <c r="A148" t="s">
        <v>31</v>
      </c>
      <c r="B148" s="10">
        <v>308</v>
      </c>
      <c r="C148" s="11">
        <v>181</v>
      </c>
      <c r="D148" s="10">
        <v>1</v>
      </c>
      <c r="E148" s="12">
        <v>44358</v>
      </c>
      <c r="F148" s="10" t="s">
        <v>317</v>
      </c>
      <c r="G148" s="10" t="s">
        <v>305</v>
      </c>
      <c r="H148" s="10" t="str" cm="1">
        <f t="array" ref="H1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48" s="10" t="s">
        <v>74</v>
      </c>
      <c r="J148" s="10" t="str">
        <f>IF(semaineNetNm1[[#This Row],[Popularité]]&gt;=70,"Forte","Faible")</f>
        <v>Forte</v>
      </c>
      <c r="K148" s="10" t="str">
        <f>IF(semaineNetNm1[[#This Row],[Energie]]&gt;0.6,"Forte","Faible")</f>
        <v>Forte</v>
      </c>
      <c r="L148" s="11">
        <v>5322745</v>
      </c>
      <c r="M148" s="10">
        <v>11690201</v>
      </c>
      <c r="N148" s="12">
        <v>44358</v>
      </c>
      <c r="O148" s="10">
        <v>78</v>
      </c>
      <c r="P148" s="10">
        <v>0.629</v>
      </c>
      <c r="Q148" s="10">
        <v>0.87</v>
      </c>
      <c r="R148" s="10">
        <v>0.27900000000000003</v>
      </c>
      <c r="S148" s="10">
        <v>0.17299999999999999</v>
      </c>
      <c r="T148" s="10">
        <v>0.10100000000000001</v>
      </c>
      <c r="U148" s="10">
        <v>0.51200000000000001</v>
      </c>
      <c r="V148" s="10">
        <v>-7.5979999999999999</v>
      </c>
      <c r="W148" s="10">
        <v>241790</v>
      </c>
      <c r="X148" s="10">
        <f>YEAR(semaineNetNm1[[#This Row],[Date de sortie]])</f>
        <v>2021</v>
      </c>
    </row>
    <row r="149" spans="1:24" x14ac:dyDescent="0.25">
      <c r="A149" t="s">
        <v>31</v>
      </c>
      <c r="B149" s="14">
        <v>314</v>
      </c>
      <c r="C149" s="15">
        <v>195</v>
      </c>
      <c r="D149" s="14">
        <v>1</v>
      </c>
      <c r="E149" s="16">
        <v>44358</v>
      </c>
      <c r="F149" s="14" t="s">
        <v>318</v>
      </c>
      <c r="G149" s="14" t="s">
        <v>310</v>
      </c>
      <c r="H149" s="14" t="str" cm="1">
        <f t="array" ref="H1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49" s="14" t="s">
        <v>311</v>
      </c>
      <c r="J149" s="14" t="str">
        <f>IF(semaineNetNm1[[#This Row],[Popularité]]&gt;=70,"Forte","Faible")</f>
        <v>Forte</v>
      </c>
      <c r="K149" s="14" t="str">
        <f>IF(semaineNetNm1[[#This Row],[Energie]]&gt;0.6,"Forte","Faible")</f>
        <v>Faible</v>
      </c>
      <c r="L149" s="15">
        <v>5119845</v>
      </c>
      <c r="M149" s="14">
        <v>4840346</v>
      </c>
      <c r="N149" s="16">
        <v>44358</v>
      </c>
      <c r="O149" s="14">
        <v>72</v>
      </c>
      <c r="P149" s="14">
        <v>0.46600000000000003</v>
      </c>
      <c r="Q149" s="14">
        <v>0.52200000000000002</v>
      </c>
      <c r="R149" s="14">
        <v>0.45800000000000002</v>
      </c>
      <c r="S149" s="14">
        <v>0.33100000000000002</v>
      </c>
      <c r="T149" s="14">
        <v>0.11</v>
      </c>
      <c r="U149" s="14">
        <v>0.45900000000000002</v>
      </c>
      <c r="V149" s="14">
        <v>-8.0500000000000007</v>
      </c>
      <c r="W149" s="14">
        <v>137692</v>
      </c>
      <c r="X149" s="14">
        <f>YEAR(semaineNetNm1[[#This Row],[Date de sortie]])</f>
        <v>2021</v>
      </c>
    </row>
    <row r="150" spans="1:24" x14ac:dyDescent="0.25">
      <c r="A150" t="s">
        <v>31</v>
      </c>
      <c r="B150" s="10">
        <v>902</v>
      </c>
      <c r="C150" s="11">
        <v>65</v>
      </c>
      <c r="D150" s="10">
        <v>8</v>
      </c>
      <c r="E150" s="12">
        <v>44043</v>
      </c>
      <c r="F150" s="10" t="s">
        <v>319</v>
      </c>
      <c r="G150" s="10" t="s">
        <v>297</v>
      </c>
      <c r="H150" s="10" t="str" cm="1">
        <f t="array" ref="H1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50" s="10" t="s">
        <v>56</v>
      </c>
      <c r="J150" s="10" t="str">
        <f>IF(semaineNetNm1[[#This Row],[Popularité]]&gt;=70,"Forte","Faible")</f>
        <v>Forte</v>
      </c>
      <c r="K150" s="10" t="str">
        <f>IF(semaineNetNm1[[#This Row],[Energie]]&gt;0.6,"Forte","Faible")</f>
        <v>Faible</v>
      </c>
      <c r="L150" s="11">
        <v>4957966</v>
      </c>
      <c r="M150" s="10">
        <v>32279979</v>
      </c>
      <c r="N150" s="12">
        <v>44358</v>
      </c>
      <c r="O150" s="10">
        <v>73</v>
      </c>
      <c r="P150" s="10">
        <v>0.56699999999999995</v>
      </c>
      <c r="Q150" s="10">
        <v>0.48499999999999999</v>
      </c>
      <c r="R150" s="10">
        <v>3.8800000000000001E-2</v>
      </c>
      <c r="S150" s="10">
        <v>0.316</v>
      </c>
      <c r="T150" s="10">
        <v>9.4899999999999998E-2</v>
      </c>
      <c r="U150" s="10">
        <v>0.157</v>
      </c>
      <c r="V150" s="10">
        <v>-6.4560000000000004</v>
      </c>
      <c r="W150" s="10">
        <v>211254</v>
      </c>
      <c r="X150" s="10">
        <f>YEAR(semaineNetNm1[[#This Row],[Date de sortie]])</f>
        <v>2021</v>
      </c>
    </row>
    <row r="151" spans="1:24" x14ac:dyDescent="0.25">
      <c r="A151" t="s">
        <v>31</v>
      </c>
      <c r="B151" s="10">
        <v>83</v>
      </c>
      <c r="C151" s="11">
        <v>83</v>
      </c>
      <c r="D151" s="10">
        <v>2</v>
      </c>
      <c r="E151" s="12">
        <v>44400</v>
      </c>
      <c r="F151" s="10" t="s">
        <v>320</v>
      </c>
      <c r="G151" s="10" t="s">
        <v>321</v>
      </c>
      <c r="H151" s="14" t="str" cm="1">
        <f t="array" ref="H1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1" s="10" t="s">
        <v>322</v>
      </c>
      <c r="J151" s="14" t="str">
        <f>IF(semaineNetNm1[[#This Row],[Popularité]]&gt;=70,"Forte","Faible")</f>
        <v>Forte</v>
      </c>
      <c r="K151" s="14" t="str">
        <f>IF(semaineNetNm1[[#This Row],[Energie]]&gt;0.6,"Forte","Faible")</f>
        <v>Forte</v>
      </c>
      <c r="L151" s="11">
        <v>7516291</v>
      </c>
      <c r="M151" s="10">
        <v>1042079</v>
      </c>
      <c r="N151" s="12">
        <v>44357</v>
      </c>
      <c r="O151" s="10">
        <v>84</v>
      </c>
      <c r="P151" s="10">
        <v>0.94799999999999995</v>
      </c>
      <c r="Q151" s="10">
        <v>0.69399999999999995</v>
      </c>
      <c r="R151" s="10">
        <v>3.61E-2</v>
      </c>
      <c r="S151" s="10">
        <v>9.3600000000000003E-3</v>
      </c>
      <c r="T151" s="10">
        <v>0.13900000000000001</v>
      </c>
      <c r="U151" s="10">
        <v>0.70499999999999996</v>
      </c>
      <c r="V151" s="10">
        <v>-5.3070000000000004</v>
      </c>
      <c r="W151" s="10">
        <v>58149</v>
      </c>
      <c r="X151" s="14">
        <f>YEAR(semaineNetNm1[[#This Row],[Date de sortie]])</f>
        <v>2021</v>
      </c>
    </row>
    <row r="152" spans="1:24" x14ac:dyDescent="0.25">
      <c r="A152" t="s">
        <v>31</v>
      </c>
      <c r="B152" s="10">
        <v>182</v>
      </c>
      <c r="C152" s="11">
        <v>181</v>
      </c>
      <c r="D152" s="10">
        <v>4</v>
      </c>
      <c r="E152" s="12">
        <v>44386</v>
      </c>
      <c r="F152" s="10" t="s">
        <v>323</v>
      </c>
      <c r="G152" s="10" t="s">
        <v>324</v>
      </c>
      <c r="H152" s="10" t="str" cm="1">
        <f t="array" ref="H1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2" s="10"/>
      <c r="J152" s="10" t="str">
        <f>IF(semaineNetNm1[[#This Row],[Popularité]]&gt;=70,"Forte","Faible")</f>
        <v>Forte</v>
      </c>
      <c r="K152" s="10" t="str">
        <f>IF(semaineNetNm1[[#This Row],[Energie]]&gt;0.6,"Forte","Faible")</f>
        <v>Faible</v>
      </c>
      <c r="L152" s="11">
        <v>5145493</v>
      </c>
      <c r="M152" s="10">
        <v>180723</v>
      </c>
      <c r="N152" s="12">
        <v>44357</v>
      </c>
      <c r="O152" s="10">
        <v>71</v>
      </c>
      <c r="P152" s="10">
        <v>0.25</v>
      </c>
      <c r="Q152" s="10">
        <v>0.42199999999999999</v>
      </c>
      <c r="R152" s="10">
        <v>3.5099999999999999E-2</v>
      </c>
      <c r="S152" s="10">
        <v>0.441</v>
      </c>
      <c r="T152" s="10">
        <v>0.35</v>
      </c>
      <c r="U152" s="10">
        <v>0.246</v>
      </c>
      <c r="V152" s="10">
        <v>-6.8360000000000003</v>
      </c>
      <c r="W152" s="10">
        <v>161613</v>
      </c>
      <c r="X152" s="10">
        <f>YEAR(semaineNetNm1[[#This Row],[Date de sortie]])</f>
        <v>2021</v>
      </c>
    </row>
    <row r="153" spans="1:24" x14ac:dyDescent="0.25">
      <c r="A153" t="s">
        <v>31</v>
      </c>
      <c r="B153" s="14">
        <v>242</v>
      </c>
      <c r="C153" s="15">
        <v>152</v>
      </c>
      <c r="D153" s="14">
        <v>2</v>
      </c>
      <c r="E153" s="16">
        <v>44372</v>
      </c>
      <c r="F153" s="14" t="s">
        <v>325</v>
      </c>
      <c r="G153" s="14" t="s">
        <v>321</v>
      </c>
      <c r="H153" s="14" t="str" cm="1">
        <f t="array" ref="H1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3" s="14" t="s">
        <v>322</v>
      </c>
      <c r="J153" s="14" t="str">
        <f>IF(semaineNetNm1[[#This Row],[Popularité]]&gt;=70,"Forte","Faible")</f>
        <v>Forte</v>
      </c>
      <c r="K153" s="14" t="str">
        <f>IF(semaineNetNm1[[#This Row],[Energie]]&gt;0.6,"Forte","Faible")</f>
        <v>Faible</v>
      </c>
      <c r="L153" s="15">
        <v>5347263</v>
      </c>
      <c r="M153" s="14">
        <v>1042079</v>
      </c>
      <c r="N153" s="16">
        <v>44357</v>
      </c>
      <c r="O153" s="14">
        <v>81</v>
      </c>
      <c r="P153" s="14">
        <v>0.42399999999999999</v>
      </c>
      <c r="Q153" s="14">
        <v>0.35199999999999998</v>
      </c>
      <c r="R153" s="14">
        <v>3.9399999999999998E-2</v>
      </c>
      <c r="S153" s="14">
        <v>0.73299999999999998</v>
      </c>
      <c r="T153" s="14">
        <v>6.6400000000000001E-2</v>
      </c>
      <c r="U153" s="14">
        <v>0.14099999999999999</v>
      </c>
      <c r="V153" s="14">
        <v>-10.131</v>
      </c>
      <c r="W153" s="14">
        <v>302951</v>
      </c>
      <c r="X153" s="14">
        <f>YEAR(semaineNetNm1[[#This Row],[Date de sortie]])</f>
        <v>2021</v>
      </c>
    </row>
    <row r="154" spans="1:24" x14ac:dyDescent="0.25">
      <c r="A154" t="s">
        <v>31</v>
      </c>
      <c r="B154" s="10">
        <v>245</v>
      </c>
      <c r="C154" s="11">
        <v>25</v>
      </c>
      <c r="D154" s="10">
        <v>4</v>
      </c>
      <c r="E154" s="12">
        <v>44358</v>
      </c>
      <c r="F154" s="10" t="s">
        <v>326</v>
      </c>
      <c r="G154" s="10" t="s">
        <v>327</v>
      </c>
      <c r="H154" s="10" t="str" cm="1">
        <f t="array" ref="H1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54" s="10" t="s">
        <v>328</v>
      </c>
      <c r="J154" s="10" t="str">
        <f>IF(semaineNetNm1[[#This Row],[Popularité]]&gt;=70,"Forte","Faible")</f>
        <v>Forte</v>
      </c>
      <c r="K154" s="10" t="str">
        <f>IF(semaineNetNm1[[#This Row],[Energie]]&gt;0.6,"Forte","Faible")</f>
        <v>Faible</v>
      </c>
      <c r="L154" s="11">
        <v>5234112</v>
      </c>
      <c r="M154" s="10">
        <v>8083566</v>
      </c>
      <c r="N154" s="12">
        <v>44357</v>
      </c>
      <c r="O154" s="10">
        <v>81</v>
      </c>
      <c r="P154" s="10">
        <v>0.47</v>
      </c>
      <c r="Q154" s="10">
        <v>0.73499999999999999</v>
      </c>
      <c r="R154" s="10">
        <v>0.1</v>
      </c>
      <c r="S154" s="10">
        <v>0.26600000000000001</v>
      </c>
      <c r="T154" s="10">
        <v>0.32</v>
      </c>
      <c r="U154" s="10">
        <v>0.89700000000000002</v>
      </c>
      <c r="V154" s="10">
        <v>-9.4049999999999994</v>
      </c>
      <c r="W154" s="10">
        <v>192621</v>
      </c>
      <c r="X154" s="10">
        <f>YEAR(semaineNetNm1[[#This Row],[Date de sortie]])</f>
        <v>2021</v>
      </c>
    </row>
    <row r="155" spans="1:24" x14ac:dyDescent="0.25">
      <c r="A155" t="s">
        <v>31</v>
      </c>
      <c r="B155" s="14">
        <v>254</v>
      </c>
      <c r="C155" s="15">
        <v>101</v>
      </c>
      <c r="D155" s="14">
        <v>4</v>
      </c>
      <c r="E155" s="16">
        <v>44358</v>
      </c>
      <c r="F155" s="14" t="s">
        <v>329</v>
      </c>
      <c r="G155" s="14" t="s">
        <v>330</v>
      </c>
      <c r="H155" s="14" t="str" cm="1">
        <f t="array" ref="H1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55" s="14" t="s">
        <v>227</v>
      </c>
      <c r="J155" s="14" t="str">
        <f>IF(semaineNetNm1[[#This Row],[Popularité]]&gt;=70,"Forte","Faible")</f>
        <v>Forte</v>
      </c>
      <c r="K155" s="14" t="str">
        <f>IF(semaineNetNm1[[#This Row],[Energie]]&gt;0.6,"Forte","Faible")</f>
        <v>Faible</v>
      </c>
      <c r="L155" s="15">
        <v>4965913</v>
      </c>
      <c r="M155" s="14">
        <v>3126961</v>
      </c>
      <c r="N155" s="16">
        <v>44356</v>
      </c>
      <c r="O155" s="14">
        <v>81</v>
      </c>
      <c r="P155" s="14">
        <v>0.52400000000000002</v>
      </c>
      <c r="Q155" s="14">
        <v>0.78300000000000003</v>
      </c>
      <c r="R155" s="14">
        <v>5.5399999999999998E-2</v>
      </c>
      <c r="S155" s="14">
        <v>0.24099999999999999</v>
      </c>
      <c r="T155" s="14">
        <v>0.27100000000000002</v>
      </c>
      <c r="U155" s="14">
        <v>0.83899999999999997</v>
      </c>
      <c r="V155" s="14">
        <v>-6.4550000000000001</v>
      </c>
      <c r="W155" s="14">
        <v>164896</v>
      </c>
      <c r="X155" s="14">
        <f>YEAR(semaineNetNm1[[#This Row],[Date de sortie]])</f>
        <v>2021</v>
      </c>
    </row>
    <row r="156" spans="1:24" x14ac:dyDescent="0.25">
      <c r="A156" t="s">
        <v>31</v>
      </c>
      <c r="B156" s="10">
        <v>9</v>
      </c>
      <c r="C156" s="11">
        <v>3</v>
      </c>
      <c r="D156" s="10">
        <v>8</v>
      </c>
      <c r="E156" s="12">
        <v>44365</v>
      </c>
      <c r="F156" s="10" t="s">
        <v>331</v>
      </c>
      <c r="G156" s="10" t="s">
        <v>210</v>
      </c>
      <c r="H156" s="10" t="str" cm="1">
        <f t="array" ref="H1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6" s="10" t="s">
        <v>51</v>
      </c>
      <c r="J156" s="10" t="str">
        <f>IF(semaineNetNm1[[#This Row],[Popularité]]&gt;=70,"Forte","Faible")</f>
        <v>Forte</v>
      </c>
      <c r="K156" s="10" t="str">
        <f>IF(semaineNetNm1[[#This Row],[Energie]]&gt;0.6,"Forte","Faible")</f>
        <v>Forte</v>
      </c>
      <c r="L156" s="11">
        <v>25030128</v>
      </c>
      <c r="M156" s="10">
        <v>36142273</v>
      </c>
      <c r="N156" s="12">
        <v>44351</v>
      </c>
      <c r="O156" s="10">
        <v>96</v>
      </c>
      <c r="P156" s="10">
        <v>0.64800000000000002</v>
      </c>
      <c r="Q156" s="10">
        <v>0.64400000000000002</v>
      </c>
      <c r="R156" s="10">
        <v>0.11799999999999999</v>
      </c>
      <c r="S156" s="10">
        <v>0.27600000000000002</v>
      </c>
      <c r="T156" s="10">
        <v>0.13500000000000001</v>
      </c>
      <c r="U156" s="10">
        <v>0.44</v>
      </c>
      <c r="V156" s="10">
        <v>-4.601</v>
      </c>
      <c r="W156" s="10">
        <v>206710</v>
      </c>
      <c r="X156" s="10">
        <f>YEAR(semaineNetNm1[[#This Row],[Date de sortie]])</f>
        <v>2021</v>
      </c>
    </row>
    <row r="157" spans="1:24" x14ac:dyDescent="0.25">
      <c r="A157" t="s">
        <v>31</v>
      </c>
      <c r="B157" s="10">
        <v>15</v>
      </c>
      <c r="C157" s="11">
        <v>2</v>
      </c>
      <c r="D157" s="10">
        <v>10</v>
      </c>
      <c r="E157" s="12">
        <v>44337</v>
      </c>
      <c r="F157" s="10" t="s">
        <v>332</v>
      </c>
      <c r="G157" s="10" t="s">
        <v>181</v>
      </c>
      <c r="H157" s="14" t="str" cm="1">
        <f t="array" ref="H1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57" s="10" t="s">
        <v>130</v>
      </c>
      <c r="J157" s="14" t="str">
        <f>IF(semaineNetNm1[[#This Row],[Popularité]]&gt;=70,"Forte","Faible")</f>
        <v>Forte</v>
      </c>
      <c r="K157" s="14" t="str">
        <f>IF(semaineNetNm1[[#This Row],[Energie]]&gt;0.6,"Forte","Faible")</f>
        <v>Faible</v>
      </c>
      <c r="L157" s="11">
        <v>19985713</v>
      </c>
      <c r="M157" s="10">
        <v>37106176</v>
      </c>
      <c r="N157" s="12">
        <v>44351</v>
      </c>
      <c r="O157" s="10">
        <v>95</v>
      </c>
      <c r="P157" s="10">
        <v>0.45900000000000002</v>
      </c>
      <c r="Q157" s="10">
        <v>0.75900000000000001</v>
      </c>
      <c r="R157" s="10">
        <v>9.4799999999999995E-2</v>
      </c>
      <c r="S157" s="10">
        <v>3.2299999999999998E-3</v>
      </c>
      <c r="T157" s="10">
        <v>9.06E-2</v>
      </c>
      <c r="U157" s="10">
        <v>0.69499999999999995</v>
      </c>
      <c r="V157" s="10">
        <v>-5.1870000000000003</v>
      </c>
      <c r="W157" s="10">
        <v>164442</v>
      </c>
      <c r="X157" s="14">
        <f>YEAR(semaineNetNm1[[#This Row],[Date de sortie]])</f>
        <v>2021</v>
      </c>
    </row>
    <row r="158" spans="1:24" x14ac:dyDescent="0.25">
      <c r="A158" t="s">
        <v>31</v>
      </c>
      <c r="B158" s="10">
        <v>102</v>
      </c>
      <c r="C158" s="11">
        <v>85</v>
      </c>
      <c r="D158" s="10">
        <v>5</v>
      </c>
      <c r="E158" s="12">
        <v>44386</v>
      </c>
      <c r="F158" s="10" t="s">
        <v>333</v>
      </c>
      <c r="G158" s="10" t="s">
        <v>334</v>
      </c>
      <c r="H158" s="10" t="str" cm="1">
        <f t="array" ref="H1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8" s="10" t="s">
        <v>291</v>
      </c>
      <c r="J158" s="10" t="str">
        <f>IF(semaineNetNm1[[#This Row],[Popularité]]&gt;=70,"Forte","Faible")</f>
        <v>Forte</v>
      </c>
      <c r="K158" s="10" t="str">
        <f>IF(semaineNetNm1[[#This Row],[Energie]]&gt;0.6,"Forte","Faible")</f>
        <v>Faible</v>
      </c>
      <c r="L158" s="11">
        <v>6711375</v>
      </c>
      <c r="M158" s="10">
        <v>3363988</v>
      </c>
      <c r="N158" s="12">
        <v>44351</v>
      </c>
      <c r="O158" s="10">
        <v>86</v>
      </c>
      <c r="P158" s="10">
        <v>0.42599999999999999</v>
      </c>
      <c r="Q158" s="10">
        <v>0.38600000000000001</v>
      </c>
      <c r="R158" s="10">
        <v>3.6299999999999999E-2</v>
      </c>
      <c r="S158" s="10">
        <v>0.80700000000000005</v>
      </c>
      <c r="T158" s="10">
        <v>0.14000000000000001</v>
      </c>
      <c r="U158" s="10">
        <v>0.26100000000000001</v>
      </c>
      <c r="V158" s="10">
        <v>-6.6420000000000003</v>
      </c>
      <c r="W158" s="10">
        <v>203385</v>
      </c>
      <c r="X158" s="10">
        <f>YEAR(semaineNetNm1[[#This Row],[Date de sortie]])</f>
        <v>2021</v>
      </c>
    </row>
    <row r="159" spans="1:24" x14ac:dyDescent="0.25">
      <c r="A159" t="s">
        <v>31</v>
      </c>
      <c r="B159" s="10">
        <v>115</v>
      </c>
      <c r="C159" s="11">
        <v>80</v>
      </c>
      <c r="D159" s="10">
        <v>8</v>
      </c>
      <c r="E159" s="12">
        <v>44351</v>
      </c>
      <c r="F159" s="10" t="s">
        <v>335</v>
      </c>
      <c r="G159" s="10" t="s">
        <v>336</v>
      </c>
      <c r="H159" s="14" t="str" cm="1">
        <f t="array" ref="H1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59" s="10" t="s">
        <v>68</v>
      </c>
      <c r="J159" s="14" t="str">
        <f>IF(semaineNetNm1[[#This Row],[Popularité]]&gt;=70,"Forte","Faible")</f>
        <v>Forte</v>
      </c>
      <c r="K159" s="14" t="str">
        <f>IF(semaineNetNm1[[#This Row],[Energie]]&gt;0.6,"Forte","Faible")</f>
        <v>Forte</v>
      </c>
      <c r="L159" s="11">
        <v>6488622</v>
      </c>
      <c r="M159" s="10">
        <v>21942793</v>
      </c>
      <c r="N159" s="12">
        <v>44351</v>
      </c>
      <c r="O159" s="10">
        <v>85</v>
      </c>
      <c r="P159" s="10">
        <v>0.96</v>
      </c>
      <c r="Q159" s="10">
        <v>0.73299999999999998</v>
      </c>
      <c r="R159" s="10">
        <v>2.9499999999999998E-2</v>
      </c>
      <c r="S159" s="10">
        <v>5.1400000000000001E-2</v>
      </c>
      <c r="T159" s="10">
        <v>0.28699999999999998</v>
      </c>
      <c r="U159" s="10">
        <v>0.81100000000000005</v>
      </c>
      <c r="V159" s="10">
        <v>-3.597</v>
      </c>
      <c r="W159" s="10">
        <v>189672</v>
      </c>
      <c r="X159" s="14">
        <f>YEAR(semaineNetNm1[[#This Row],[Date de sortie]])</f>
        <v>2021</v>
      </c>
    </row>
    <row r="160" spans="1:24" x14ac:dyDescent="0.25">
      <c r="A160" t="s">
        <v>31</v>
      </c>
      <c r="B160" s="10">
        <v>183</v>
      </c>
      <c r="C160" s="11">
        <v>183</v>
      </c>
      <c r="D160" s="10">
        <v>1</v>
      </c>
      <c r="E160" s="12">
        <v>44400</v>
      </c>
      <c r="F160" s="10" t="s">
        <v>337</v>
      </c>
      <c r="G160" s="10" t="s">
        <v>338</v>
      </c>
      <c r="H160" s="10" t="str" cm="1">
        <f t="array" ref="H1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60" s="10" t="s">
        <v>199</v>
      </c>
      <c r="J160" s="10" t="str">
        <f>IF(semaineNetNm1[[#This Row],[Popularité]]&gt;=70,"Forte","Faible")</f>
        <v>Forte</v>
      </c>
      <c r="K160" s="10" t="str">
        <f>IF(semaineNetNm1[[#This Row],[Energie]]&gt;0.6,"Forte","Faible")</f>
        <v>Forte</v>
      </c>
      <c r="L160" s="11">
        <v>5145432</v>
      </c>
      <c r="M160" s="10">
        <v>304995</v>
      </c>
      <c r="N160" s="12">
        <v>44351</v>
      </c>
      <c r="O160" s="10">
        <v>83</v>
      </c>
      <c r="P160" s="10">
        <v>0.76</v>
      </c>
      <c r="Q160" s="10">
        <v>0.64900000000000002</v>
      </c>
      <c r="R160" s="10">
        <v>5.74E-2</v>
      </c>
      <c r="S160" s="10">
        <v>0.114</v>
      </c>
      <c r="T160" s="10">
        <v>0.317</v>
      </c>
      <c r="U160" s="10">
        <v>0.84299999999999997</v>
      </c>
      <c r="V160" s="10">
        <v>-6.4870000000000001</v>
      </c>
      <c r="W160" s="10">
        <v>161853</v>
      </c>
      <c r="X160" s="10">
        <f>YEAR(semaineNetNm1[[#This Row],[Date de sortie]])</f>
        <v>2021</v>
      </c>
    </row>
    <row r="161" spans="1:24" x14ac:dyDescent="0.25">
      <c r="A161" t="s">
        <v>31</v>
      </c>
      <c r="B161" s="14">
        <v>198</v>
      </c>
      <c r="C161" s="15">
        <v>58</v>
      </c>
      <c r="D161" s="14">
        <v>8</v>
      </c>
      <c r="E161" s="16">
        <v>44351</v>
      </c>
      <c r="F161" s="14" t="s">
        <v>339</v>
      </c>
      <c r="G161" s="14" t="s">
        <v>340</v>
      </c>
      <c r="H161" s="14" t="str" cm="1">
        <f t="array" ref="H1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61" s="14" t="s">
        <v>81</v>
      </c>
      <c r="J161" s="14" t="str">
        <f>IF(semaineNetNm1[[#This Row],[Popularité]]&gt;=70,"Forte","Faible")</f>
        <v>Forte</v>
      </c>
      <c r="K161" s="14" t="str">
        <f>IF(semaineNetNm1[[#This Row],[Energie]]&gt;0.6,"Forte","Faible")</f>
        <v>Faible</v>
      </c>
      <c r="L161" s="15">
        <v>4954899</v>
      </c>
      <c r="M161" s="14">
        <v>6603627</v>
      </c>
      <c r="N161" s="16">
        <v>44351</v>
      </c>
      <c r="O161" s="14">
        <v>84</v>
      </c>
      <c r="P161" s="14">
        <v>0.40300000000000002</v>
      </c>
      <c r="Q161" s="14">
        <v>0.64300000000000002</v>
      </c>
      <c r="R161" s="14">
        <v>0.41</v>
      </c>
      <c r="S161" s="14">
        <v>0.34300000000000003</v>
      </c>
      <c r="T161" s="14">
        <v>0.13800000000000001</v>
      </c>
      <c r="U161" s="14">
        <v>0.111</v>
      </c>
      <c r="V161" s="14">
        <v>-11.254</v>
      </c>
      <c r="W161" s="14">
        <v>174682</v>
      </c>
      <c r="X161" s="14">
        <f>YEAR(semaineNetNm1[[#This Row],[Date de sortie]])</f>
        <v>2021</v>
      </c>
    </row>
    <row r="162" spans="1:24" x14ac:dyDescent="0.25">
      <c r="A162" t="s">
        <v>31</v>
      </c>
      <c r="B162" s="10">
        <v>278</v>
      </c>
      <c r="C162" s="11">
        <v>112</v>
      </c>
      <c r="D162" s="10">
        <v>3</v>
      </c>
      <c r="E162" s="12">
        <v>44358</v>
      </c>
      <c r="F162" s="10" t="s">
        <v>341</v>
      </c>
      <c r="G162" s="10" t="s">
        <v>342</v>
      </c>
      <c r="H162" s="10" t="str" cm="1">
        <f t="array" ref="H1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62" s="10" t="s">
        <v>343</v>
      </c>
      <c r="J162" s="10" t="str">
        <f>IF(semaineNetNm1[[#This Row],[Popularité]]&gt;=70,"Forte","Faible")</f>
        <v>Forte</v>
      </c>
      <c r="K162" s="10" t="str">
        <f>IF(semaineNetNm1[[#This Row],[Energie]]&gt;0.6,"Forte","Faible")</f>
        <v>Forte</v>
      </c>
      <c r="L162" s="11">
        <v>5511544</v>
      </c>
      <c r="M162" s="10">
        <v>289437</v>
      </c>
      <c r="N162" s="12">
        <v>44351</v>
      </c>
      <c r="O162" s="10">
        <v>79</v>
      </c>
      <c r="P162" s="10">
        <v>0.80200000000000005</v>
      </c>
      <c r="Q162" s="10">
        <v>0.624</v>
      </c>
      <c r="R162" s="10">
        <v>0.311</v>
      </c>
      <c r="S162" s="10">
        <v>5.9700000000000003E-2</v>
      </c>
      <c r="T162" s="10">
        <v>0.252</v>
      </c>
      <c r="U162" s="10">
        <v>0.81799999999999995</v>
      </c>
      <c r="V162" s="10">
        <v>-4.8179999999999996</v>
      </c>
      <c r="W162" s="10">
        <v>189933</v>
      </c>
      <c r="X162" s="10">
        <f>YEAR(semaineNetNm1[[#This Row],[Date de sortie]])</f>
        <v>2021</v>
      </c>
    </row>
    <row r="163" spans="1:24" x14ac:dyDescent="0.25">
      <c r="A163" t="s">
        <v>31</v>
      </c>
      <c r="B163" s="14">
        <v>316</v>
      </c>
      <c r="C163" s="15">
        <v>97</v>
      </c>
      <c r="D163" s="14">
        <v>1</v>
      </c>
      <c r="E163" s="16">
        <v>44351</v>
      </c>
      <c r="F163" s="14" t="s">
        <v>344</v>
      </c>
      <c r="G163" s="14" t="s">
        <v>345</v>
      </c>
      <c r="H163" s="14" t="str" cm="1">
        <f t="array" ref="H1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63" s="14" t="s">
        <v>74</v>
      </c>
      <c r="J163" s="14" t="str">
        <f>IF(semaineNetNm1[[#This Row],[Popularité]]&gt;=70,"Forte","Faible")</f>
        <v>Forte</v>
      </c>
      <c r="K163" s="14" t="str">
        <f>IF(semaineNetNm1[[#This Row],[Energie]]&gt;0.6,"Forte","Faible")</f>
        <v>Forte</v>
      </c>
      <c r="L163" s="15">
        <v>7324233</v>
      </c>
      <c r="M163" s="14">
        <v>7805880</v>
      </c>
      <c r="N163" s="16">
        <v>44351</v>
      </c>
      <c r="O163" s="14">
        <v>81</v>
      </c>
      <c r="P163" s="14">
        <v>0.65</v>
      </c>
      <c r="Q163" s="14">
        <v>0.59599999999999997</v>
      </c>
      <c r="R163" s="14">
        <v>0.33700000000000002</v>
      </c>
      <c r="S163" s="14">
        <v>0.13800000000000001</v>
      </c>
      <c r="T163" s="14">
        <v>0.14000000000000001</v>
      </c>
      <c r="U163" s="14">
        <v>0.188</v>
      </c>
      <c r="V163" s="14">
        <v>-5.1669999999999998</v>
      </c>
      <c r="W163" s="14">
        <v>257428</v>
      </c>
      <c r="X163" s="14">
        <f>YEAR(semaineNetNm1[[#This Row],[Date de sortie]])</f>
        <v>2021</v>
      </c>
    </row>
    <row r="164" spans="1:24" x14ac:dyDescent="0.25">
      <c r="A164" t="s">
        <v>31</v>
      </c>
      <c r="B164" s="10">
        <v>318</v>
      </c>
      <c r="C164" s="11">
        <v>126</v>
      </c>
      <c r="D164" s="10">
        <v>1</v>
      </c>
      <c r="E164" s="12">
        <v>44351</v>
      </c>
      <c r="F164" s="10" t="s">
        <v>346</v>
      </c>
      <c r="G164" s="10" t="s">
        <v>345</v>
      </c>
      <c r="H164" s="10" t="str" cm="1">
        <f t="array" ref="H1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64" s="10" t="s">
        <v>74</v>
      </c>
      <c r="J164" s="10" t="str">
        <f>IF(semaineNetNm1[[#This Row],[Popularité]]&gt;=70,"Forte","Faible")</f>
        <v>Forte</v>
      </c>
      <c r="K164" s="10" t="str">
        <f>IF(semaineNetNm1[[#This Row],[Energie]]&gt;0.6,"Forte","Faible")</f>
        <v>Forte</v>
      </c>
      <c r="L164" s="11">
        <v>6249801</v>
      </c>
      <c r="M164" s="10">
        <v>7805880</v>
      </c>
      <c r="N164" s="12">
        <v>44351</v>
      </c>
      <c r="O164" s="10">
        <v>81</v>
      </c>
      <c r="P164" s="10">
        <v>0.65</v>
      </c>
      <c r="Q164" s="10">
        <v>0.59599999999999997</v>
      </c>
      <c r="R164" s="10">
        <v>0.33700000000000002</v>
      </c>
      <c r="S164" s="10">
        <v>0.13800000000000001</v>
      </c>
      <c r="T164" s="10">
        <v>0.14000000000000001</v>
      </c>
      <c r="U164" s="10">
        <v>0.188</v>
      </c>
      <c r="V164" s="10">
        <v>-5.1669999999999998</v>
      </c>
      <c r="W164" s="10">
        <v>257428</v>
      </c>
      <c r="X164" s="10">
        <f>YEAR(semaineNetNm1[[#This Row],[Date de sortie]])</f>
        <v>2021</v>
      </c>
    </row>
    <row r="165" spans="1:24" x14ac:dyDescent="0.25">
      <c r="A165" t="s">
        <v>31</v>
      </c>
      <c r="B165" s="14">
        <v>340</v>
      </c>
      <c r="C165" s="15">
        <v>95</v>
      </c>
      <c r="D165" s="14">
        <v>1</v>
      </c>
      <c r="E165" s="16">
        <v>44337</v>
      </c>
      <c r="F165" s="14" t="s">
        <v>347</v>
      </c>
      <c r="G165" s="14" t="s">
        <v>181</v>
      </c>
      <c r="H165" s="14" t="str" cm="1">
        <f t="array" ref="H1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65" s="14" t="s">
        <v>130</v>
      </c>
      <c r="J165" s="14" t="str">
        <f>IF(semaineNetNm1[[#This Row],[Popularité]]&gt;=70,"Forte","Faible")</f>
        <v>Forte</v>
      </c>
      <c r="K165" s="14" t="str">
        <f>IF(semaineNetNm1[[#This Row],[Energie]]&gt;0.6,"Forte","Faible")</f>
        <v>Faible</v>
      </c>
      <c r="L165" s="15">
        <v>7450126</v>
      </c>
      <c r="M165" s="14">
        <v>37106176</v>
      </c>
      <c r="N165" s="16">
        <v>44351</v>
      </c>
      <c r="O165" s="14">
        <v>70</v>
      </c>
      <c r="P165" s="14">
        <v>0.38700000000000001</v>
      </c>
      <c r="Q165" s="14">
        <v>0.42899999999999999</v>
      </c>
      <c r="R165" s="14">
        <v>7.5300000000000006E-2</v>
      </c>
      <c r="S165" s="14">
        <v>1.7799999999999999E-4</v>
      </c>
      <c r="T165" s="14">
        <v>0.14199999999999999</v>
      </c>
      <c r="U165" s="14">
        <v>0.41</v>
      </c>
      <c r="V165" s="14">
        <v>-7.4859999999999998</v>
      </c>
      <c r="W165" s="14">
        <v>162147</v>
      </c>
      <c r="X165" s="14">
        <f>YEAR(semaineNetNm1[[#This Row],[Date de sortie]])</f>
        <v>2021</v>
      </c>
    </row>
    <row r="166" spans="1:24" x14ac:dyDescent="0.25">
      <c r="A166" t="s">
        <v>31</v>
      </c>
      <c r="B166" s="10">
        <v>109</v>
      </c>
      <c r="C166" s="11">
        <v>109</v>
      </c>
      <c r="D166" s="10">
        <v>3</v>
      </c>
      <c r="E166" s="12">
        <v>44400</v>
      </c>
      <c r="F166" s="10" t="s">
        <v>348</v>
      </c>
      <c r="G166" s="10" t="s">
        <v>349</v>
      </c>
      <c r="H166" s="10" t="str" cm="1">
        <f t="array" ref="H1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66" s="10" t="s">
        <v>68</v>
      </c>
      <c r="J166" s="10" t="str">
        <f>IF(semaineNetNm1[[#This Row],[Popularité]]&gt;=70,"Forte","Faible")</f>
        <v>Forte</v>
      </c>
      <c r="K166" s="10" t="str">
        <f>IF(semaineNetNm1[[#This Row],[Energie]]&gt;0.6,"Forte","Faible")</f>
        <v>Forte</v>
      </c>
      <c r="L166" s="11">
        <v>6614072</v>
      </c>
      <c r="M166" s="10">
        <v>10356559</v>
      </c>
      <c r="N166" s="12">
        <v>44350</v>
      </c>
      <c r="O166" s="10">
        <v>86</v>
      </c>
      <c r="P166" s="10">
        <v>0.83699999999999997</v>
      </c>
      <c r="Q166" s="10">
        <v>0.93</v>
      </c>
      <c r="R166" s="10">
        <v>0.187</v>
      </c>
      <c r="S166" s="10">
        <v>0.25600000000000001</v>
      </c>
      <c r="T166" s="10">
        <v>0.23899999999999999</v>
      </c>
      <c r="U166" s="10">
        <v>0.82099999999999995</v>
      </c>
      <c r="V166" s="10">
        <v>-4.6319999999999997</v>
      </c>
      <c r="W166" s="10">
        <v>158532</v>
      </c>
      <c r="X166" s="10">
        <f>YEAR(semaineNetNm1[[#This Row],[Date de sortie]])</f>
        <v>2021</v>
      </c>
    </row>
    <row r="167" spans="1:24" x14ac:dyDescent="0.25">
      <c r="A167" t="s">
        <v>31</v>
      </c>
      <c r="B167" s="14">
        <v>72</v>
      </c>
      <c r="C167" s="15">
        <v>72</v>
      </c>
      <c r="D167" s="14">
        <v>2</v>
      </c>
      <c r="E167" s="16">
        <v>44400</v>
      </c>
      <c r="F167" s="14" t="s">
        <v>350</v>
      </c>
      <c r="G167" s="14" t="s">
        <v>351</v>
      </c>
      <c r="H167" s="14" t="str" cm="1">
        <f t="array" ref="H1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67" s="14" t="s">
        <v>132</v>
      </c>
      <c r="J167" s="14" t="str">
        <f>IF(semaineNetNm1[[#This Row],[Popularité]]&gt;=70,"Forte","Faible")</f>
        <v>Forte</v>
      </c>
      <c r="K167" s="14" t="str">
        <f>IF(semaineNetNm1[[#This Row],[Energie]]&gt;0.6,"Forte","Faible")</f>
        <v>Faible</v>
      </c>
      <c r="L167" s="15">
        <v>8133401</v>
      </c>
      <c r="M167" s="14">
        <v>408696</v>
      </c>
      <c r="N167" s="16">
        <v>44349</v>
      </c>
      <c r="O167" s="14">
        <v>85</v>
      </c>
      <c r="P167" s="14">
        <v>0.51200000000000001</v>
      </c>
      <c r="Q167" s="14">
        <v>0.82899999999999996</v>
      </c>
      <c r="R167" s="14">
        <v>0.187</v>
      </c>
      <c r="S167" s="14">
        <v>0.49199999999999999</v>
      </c>
      <c r="T167" s="14">
        <v>0.12</v>
      </c>
      <c r="U167" s="14">
        <v>0.63800000000000001</v>
      </c>
      <c r="V167" s="14">
        <v>-5.8650000000000002</v>
      </c>
      <c r="W167" s="14">
        <v>123987</v>
      </c>
      <c r="X167" s="14">
        <f>YEAR(semaineNetNm1[[#This Row],[Date de sortie]])</f>
        <v>2021</v>
      </c>
    </row>
    <row r="168" spans="1:24" x14ac:dyDescent="0.25">
      <c r="A168" t="s">
        <v>31</v>
      </c>
      <c r="B168" s="10">
        <v>57</v>
      </c>
      <c r="C168" s="11">
        <v>57</v>
      </c>
      <c r="D168" s="10">
        <v>5</v>
      </c>
      <c r="E168" s="12">
        <v>44400</v>
      </c>
      <c r="F168" s="10" t="s">
        <v>352</v>
      </c>
      <c r="G168" s="10" t="s">
        <v>353</v>
      </c>
      <c r="H168" s="10" t="str" cm="1">
        <f t="array" ref="H1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68" s="10"/>
      <c r="J168" s="10" t="str">
        <f>IF(semaineNetNm1[[#This Row],[Popularité]]&gt;=70,"Forte","Faible")</f>
        <v>Forte</v>
      </c>
      <c r="K168" s="10" t="str">
        <f>IF(semaineNetNm1[[#This Row],[Energie]]&gt;0.6,"Forte","Faible")</f>
        <v>Forte</v>
      </c>
      <c r="L168" s="11">
        <v>9206366</v>
      </c>
      <c r="M168" s="10">
        <v>409173</v>
      </c>
      <c r="N168" s="12">
        <v>44348</v>
      </c>
      <c r="O168" s="10">
        <v>83</v>
      </c>
      <c r="P168" s="10">
        <v>0.88700000000000001</v>
      </c>
      <c r="Q168" s="10">
        <v>0.66800000000000004</v>
      </c>
      <c r="R168" s="10">
        <v>5.6399999999999999E-2</v>
      </c>
      <c r="S168" s="10">
        <v>0.36899999999999999</v>
      </c>
      <c r="T168" s="10">
        <v>0.25700000000000001</v>
      </c>
      <c r="U168" s="10">
        <v>0.90700000000000003</v>
      </c>
      <c r="V168" s="10">
        <v>-4.4039999999999999</v>
      </c>
      <c r="W168" s="10">
        <v>157176</v>
      </c>
      <c r="X168" s="10">
        <f>YEAR(semaineNetNm1[[#This Row],[Date de sortie]])</f>
        <v>2021</v>
      </c>
    </row>
    <row r="169" spans="1:24" x14ac:dyDescent="0.25">
      <c r="A169" t="s">
        <v>31</v>
      </c>
      <c r="B169" s="10">
        <v>131</v>
      </c>
      <c r="C169" s="11">
        <v>131</v>
      </c>
      <c r="D169" s="10">
        <v>3</v>
      </c>
      <c r="E169" s="12">
        <v>44400</v>
      </c>
      <c r="F169" s="10" t="s">
        <v>354</v>
      </c>
      <c r="G169" s="10" t="s">
        <v>353</v>
      </c>
      <c r="H169" s="14" t="str" cm="1">
        <f t="array" ref="H1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69" s="10"/>
      <c r="J169" s="14" t="str">
        <f>IF(semaineNetNm1[[#This Row],[Popularité]]&gt;=70,"Forte","Faible")</f>
        <v>Forte</v>
      </c>
      <c r="K169" s="14" t="str">
        <f>IF(semaineNetNm1[[#This Row],[Energie]]&gt;0.6,"Forte","Faible")</f>
        <v>Forte</v>
      </c>
      <c r="L169" s="11">
        <v>6012839</v>
      </c>
      <c r="M169" s="10">
        <v>409173</v>
      </c>
      <c r="N169" s="12">
        <v>44348</v>
      </c>
      <c r="O169" s="10">
        <v>84</v>
      </c>
      <c r="P169" s="10">
        <v>0.873</v>
      </c>
      <c r="Q169" s="10">
        <v>0.68200000000000005</v>
      </c>
      <c r="R169" s="10">
        <v>4.4900000000000002E-2</v>
      </c>
      <c r="S169" s="10">
        <v>0.40200000000000002</v>
      </c>
      <c r="T169" s="10">
        <v>9.4600000000000004E-2</v>
      </c>
      <c r="U169" s="10">
        <v>0.96399999999999997</v>
      </c>
      <c r="V169" s="10">
        <v>-4.1630000000000003</v>
      </c>
      <c r="W169" s="10">
        <v>147072</v>
      </c>
      <c r="X169" s="14">
        <f>YEAR(semaineNetNm1[[#This Row],[Date de sortie]])</f>
        <v>2021</v>
      </c>
    </row>
    <row r="170" spans="1:24" x14ac:dyDescent="0.25">
      <c r="A170" t="s">
        <v>31</v>
      </c>
      <c r="B170" s="10">
        <v>154</v>
      </c>
      <c r="C170" s="11">
        <v>154</v>
      </c>
      <c r="D170" s="10">
        <v>1</v>
      </c>
      <c r="E170" s="12">
        <v>44400</v>
      </c>
      <c r="F170" s="10" t="s">
        <v>355</v>
      </c>
      <c r="G170" s="10" t="s">
        <v>356</v>
      </c>
      <c r="H170" s="10" t="str" cm="1">
        <f t="array" ref="H1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70" s="10"/>
      <c r="J170" s="10" t="str">
        <f>IF(semaineNetNm1[[#This Row],[Popularité]]&gt;=70,"Forte","Faible")</f>
        <v>Forte</v>
      </c>
      <c r="K170" s="10" t="str">
        <f>IF(semaineNetNm1[[#This Row],[Energie]]&gt;0.6,"Forte","Faible")</f>
        <v>Forte</v>
      </c>
      <c r="L170" s="11">
        <v>5618268</v>
      </c>
      <c r="M170" s="10">
        <v>409173</v>
      </c>
      <c r="N170" s="12">
        <v>44348</v>
      </c>
      <c r="O170" s="10">
        <v>81</v>
      </c>
      <c r="P170" s="10">
        <v>0.89900000000000002</v>
      </c>
      <c r="Q170" s="10">
        <v>0.66700000000000004</v>
      </c>
      <c r="R170" s="10">
        <v>3.2199999999999999E-2</v>
      </c>
      <c r="S170" s="10">
        <v>0.42299999999999999</v>
      </c>
      <c r="T170" s="10">
        <v>0.33200000000000002</v>
      </c>
      <c r="U170" s="10">
        <v>0.83499999999999996</v>
      </c>
      <c r="V170" s="10">
        <v>-4.4020000000000001</v>
      </c>
      <c r="W170" s="10">
        <v>239928</v>
      </c>
      <c r="X170" s="10">
        <f>YEAR(semaineNetNm1[[#This Row],[Date de sortie]])</f>
        <v>2021</v>
      </c>
    </row>
    <row r="171" spans="1:24" x14ac:dyDescent="0.25">
      <c r="A171" t="s">
        <v>31</v>
      </c>
      <c r="B171" s="10">
        <v>319</v>
      </c>
      <c r="C171" s="11">
        <v>134</v>
      </c>
      <c r="D171" s="10">
        <v>1</v>
      </c>
      <c r="E171" s="12">
        <v>44351</v>
      </c>
      <c r="F171" s="10" t="s">
        <v>357</v>
      </c>
      <c r="G171" s="10" t="s">
        <v>358</v>
      </c>
      <c r="H171" s="14" t="str" cm="1">
        <f t="array" ref="H1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71" s="10" t="s">
        <v>130</v>
      </c>
      <c r="J171" s="14" t="str">
        <f>IF(semaineNetNm1[[#This Row],[Popularité]]&gt;=70,"Forte","Faible")</f>
        <v>Forte</v>
      </c>
      <c r="K171" s="14" t="str">
        <f>IF(semaineNetNm1[[#This Row],[Energie]]&gt;0.6,"Forte","Faible")</f>
        <v>Forte</v>
      </c>
      <c r="L171" s="11">
        <v>6040553</v>
      </c>
      <c r="M171" s="10">
        <v>4136553</v>
      </c>
      <c r="N171" s="12">
        <v>44347</v>
      </c>
      <c r="O171" s="10">
        <v>81</v>
      </c>
      <c r="P171" s="10">
        <v>0.83599999999999997</v>
      </c>
      <c r="Q171" s="10">
        <v>0.58399999999999996</v>
      </c>
      <c r="R171" s="10">
        <v>7.9000000000000001E-2</v>
      </c>
      <c r="S171" s="10">
        <v>5.5800000000000002E-2</v>
      </c>
      <c r="T171" s="10">
        <v>6.6299999999999998E-2</v>
      </c>
      <c r="U171" s="10">
        <v>0.48399999999999999</v>
      </c>
      <c r="V171" s="10">
        <v>-4.9249999999999998</v>
      </c>
      <c r="W171" s="10">
        <v>202204</v>
      </c>
      <c r="X171" s="14">
        <f>YEAR(semaineNetNm1[[#This Row],[Date de sortie]])</f>
        <v>2021</v>
      </c>
    </row>
    <row r="172" spans="1:24" x14ac:dyDescent="0.25">
      <c r="A172" t="s">
        <v>31</v>
      </c>
      <c r="B172" s="10">
        <v>12</v>
      </c>
      <c r="C172" s="11">
        <v>9</v>
      </c>
      <c r="D172" s="10">
        <v>9</v>
      </c>
      <c r="E172" s="12">
        <v>44379</v>
      </c>
      <c r="F172" s="10" t="s">
        <v>359</v>
      </c>
      <c r="G172" s="10" t="s">
        <v>360</v>
      </c>
      <c r="H172" s="10" t="str" cm="1">
        <f t="array" ref="H1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72" s="10" t="s">
        <v>51</v>
      </c>
      <c r="J172" s="10" t="str">
        <f>IF(semaineNetNm1[[#This Row],[Popularité]]&gt;=70,"Forte","Faible")</f>
        <v>Forte</v>
      </c>
      <c r="K172" s="10" t="str">
        <f>IF(semaineNetNm1[[#This Row],[Energie]]&gt;0.6,"Forte","Faible")</f>
        <v>Forte</v>
      </c>
      <c r="L172" s="11">
        <v>22405111</v>
      </c>
      <c r="M172" s="10">
        <v>29051363</v>
      </c>
      <c r="N172" s="12">
        <v>44344</v>
      </c>
      <c r="O172" s="10">
        <v>95</v>
      </c>
      <c r="P172" s="10">
        <v>0.81899999999999995</v>
      </c>
      <c r="Q172" s="10">
        <v>0.89100000000000001</v>
      </c>
      <c r="R172" s="10">
        <v>0.106</v>
      </c>
      <c r="S172" s="10">
        <v>2.6100000000000002E-2</v>
      </c>
      <c r="T172" s="10">
        <v>0.17299999999999999</v>
      </c>
      <c r="U172" s="10">
        <v>0.76800000000000002</v>
      </c>
      <c r="V172" s="10">
        <v>-3.964</v>
      </c>
      <c r="W172" s="10">
        <v>217773</v>
      </c>
      <c r="X172" s="10">
        <f>YEAR(semaineNetNm1[[#This Row],[Date de sortie]])</f>
        <v>2021</v>
      </c>
    </row>
    <row r="173" spans="1:24" x14ac:dyDescent="0.25">
      <c r="A173" t="s">
        <v>31</v>
      </c>
      <c r="B173" s="10">
        <v>149</v>
      </c>
      <c r="C173" s="11">
        <v>110</v>
      </c>
      <c r="D173" s="10">
        <v>9</v>
      </c>
      <c r="E173" s="12">
        <v>44344</v>
      </c>
      <c r="F173" s="10" t="s">
        <v>361</v>
      </c>
      <c r="G173" s="10" t="s">
        <v>362</v>
      </c>
      <c r="H173" s="14" t="str" cm="1">
        <f t="array" ref="H1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73" s="10" t="s">
        <v>363</v>
      </c>
      <c r="J173" s="14" t="str">
        <f>IF(semaineNetNm1[[#This Row],[Popularité]]&gt;=70,"Forte","Faible")</f>
        <v>Forte</v>
      </c>
      <c r="K173" s="14" t="str">
        <f>IF(semaineNetNm1[[#This Row],[Energie]]&gt;0.6,"Forte","Faible")</f>
        <v>Forte</v>
      </c>
      <c r="L173" s="11">
        <v>5668576</v>
      </c>
      <c r="M173" s="10">
        <v>159647</v>
      </c>
      <c r="N173" s="12">
        <v>44344</v>
      </c>
      <c r="O173" s="10">
        <v>85</v>
      </c>
      <c r="P173" s="10">
        <v>0.71699999999999997</v>
      </c>
      <c r="Q173" s="10">
        <v>0.67200000000000004</v>
      </c>
      <c r="R173" s="10">
        <v>0.22600000000000001</v>
      </c>
      <c r="S173" s="10">
        <v>0.10299999999999999</v>
      </c>
      <c r="T173" s="10">
        <v>0.39800000000000002</v>
      </c>
      <c r="U173" s="10">
        <v>0.47299999999999998</v>
      </c>
      <c r="V173" s="10">
        <v>-7.476</v>
      </c>
      <c r="W173" s="10">
        <v>180380</v>
      </c>
      <c r="X173" s="14">
        <f>YEAR(semaineNetNm1[[#This Row],[Date de sortie]])</f>
        <v>2021</v>
      </c>
    </row>
    <row r="174" spans="1:24" x14ac:dyDescent="0.25">
      <c r="A174" t="s">
        <v>31</v>
      </c>
      <c r="B174" s="10">
        <v>328</v>
      </c>
      <c r="C174" s="11">
        <v>170</v>
      </c>
      <c r="D174" s="10">
        <v>1</v>
      </c>
      <c r="E174" s="12">
        <v>44344</v>
      </c>
      <c r="F174" s="10" t="s">
        <v>364</v>
      </c>
      <c r="G174" s="10" t="s">
        <v>365</v>
      </c>
      <c r="H174" s="10" t="str" cm="1">
        <f t="array" ref="H1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74" s="10" t="s">
        <v>366</v>
      </c>
      <c r="J174" s="10" t="str">
        <f>IF(semaineNetNm1[[#This Row],[Popularité]]&gt;=70,"Forte","Faible")</f>
        <v>Forte</v>
      </c>
      <c r="K174" s="10" t="str">
        <f>IF(semaineNetNm1[[#This Row],[Energie]]&gt;0.6,"Forte","Faible")</f>
        <v>Forte</v>
      </c>
      <c r="L174" s="11">
        <v>5404939</v>
      </c>
      <c r="M174" s="10">
        <v>46785561</v>
      </c>
      <c r="N174" s="12">
        <v>44344</v>
      </c>
      <c r="O174" s="10">
        <v>76</v>
      </c>
      <c r="P174" s="10">
        <v>0.73</v>
      </c>
      <c r="Q174" s="10">
        <v>0.92400000000000004</v>
      </c>
      <c r="R174" s="10">
        <v>0.27400000000000002</v>
      </c>
      <c r="S174" s="10">
        <v>5.2499999999999998E-2</v>
      </c>
      <c r="T174" s="10">
        <v>0.113</v>
      </c>
      <c r="U174" s="10">
        <v>0.84799999999999998</v>
      </c>
      <c r="V174" s="10">
        <v>-6.125</v>
      </c>
      <c r="W174" s="10">
        <v>236666</v>
      </c>
      <c r="X174" s="10">
        <f>YEAR(semaineNetNm1[[#This Row],[Date de sortie]])</f>
        <v>2021</v>
      </c>
    </row>
    <row r="175" spans="1:24" x14ac:dyDescent="0.25">
      <c r="A175" t="s">
        <v>31</v>
      </c>
      <c r="B175" s="10">
        <v>331</v>
      </c>
      <c r="C175" s="11">
        <v>175</v>
      </c>
      <c r="D175" s="10">
        <v>1</v>
      </c>
      <c r="E175" s="12">
        <v>44344</v>
      </c>
      <c r="F175" s="10" t="s">
        <v>367</v>
      </c>
      <c r="G175" s="10" t="s">
        <v>368</v>
      </c>
      <c r="H175" s="14" t="str" cm="1">
        <f t="array" ref="H1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75" s="10" t="s">
        <v>311</v>
      </c>
      <c r="J175" s="14" t="str">
        <f>IF(semaineNetNm1[[#This Row],[Popularité]]&gt;=70,"Forte","Faible")</f>
        <v>Forte</v>
      </c>
      <c r="K175" s="14" t="str">
        <f>IF(semaineNetNm1[[#This Row],[Energie]]&gt;0.6,"Forte","Faible")</f>
        <v>Faible</v>
      </c>
      <c r="L175" s="11">
        <v>5368759</v>
      </c>
      <c r="M175" s="10">
        <v>19085118</v>
      </c>
      <c r="N175" s="12">
        <v>44344</v>
      </c>
      <c r="O175" s="10">
        <v>75</v>
      </c>
      <c r="P175" s="10">
        <v>0.54500000000000004</v>
      </c>
      <c r="Q175" s="10">
        <v>0.66300000000000003</v>
      </c>
      <c r="R175" s="10">
        <v>3.5999999999999997E-2</v>
      </c>
      <c r="S175" s="10">
        <v>0.123</v>
      </c>
      <c r="T175" s="10">
        <v>0.106</v>
      </c>
      <c r="U175" s="10">
        <v>0.34399999999999997</v>
      </c>
      <c r="V175" s="10">
        <v>-3.93</v>
      </c>
      <c r="W175" s="10">
        <v>196147</v>
      </c>
      <c r="X175" s="14">
        <f>YEAR(semaineNetNm1[[#This Row],[Date de sortie]])</f>
        <v>2021</v>
      </c>
    </row>
    <row r="176" spans="1:24" x14ac:dyDescent="0.25">
      <c r="A176" t="s">
        <v>31</v>
      </c>
      <c r="B176" s="10">
        <v>228</v>
      </c>
      <c r="C176" s="11">
        <v>169</v>
      </c>
      <c r="D176" s="10">
        <v>2</v>
      </c>
      <c r="E176" s="12">
        <v>44379</v>
      </c>
      <c r="F176" s="10" t="s">
        <v>369</v>
      </c>
      <c r="G176" s="10" t="s">
        <v>370</v>
      </c>
      <c r="H176" s="10" t="str" cm="1">
        <f t="array" ref="H1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76" s="10" t="s">
        <v>276</v>
      </c>
      <c r="J176" s="10" t="str">
        <f>IF(semaineNetNm1[[#This Row],[Popularité]]&gt;=70,"Forte","Faible")</f>
        <v>Forte</v>
      </c>
      <c r="K176" s="10" t="str">
        <f>IF(semaineNetNm1[[#This Row],[Energie]]&gt;0.6,"Forte","Faible")</f>
        <v>Forte</v>
      </c>
      <c r="L176" s="11">
        <v>5269757</v>
      </c>
      <c r="M176" s="10">
        <v>1097789</v>
      </c>
      <c r="N176" s="12">
        <v>44342</v>
      </c>
      <c r="O176" s="10">
        <v>82</v>
      </c>
      <c r="P176" s="10">
        <v>0.92200000000000004</v>
      </c>
      <c r="Q176" s="10">
        <v>0.624</v>
      </c>
      <c r="R176" s="10">
        <v>4.3900000000000002E-2</v>
      </c>
      <c r="S176" s="10">
        <v>0.3</v>
      </c>
      <c r="T176" s="10">
        <v>0.112</v>
      </c>
      <c r="U176" s="10">
        <v>0.88400000000000001</v>
      </c>
      <c r="V176" s="10">
        <v>-4.6280000000000001</v>
      </c>
      <c r="W176" s="10">
        <v>148228</v>
      </c>
      <c r="X176" s="10">
        <f>YEAR(semaineNetNm1[[#This Row],[Date de sortie]])</f>
        <v>2021</v>
      </c>
    </row>
    <row r="177" spans="1:24" x14ac:dyDescent="0.25">
      <c r="A177" t="s">
        <v>31</v>
      </c>
      <c r="B177" s="10">
        <v>3</v>
      </c>
      <c r="C177" s="11">
        <v>1</v>
      </c>
      <c r="D177" s="10">
        <v>11</v>
      </c>
      <c r="E177" s="12">
        <v>44372</v>
      </c>
      <c r="F177" s="10" t="s">
        <v>371</v>
      </c>
      <c r="G177" s="10" t="s">
        <v>372</v>
      </c>
      <c r="H177" s="14" t="str" cm="1">
        <f t="array" ref="H1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77" s="10" t="s">
        <v>56</v>
      </c>
      <c r="J177" s="14" t="str">
        <f>IF(semaineNetNm1[[#This Row],[Popularité]]&gt;=70,"Forte","Faible")</f>
        <v>Forte</v>
      </c>
      <c r="K177" s="14" t="str">
        <f>IF(semaineNetNm1[[#This Row],[Energie]]&gt;0.6,"Forte","Faible")</f>
        <v>Forte</v>
      </c>
      <c r="L177" s="11">
        <v>40162559</v>
      </c>
      <c r="M177" s="10">
        <v>6266514</v>
      </c>
      <c r="N177" s="12">
        <v>44337</v>
      </c>
      <c r="O177" s="10">
        <v>99</v>
      </c>
      <c r="P177" s="10">
        <v>0.66400000000000003</v>
      </c>
      <c r="Q177" s="10">
        <v>0.56299999999999994</v>
      </c>
      <c r="R177" s="10">
        <v>0.154</v>
      </c>
      <c r="S177" s="10">
        <v>0.33500000000000002</v>
      </c>
      <c r="T177" s="10">
        <v>8.4900000000000003E-2</v>
      </c>
      <c r="U177" s="10">
        <v>0.68799999999999994</v>
      </c>
      <c r="V177" s="10">
        <v>-5.0439999999999996</v>
      </c>
      <c r="W177" s="10">
        <v>178147</v>
      </c>
      <c r="X177" s="14">
        <f>YEAR(semaineNetNm1[[#This Row],[Date de sortie]])</f>
        <v>2021</v>
      </c>
    </row>
    <row r="178" spans="1:24" x14ac:dyDescent="0.25">
      <c r="A178" t="s">
        <v>31</v>
      </c>
      <c r="B178" s="10">
        <v>16</v>
      </c>
      <c r="C178" s="11">
        <v>7</v>
      </c>
      <c r="D178" s="10">
        <v>10</v>
      </c>
      <c r="E178" s="12">
        <v>44337</v>
      </c>
      <c r="F178" s="10" t="s">
        <v>373</v>
      </c>
      <c r="G178" s="10" t="s">
        <v>372</v>
      </c>
      <c r="H178" s="10" t="str" cm="1">
        <f t="array" ref="H1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78" s="10" t="s">
        <v>56</v>
      </c>
      <c r="J178" s="10" t="str">
        <f>IF(semaineNetNm1[[#This Row],[Popularité]]&gt;=70,"Forte","Faible")</f>
        <v>Forte</v>
      </c>
      <c r="K178" s="10" t="str">
        <f>IF(semaineNetNm1[[#This Row],[Energie]]&gt;0.6,"Forte","Faible")</f>
        <v>Faible</v>
      </c>
      <c r="L178" s="11">
        <v>19480679</v>
      </c>
      <c r="M178" s="10">
        <v>6266514</v>
      </c>
      <c r="N178" s="12">
        <v>44337</v>
      </c>
      <c r="O178" s="10">
        <v>94</v>
      </c>
      <c r="P178" s="10">
        <v>0.33900000000000002</v>
      </c>
      <c r="Q178" s="10">
        <v>0.38</v>
      </c>
      <c r="R178" s="10">
        <v>3.3799999999999997E-2</v>
      </c>
      <c r="S178" s="10">
        <v>0.69099999999999995</v>
      </c>
      <c r="T178" s="10">
        <v>0.12</v>
      </c>
      <c r="U178" s="10">
        <v>8.4900000000000003E-2</v>
      </c>
      <c r="V178" s="10">
        <v>-7.8849999999999998</v>
      </c>
      <c r="W178" s="10">
        <v>229227</v>
      </c>
      <c r="X178" s="10">
        <f>YEAR(semaineNetNm1[[#This Row],[Date de sortie]])</f>
        <v>2021</v>
      </c>
    </row>
    <row r="179" spans="1:24" x14ac:dyDescent="0.25">
      <c r="A179" t="s">
        <v>31</v>
      </c>
      <c r="B179" s="10">
        <v>17</v>
      </c>
      <c r="C179" s="11">
        <v>3</v>
      </c>
      <c r="D179" s="10">
        <v>17</v>
      </c>
      <c r="E179" s="12">
        <v>44337</v>
      </c>
      <c r="F179" s="10" t="s">
        <v>374</v>
      </c>
      <c r="G179" s="10" t="s">
        <v>372</v>
      </c>
      <c r="H179" s="14" t="str" cm="1">
        <f t="array" ref="H1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79" s="10" t="s">
        <v>56</v>
      </c>
      <c r="J179" s="14" t="str">
        <f>IF(semaineNetNm1[[#This Row],[Popularité]]&gt;=70,"Forte","Faible")</f>
        <v>Forte</v>
      </c>
      <c r="K179" s="14" t="str">
        <f>IF(semaineNetNm1[[#This Row],[Energie]]&gt;0.6,"Forte","Faible")</f>
        <v>Forte</v>
      </c>
      <c r="L179" s="11">
        <v>18571755</v>
      </c>
      <c r="M179" s="10">
        <v>6266514</v>
      </c>
      <c r="N179" s="12">
        <v>44337</v>
      </c>
      <c r="O179" s="10">
        <v>93</v>
      </c>
      <c r="P179" s="10">
        <v>0.61199999999999999</v>
      </c>
      <c r="Q179" s="10">
        <v>0.442</v>
      </c>
      <c r="R179" s="10">
        <v>0.112</v>
      </c>
      <c r="S179" s="10">
        <v>0.58399999999999996</v>
      </c>
      <c r="T179" s="10">
        <v>0.37</v>
      </c>
      <c r="U179" s="10">
        <v>0.17799999999999999</v>
      </c>
      <c r="V179" s="10">
        <v>-7.2220000000000004</v>
      </c>
      <c r="W179" s="10">
        <v>215507</v>
      </c>
      <c r="X179" s="14">
        <f>YEAR(semaineNetNm1[[#This Row],[Date de sortie]])</f>
        <v>2021</v>
      </c>
    </row>
    <row r="180" spans="1:24" x14ac:dyDescent="0.25">
      <c r="A180" t="s">
        <v>31</v>
      </c>
      <c r="B180" s="10">
        <v>23</v>
      </c>
      <c r="C180" s="11">
        <v>1</v>
      </c>
      <c r="D180" s="10">
        <v>29</v>
      </c>
      <c r="E180" s="12">
        <v>44267</v>
      </c>
      <c r="F180" s="10" t="s">
        <v>375</v>
      </c>
      <c r="G180" s="10" t="s">
        <v>372</v>
      </c>
      <c r="H180" s="10" t="str" cm="1">
        <f t="array" ref="H1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80" s="10" t="s">
        <v>56</v>
      </c>
      <c r="J180" s="10" t="str">
        <f>IF(semaineNetNm1[[#This Row],[Popularité]]&gt;=70,"Forte","Faible")</f>
        <v>Forte</v>
      </c>
      <c r="K180" s="10" t="str">
        <f>IF(semaineNetNm1[[#This Row],[Energie]]&gt;0.6,"Forte","Faible")</f>
        <v>Faible</v>
      </c>
      <c r="L180" s="11">
        <v>15684978</v>
      </c>
      <c r="M180" s="10">
        <v>6266514</v>
      </c>
      <c r="N180" s="12">
        <v>44337</v>
      </c>
      <c r="O180" s="10">
        <v>92</v>
      </c>
      <c r="P180" s="10">
        <v>0.43099999999999999</v>
      </c>
      <c r="Q180" s="10">
        <v>0.56100000000000005</v>
      </c>
      <c r="R180" s="10">
        <v>5.7799999999999997E-2</v>
      </c>
      <c r="S180" s="10">
        <v>0.76800000000000002</v>
      </c>
      <c r="T180" s="10">
        <v>0.106</v>
      </c>
      <c r="U180" s="10">
        <v>0.13700000000000001</v>
      </c>
      <c r="V180" s="10">
        <v>-8.81</v>
      </c>
      <c r="W180" s="10">
        <v>242013</v>
      </c>
      <c r="X180" s="10">
        <f>YEAR(semaineNetNm1[[#This Row],[Date de sortie]])</f>
        <v>2021</v>
      </c>
    </row>
    <row r="181" spans="1:24" x14ac:dyDescent="0.25">
      <c r="A181" t="s">
        <v>31</v>
      </c>
      <c r="B181" s="14">
        <v>26</v>
      </c>
      <c r="C181" s="15">
        <v>12</v>
      </c>
      <c r="D181" s="14">
        <v>10</v>
      </c>
      <c r="E181" s="16">
        <v>44337</v>
      </c>
      <c r="F181" s="14" t="s">
        <v>376</v>
      </c>
      <c r="G181" s="14" t="s">
        <v>372</v>
      </c>
      <c r="H181" s="14" t="str" cm="1">
        <f t="array" ref="H1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81" s="14" t="s">
        <v>56</v>
      </c>
      <c r="J181" s="14" t="str">
        <f>IF(semaineNetNm1[[#This Row],[Popularité]]&gt;=70,"Forte","Faible")</f>
        <v>Forte</v>
      </c>
      <c r="K181" s="14" t="str">
        <f>IF(semaineNetNm1[[#This Row],[Energie]]&gt;0.6,"Forte","Faible")</f>
        <v>Faible</v>
      </c>
      <c r="L181" s="15">
        <v>14849078</v>
      </c>
      <c r="M181" s="14">
        <v>6266514</v>
      </c>
      <c r="N181" s="16">
        <v>44337</v>
      </c>
      <c r="O181" s="14">
        <v>92</v>
      </c>
      <c r="P181" s="14">
        <v>0.443</v>
      </c>
      <c r="Q181" s="14">
        <v>0.39500000000000002</v>
      </c>
      <c r="R181" s="14">
        <v>0.13300000000000001</v>
      </c>
      <c r="S181" s="14">
        <v>0.76500000000000001</v>
      </c>
      <c r="T181" s="14">
        <v>8.3900000000000002E-2</v>
      </c>
      <c r="U181" s="14">
        <v>0.33800000000000002</v>
      </c>
      <c r="V181" s="14">
        <v>-9.7200000000000006</v>
      </c>
      <c r="W181" s="14">
        <v>175933</v>
      </c>
      <c r="X181" s="14">
        <f>YEAR(semaineNetNm1[[#This Row],[Date de sortie]])</f>
        <v>2021</v>
      </c>
    </row>
    <row r="182" spans="1:24" x14ac:dyDescent="0.25">
      <c r="A182" t="s">
        <v>31</v>
      </c>
      <c r="B182" s="10">
        <v>33</v>
      </c>
      <c r="C182" s="11">
        <v>11</v>
      </c>
      <c r="D182" s="10">
        <v>10</v>
      </c>
      <c r="E182" s="12">
        <v>44344</v>
      </c>
      <c r="F182" s="10" t="s">
        <v>377</v>
      </c>
      <c r="G182" s="10" t="s">
        <v>372</v>
      </c>
      <c r="H182" s="10" t="str" cm="1">
        <f t="array" ref="H1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82" s="10" t="s">
        <v>56</v>
      </c>
      <c r="J182" s="10" t="str">
        <f>IF(semaineNetNm1[[#This Row],[Popularité]]&gt;=70,"Forte","Faible")</f>
        <v>Forte</v>
      </c>
      <c r="K182" s="10" t="str">
        <f>IF(semaineNetNm1[[#This Row],[Energie]]&gt;0.6,"Forte","Faible")</f>
        <v>Faible</v>
      </c>
      <c r="L182" s="11">
        <v>12818935</v>
      </c>
      <c r="M182" s="10">
        <v>6266514</v>
      </c>
      <c r="N182" s="12">
        <v>44337</v>
      </c>
      <c r="O182" s="10">
        <v>91</v>
      </c>
      <c r="P182" s="10">
        <v>0.27200000000000002</v>
      </c>
      <c r="Q182" s="10">
        <v>0.36899999999999999</v>
      </c>
      <c r="R182" s="10">
        <v>3.6400000000000002E-2</v>
      </c>
      <c r="S182" s="10">
        <v>0.86599999999999999</v>
      </c>
      <c r="T182" s="10">
        <v>0.14699999999999999</v>
      </c>
      <c r="U182" s="10">
        <v>0.218</v>
      </c>
      <c r="V182" s="10">
        <v>-10.497</v>
      </c>
      <c r="W182" s="10">
        <v>152667</v>
      </c>
      <c r="X182" s="10">
        <f>YEAR(semaineNetNm1[[#This Row],[Date de sortie]])</f>
        <v>2021</v>
      </c>
    </row>
    <row r="183" spans="1:24" x14ac:dyDescent="0.25">
      <c r="A183" t="s">
        <v>31</v>
      </c>
      <c r="B183" s="14">
        <v>42</v>
      </c>
      <c r="C183" s="15">
        <v>17</v>
      </c>
      <c r="D183" s="14">
        <v>10</v>
      </c>
      <c r="E183" s="16">
        <v>44337</v>
      </c>
      <c r="F183" s="14" t="s">
        <v>378</v>
      </c>
      <c r="G183" s="14" t="s">
        <v>372</v>
      </c>
      <c r="H183" s="14" t="str" cm="1">
        <f t="array" ref="H1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83" s="14" t="s">
        <v>56</v>
      </c>
      <c r="J183" s="14" t="str">
        <f>IF(semaineNetNm1[[#This Row],[Popularité]]&gt;=70,"Forte","Faible")</f>
        <v>Forte</v>
      </c>
      <c r="K183" s="14" t="str">
        <f>IF(semaineNetNm1[[#This Row],[Energie]]&gt;0.6,"Forte","Faible")</f>
        <v>Faible</v>
      </c>
      <c r="L183" s="15">
        <v>11287301</v>
      </c>
      <c r="M183" s="14">
        <v>6266514</v>
      </c>
      <c r="N183" s="16">
        <v>44337</v>
      </c>
      <c r="O183" s="14">
        <v>90</v>
      </c>
      <c r="P183" s="14">
        <v>0.57499999999999996</v>
      </c>
      <c r="Q183" s="14">
        <v>0.69499999999999995</v>
      </c>
      <c r="R183" s="14">
        <v>0.11600000000000001</v>
      </c>
      <c r="S183" s="14">
        <v>0.19800000000000001</v>
      </c>
      <c r="T183" s="14">
        <v>6.1400000000000003E-2</v>
      </c>
      <c r="U183" s="14">
        <v>0.69899999999999995</v>
      </c>
      <c r="V183" s="14">
        <v>-6.3339999999999996</v>
      </c>
      <c r="W183" s="14">
        <v>173160</v>
      </c>
      <c r="X183" s="14">
        <f>YEAR(semaineNetNm1[[#This Row],[Date de sortie]])</f>
        <v>2021</v>
      </c>
    </row>
    <row r="184" spans="1:24" x14ac:dyDescent="0.25">
      <c r="A184" t="s">
        <v>31</v>
      </c>
      <c r="B184" s="10">
        <v>55</v>
      </c>
      <c r="C184" s="11">
        <v>52</v>
      </c>
      <c r="D184" s="10">
        <v>9</v>
      </c>
      <c r="E184" s="12">
        <v>44379</v>
      </c>
      <c r="F184" s="10" t="s">
        <v>379</v>
      </c>
      <c r="G184" s="10" t="s">
        <v>380</v>
      </c>
      <c r="H184" s="10" t="str" cm="1">
        <f t="array" ref="H1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84" s="10" t="s">
        <v>64</v>
      </c>
      <c r="J184" s="10" t="str">
        <f>IF(semaineNetNm1[[#This Row],[Popularité]]&gt;=70,"Forte","Faible")</f>
        <v>Forte</v>
      </c>
      <c r="K184" s="10" t="str">
        <f>IF(semaineNetNm1[[#This Row],[Energie]]&gt;0.6,"Forte","Faible")</f>
        <v>Forte</v>
      </c>
      <c r="L184" s="11">
        <v>9428494</v>
      </c>
      <c r="M184" s="10">
        <v>31541310</v>
      </c>
      <c r="N184" s="12">
        <v>44337</v>
      </c>
      <c r="O184" s="10">
        <v>89</v>
      </c>
      <c r="P184" s="10">
        <v>0.73799999999999999</v>
      </c>
      <c r="Q184" s="10">
        <v>0.72099999999999997</v>
      </c>
      <c r="R184" s="10">
        <v>4.0300000000000002E-2</v>
      </c>
      <c r="S184" s="10">
        <v>2.2599999999999999E-3</v>
      </c>
      <c r="T184" s="10">
        <v>0.11799999999999999</v>
      </c>
      <c r="U184" s="10">
        <v>0.63700000000000001</v>
      </c>
      <c r="V184" s="10">
        <v>-4.7699999999999996</v>
      </c>
      <c r="W184" s="10">
        <v>154983</v>
      </c>
      <c r="X184" s="10">
        <f>YEAR(semaineNetNm1[[#This Row],[Date de sortie]])</f>
        <v>2021</v>
      </c>
    </row>
    <row r="185" spans="1:24" x14ac:dyDescent="0.25">
      <c r="A185" t="s">
        <v>31</v>
      </c>
      <c r="B185" s="10">
        <v>63</v>
      </c>
      <c r="C185" s="11">
        <v>9</v>
      </c>
      <c r="D185" s="10">
        <v>10</v>
      </c>
      <c r="E185" s="12">
        <v>44337</v>
      </c>
      <c r="F185" s="10" t="s">
        <v>381</v>
      </c>
      <c r="G185" s="10" t="s">
        <v>372</v>
      </c>
      <c r="H185" s="14" t="str" cm="1">
        <f t="array" ref="H1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85" s="10" t="s">
        <v>56</v>
      </c>
      <c r="J185" s="14" t="str">
        <f>IF(semaineNetNm1[[#This Row],[Popularité]]&gt;=70,"Forte","Faible")</f>
        <v>Forte</v>
      </c>
      <c r="K185" s="14" t="str">
        <f>IF(semaineNetNm1[[#This Row],[Energie]]&gt;0.6,"Forte","Faible")</f>
        <v>Faible</v>
      </c>
      <c r="L185" s="11">
        <v>8881356</v>
      </c>
      <c r="M185" s="10">
        <v>6266514</v>
      </c>
      <c r="N185" s="12">
        <v>44337</v>
      </c>
      <c r="O185" s="10">
        <v>89</v>
      </c>
      <c r="P185" s="10">
        <v>0.52600000000000002</v>
      </c>
      <c r="Q185" s="10">
        <v>0.67200000000000004</v>
      </c>
      <c r="R185" s="10">
        <v>5.9900000000000002E-2</v>
      </c>
      <c r="S185" s="10">
        <v>3.1099999999999999E-2</v>
      </c>
      <c r="T185" s="10">
        <v>0.28000000000000003</v>
      </c>
      <c r="U185" s="10">
        <v>0.28000000000000003</v>
      </c>
      <c r="V185" s="10">
        <v>-6.4459999999999997</v>
      </c>
      <c r="W185" s="10">
        <v>143747</v>
      </c>
      <c r="X185" s="14">
        <f>YEAR(semaineNetNm1[[#This Row],[Date de sortie]])</f>
        <v>2021</v>
      </c>
    </row>
    <row r="186" spans="1:24" x14ac:dyDescent="0.25">
      <c r="A186" t="s">
        <v>31</v>
      </c>
      <c r="B186" s="10">
        <v>129</v>
      </c>
      <c r="C186" s="11">
        <v>11</v>
      </c>
      <c r="D186" s="10">
        <v>10</v>
      </c>
      <c r="E186" s="12">
        <v>44337</v>
      </c>
      <c r="F186" s="10" t="s">
        <v>382</v>
      </c>
      <c r="G186" s="10" t="s">
        <v>372</v>
      </c>
      <c r="H186" s="10" t="str" cm="1">
        <f t="array" ref="H1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86" s="10" t="s">
        <v>56</v>
      </c>
      <c r="J186" s="10" t="str">
        <f>IF(semaineNetNm1[[#This Row],[Popularité]]&gt;=70,"Forte","Faible")</f>
        <v>Forte</v>
      </c>
      <c r="K186" s="10" t="str">
        <f>IF(semaineNetNm1[[#This Row],[Energie]]&gt;0.6,"Forte","Faible")</f>
        <v>Faible</v>
      </c>
      <c r="L186" s="11">
        <v>6040918</v>
      </c>
      <c r="M186" s="10">
        <v>6266514</v>
      </c>
      <c r="N186" s="12">
        <v>44337</v>
      </c>
      <c r="O186" s="10">
        <v>86</v>
      </c>
      <c r="P186" s="10">
        <v>0.25900000000000001</v>
      </c>
      <c r="Q186" s="10">
        <v>0.63800000000000001</v>
      </c>
      <c r="R186" s="10">
        <v>8.9800000000000005E-2</v>
      </c>
      <c r="S186" s="10">
        <v>0.753</v>
      </c>
      <c r="T186" s="10">
        <v>0.219</v>
      </c>
      <c r="U186" s="10">
        <v>0.26900000000000002</v>
      </c>
      <c r="V186" s="10">
        <v>-10.706</v>
      </c>
      <c r="W186" s="10">
        <v>202827</v>
      </c>
      <c r="X186" s="10">
        <f>YEAR(semaineNetNm1[[#This Row],[Date de sortie]])</f>
        <v>2021</v>
      </c>
    </row>
    <row r="187" spans="1:24" x14ac:dyDescent="0.25">
      <c r="A187" t="s">
        <v>31</v>
      </c>
      <c r="B187" s="14">
        <v>168</v>
      </c>
      <c r="C187" s="15">
        <v>13</v>
      </c>
      <c r="D187" s="14">
        <v>10</v>
      </c>
      <c r="E187" s="16">
        <v>44337</v>
      </c>
      <c r="F187" s="14" t="s">
        <v>383</v>
      </c>
      <c r="G187" s="14" t="s">
        <v>372</v>
      </c>
      <c r="H187" s="14" t="str" cm="1">
        <f t="array" ref="H1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87" s="14" t="s">
        <v>56</v>
      </c>
      <c r="J187" s="14" t="str">
        <f>IF(semaineNetNm1[[#This Row],[Popularité]]&gt;=70,"Forte","Faible")</f>
        <v>Forte</v>
      </c>
      <c r="K187" s="14" t="str">
        <f>IF(semaineNetNm1[[#This Row],[Energie]]&gt;0.6,"Forte","Faible")</f>
        <v>Faible</v>
      </c>
      <c r="L187" s="15">
        <v>5420003</v>
      </c>
      <c r="M187" s="14">
        <v>6266514</v>
      </c>
      <c r="N187" s="16">
        <v>44337</v>
      </c>
      <c r="O187" s="14">
        <v>85</v>
      </c>
      <c r="P187" s="14">
        <v>0.20300000000000001</v>
      </c>
      <c r="Q187" s="14">
        <v>0.47299999999999998</v>
      </c>
      <c r="R187" s="14">
        <v>0.10199999999999999</v>
      </c>
      <c r="S187" s="14">
        <v>0.94099999999999995</v>
      </c>
      <c r="T187" s="14">
        <v>0.126</v>
      </c>
      <c r="U187" s="14">
        <v>0.41899999999999998</v>
      </c>
      <c r="V187" s="14">
        <v>-12.627000000000001</v>
      </c>
      <c r="W187" s="14">
        <v>163587</v>
      </c>
      <c r="X187" s="14">
        <f>YEAR(semaineNetNm1[[#This Row],[Date de sortie]])</f>
        <v>2021</v>
      </c>
    </row>
    <row r="188" spans="1:24" x14ac:dyDescent="0.25">
      <c r="A188" t="s">
        <v>31</v>
      </c>
      <c r="B188" s="10">
        <v>178</v>
      </c>
      <c r="C188" s="11">
        <v>100</v>
      </c>
      <c r="D188" s="10">
        <v>9</v>
      </c>
      <c r="E188" s="12">
        <v>44337</v>
      </c>
      <c r="F188" s="10" t="s">
        <v>384</v>
      </c>
      <c r="G188" s="10" t="s">
        <v>385</v>
      </c>
      <c r="H188" s="10" t="str" cm="1">
        <f t="array" ref="H1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88" s="10" t="s">
        <v>68</v>
      </c>
      <c r="J188" s="10" t="str">
        <f>IF(semaineNetNm1[[#This Row],[Popularité]]&gt;=70,"Forte","Faible")</f>
        <v>Forte</v>
      </c>
      <c r="K188" s="10" t="str">
        <f>IF(semaineNetNm1[[#This Row],[Energie]]&gt;0.6,"Forte","Faible")</f>
        <v>Forte</v>
      </c>
      <c r="L188" s="11">
        <v>5235335</v>
      </c>
      <c r="M188" s="10">
        <v>8148393</v>
      </c>
      <c r="N188" s="12">
        <v>44337</v>
      </c>
      <c r="O188" s="10">
        <v>83</v>
      </c>
      <c r="P188" s="10">
        <v>0.75900000000000001</v>
      </c>
      <c r="Q188" s="10">
        <v>0.59499999999999997</v>
      </c>
      <c r="R188" s="10">
        <v>4.2299999999999997E-2</v>
      </c>
      <c r="S188" s="10">
        <v>0.14099999999999999</v>
      </c>
      <c r="T188" s="10">
        <v>0.17199999999999999</v>
      </c>
      <c r="U188" s="10">
        <v>0.51500000000000001</v>
      </c>
      <c r="V188" s="10">
        <v>-4.2450000000000001</v>
      </c>
      <c r="W188" s="10">
        <v>163733</v>
      </c>
      <c r="X188" s="10">
        <f>YEAR(semaineNetNm1[[#This Row],[Date de sortie]])</f>
        <v>2021</v>
      </c>
    </row>
    <row r="189" spans="1:24" x14ac:dyDescent="0.25">
      <c r="A189" t="s">
        <v>31</v>
      </c>
      <c r="B189" s="10">
        <v>227</v>
      </c>
      <c r="C189" s="11">
        <v>22</v>
      </c>
      <c r="D189" s="10">
        <v>8</v>
      </c>
      <c r="E189" s="12">
        <v>44337</v>
      </c>
      <c r="F189" s="10" t="s">
        <v>386</v>
      </c>
      <c r="G189" s="10" t="s">
        <v>372</v>
      </c>
      <c r="H189" s="14" t="str" cm="1">
        <f t="array" ref="H1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89" s="10" t="s">
        <v>56</v>
      </c>
      <c r="J189" s="14" t="str">
        <f>IF(semaineNetNm1[[#This Row],[Popularité]]&gt;=70,"Forte","Faible")</f>
        <v>Forte</v>
      </c>
      <c r="K189" s="14" t="str">
        <f>IF(semaineNetNm1[[#This Row],[Energie]]&gt;0.6,"Forte","Faible")</f>
        <v>Faible</v>
      </c>
      <c r="L189" s="11">
        <v>5435614</v>
      </c>
      <c r="M189" s="10">
        <v>6266514</v>
      </c>
      <c r="N189" s="12">
        <v>44337</v>
      </c>
      <c r="O189" s="10">
        <v>84</v>
      </c>
      <c r="P189" s="10">
        <v>0.29799999999999999</v>
      </c>
      <c r="Q189" s="10">
        <v>0.443</v>
      </c>
      <c r="R189" s="10">
        <v>6.4399999999999999E-2</v>
      </c>
      <c r="S189" s="10">
        <v>0.38800000000000001</v>
      </c>
      <c r="T189" s="10">
        <v>0.10299999999999999</v>
      </c>
      <c r="U189" s="10">
        <v>0.17199999999999999</v>
      </c>
      <c r="V189" s="10">
        <v>-12.180999999999999</v>
      </c>
      <c r="W189" s="10">
        <v>209560</v>
      </c>
      <c r="X189" s="14">
        <f>YEAR(semaineNetNm1[[#This Row],[Date de sortie]])</f>
        <v>2021</v>
      </c>
    </row>
    <row r="190" spans="1:24" x14ac:dyDescent="0.25">
      <c r="A190" t="s">
        <v>31</v>
      </c>
      <c r="B190" s="10">
        <v>300</v>
      </c>
      <c r="C190" s="11">
        <v>71</v>
      </c>
      <c r="D190" s="10">
        <v>4</v>
      </c>
      <c r="E190" s="12">
        <v>44337</v>
      </c>
      <c r="F190" s="10" t="s">
        <v>387</v>
      </c>
      <c r="G190" s="10" t="s">
        <v>310</v>
      </c>
      <c r="H190" s="10" t="str" cm="1">
        <f t="array" ref="H1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90" s="10" t="s">
        <v>311</v>
      </c>
      <c r="J190" s="10" t="str">
        <f>IF(semaineNetNm1[[#This Row],[Popularité]]&gt;=70,"Forte","Faible")</f>
        <v>Forte</v>
      </c>
      <c r="K190" s="10" t="str">
        <f>IF(semaineNetNm1[[#This Row],[Energie]]&gt;0.6,"Forte","Faible")</f>
        <v>Faible</v>
      </c>
      <c r="L190" s="11">
        <v>7506580</v>
      </c>
      <c r="M190" s="10">
        <v>4840346</v>
      </c>
      <c r="N190" s="12">
        <v>44337</v>
      </c>
      <c r="O190" s="10">
        <v>78</v>
      </c>
      <c r="P190" s="10">
        <v>0.56299999999999994</v>
      </c>
      <c r="Q190" s="10">
        <v>0.752</v>
      </c>
      <c r="R190" s="10">
        <v>0.20899999999999999</v>
      </c>
      <c r="S190" s="10">
        <v>0.14599999999999999</v>
      </c>
      <c r="T190" s="10">
        <v>0.10299999999999999</v>
      </c>
      <c r="U190" s="10">
        <v>0.55100000000000005</v>
      </c>
      <c r="V190" s="10">
        <v>-8.0660000000000007</v>
      </c>
      <c r="W190" s="10">
        <v>178776</v>
      </c>
      <c r="X190" s="10">
        <f>YEAR(semaineNetNm1[[#This Row],[Date de sortie]])</f>
        <v>2021</v>
      </c>
    </row>
    <row r="191" spans="1:24" x14ac:dyDescent="0.25">
      <c r="A191" t="s">
        <v>31</v>
      </c>
      <c r="B191" s="10">
        <v>313</v>
      </c>
      <c r="C191" s="11">
        <v>54</v>
      </c>
      <c r="D191" s="10">
        <v>4</v>
      </c>
      <c r="E191" s="12">
        <v>44337</v>
      </c>
      <c r="F191" s="10" t="s">
        <v>388</v>
      </c>
      <c r="G191" s="10" t="s">
        <v>143</v>
      </c>
      <c r="H191" s="14" t="str" cm="1">
        <f t="array" ref="H1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91" s="10" t="s">
        <v>144</v>
      </c>
      <c r="J191" s="14" t="str">
        <f>IF(semaineNetNm1[[#This Row],[Popularité]]&gt;=70,"Forte","Faible")</f>
        <v>Forte</v>
      </c>
      <c r="K191" s="14" t="str">
        <f>IF(semaineNetNm1[[#This Row],[Energie]]&gt;0.6,"Forte","Faible")</f>
        <v>Forte</v>
      </c>
      <c r="L191" s="11">
        <v>5125477</v>
      </c>
      <c r="M191" s="10">
        <v>5473565</v>
      </c>
      <c r="N191" s="12">
        <v>44337</v>
      </c>
      <c r="O191" s="10">
        <v>80</v>
      </c>
      <c r="P191" s="10">
        <v>0.63600000000000001</v>
      </c>
      <c r="Q191" s="10">
        <v>0.55100000000000005</v>
      </c>
      <c r="R191" s="10">
        <v>5.3999999999999999E-2</v>
      </c>
      <c r="S191" s="10">
        <v>8.3699999999999997E-2</v>
      </c>
      <c r="T191" s="10">
        <v>0.112</v>
      </c>
      <c r="U191" s="10">
        <v>0.14799999999999999</v>
      </c>
      <c r="V191" s="10">
        <v>-6.798</v>
      </c>
      <c r="W191" s="10">
        <v>168276</v>
      </c>
      <c r="X191" s="14">
        <f>YEAR(semaineNetNm1[[#This Row],[Date de sortie]])</f>
        <v>2021</v>
      </c>
    </row>
    <row r="192" spans="1:24" x14ac:dyDescent="0.25">
      <c r="A192" t="s">
        <v>31</v>
      </c>
      <c r="B192" s="10">
        <v>343</v>
      </c>
      <c r="C192" s="11">
        <v>53</v>
      </c>
      <c r="D192" s="10">
        <v>5</v>
      </c>
      <c r="E192" s="12">
        <v>44295</v>
      </c>
      <c r="F192" s="10" t="s">
        <v>389</v>
      </c>
      <c r="G192" s="10" t="s">
        <v>390</v>
      </c>
      <c r="H192" s="10" t="str" cm="1">
        <f t="array" ref="H1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92" s="10" t="s">
        <v>213</v>
      </c>
      <c r="J192" s="10" t="str">
        <f>IF(semaineNetNm1[[#This Row],[Popularité]]&gt;=70,"Forte","Faible")</f>
        <v>Forte</v>
      </c>
      <c r="K192" s="10" t="str">
        <f>IF(semaineNetNm1[[#This Row],[Energie]]&gt;0.6,"Forte","Faible")</f>
        <v>Forte</v>
      </c>
      <c r="L192" s="11">
        <v>6634722</v>
      </c>
      <c r="M192" s="10">
        <v>20823062</v>
      </c>
      <c r="N192" s="12">
        <v>44337</v>
      </c>
      <c r="O192" s="10">
        <v>77</v>
      </c>
      <c r="P192" s="10">
        <v>0.85599999999999998</v>
      </c>
      <c r="Q192" s="10">
        <v>0.58799999999999997</v>
      </c>
      <c r="R192" s="10">
        <v>3.1600000000000003E-2</v>
      </c>
      <c r="S192" s="10">
        <v>8.1800000000000004E-4</v>
      </c>
      <c r="T192" s="10">
        <v>0.23799999999999999</v>
      </c>
      <c r="U192" s="10">
        <v>0.63500000000000001</v>
      </c>
      <c r="V192" s="10">
        <v>-5.242</v>
      </c>
      <c r="W192" s="10">
        <v>175044</v>
      </c>
      <c r="X192" s="10">
        <f>YEAR(semaineNetNm1[[#This Row],[Date de sortie]])</f>
        <v>2021</v>
      </c>
    </row>
    <row r="193" spans="1:24" x14ac:dyDescent="0.25">
      <c r="A193" t="s">
        <v>31</v>
      </c>
      <c r="B193" s="14">
        <v>344</v>
      </c>
      <c r="C193" s="15">
        <v>118</v>
      </c>
      <c r="D193" s="14">
        <v>1</v>
      </c>
      <c r="E193" s="16">
        <v>44337</v>
      </c>
      <c r="F193" s="14" t="s">
        <v>391</v>
      </c>
      <c r="G193" s="14" t="s">
        <v>390</v>
      </c>
      <c r="H193" s="14" t="str" cm="1">
        <f t="array" ref="H1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93" s="14" t="s">
        <v>213</v>
      </c>
      <c r="J193" s="14" t="str">
        <f>IF(semaineNetNm1[[#This Row],[Popularité]]&gt;=70,"Forte","Faible")</f>
        <v>Forte</v>
      </c>
      <c r="K193" s="14" t="str">
        <f>IF(semaineNetNm1[[#This Row],[Energie]]&gt;0.6,"Forte","Faible")</f>
        <v>Forte</v>
      </c>
      <c r="L193" s="15">
        <v>6628638</v>
      </c>
      <c r="M193" s="14">
        <v>20823062</v>
      </c>
      <c r="N193" s="16">
        <v>44337</v>
      </c>
      <c r="O193" s="14">
        <v>75</v>
      </c>
      <c r="P193" s="14">
        <v>0.89</v>
      </c>
      <c r="Q193" s="14">
        <v>0.68700000000000006</v>
      </c>
      <c r="R193" s="14">
        <v>3.44E-2</v>
      </c>
      <c r="S193" s="14">
        <v>3.96E-3</v>
      </c>
      <c r="T193" s="14">
        <v>4.36E-2</v>
      </c>
      <c r="U193" s="14">
        <v>0.85399999999999998</v>
      </c>
      <c r="V193" s="14">
        <v>-5.99</v>
      </c>
      <c r="W193" s="14">
        <v>172232</v>
      </c>
      <c r="X193" s="14">
        <f>YEAR(semaineNetNm1[[#This Row],[Date de sortie]])</f>
        <v>2021</v>
      </c>
    </row>
    <row r="194" spans="1:24" x14ac:dyDescent="0.25">
      <c r="A194" t="s">
        <v>31</v>
      </c>
      <c r="B194" s="10">
        <v>356</v>
      </c>
      <c r="C194" s="11">
        <v>198</v>
      </c>
      <c r="D194" s="10">
        <v>1</v>
      </c>
      <c r="E194" s="12">
        <v>44337</v>
      </c>
      <c r="F194" s="10" t="s">
        <v>392</v>
      </c>
      <c r="G194" s="10" t="s">
        <v>393</v>
      </c>
      <c r="H194" s="10" t="str" cm="1">
        <f t="array" ref="H1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94" s="10" t="s">
        <v>394</v>
      </c>
      <c r="J194" s="10" t="str">
        <f>IF(semaineNetNm1[[#This Row],[Popularité]]&gt;=70,"Forte","Faible")</f>
        <v>Forte</v>
      </c>
      <c r="K194" s="10" t="str">
        <f>IF(semaineNetNm1[[#This Row],[Energie]]&gt;0.6,"Forte","Faible")</f>
        <v>Forte</v>
      </c>
      <c r="L194" s="11">
        <v>5156496</v>
      </c>
      <c r="M194" s="10">
        <v>727731</v>
      </c>
      <c r="N194" s="12">
        <v>44337</v>
      </c>
      <c r="O194" s="10">
        <v>76</v>
      </c>
      <c r="P194" s="10">
        <v>0.749</v>
      </c>
      <c r="Q194" s="10">
        <v>0.63600000000000001</v>
      </c>
      <c r="R194" s="10">
        <v>6.3100000000000003E-2</v>
      </c>
      <c r="S194" s="10">
        <v>0.19500000000000001</v>
      </c>
      <c r="T194" s="10">
        <v>0.107</v>
      </c>
      <c r="U194" s="10">
        <v>0.65300000000000002</v>
      </c>
      <c r="V194" s="10">
        <v>-4.1970000000000001</v>
      </c>
      <c r="W194" s="10">
        <v>174936</v>
      </c>
      <c r="X194" s="10">
        <f>YEAR(semaineNetNm1[[#This Row],[Date de sortie]])</f>
        <v>2021</v>
      </c>
    </row>
    <row r="195" spans="1:24" x14ac:dyDescent="0.25">
      <c r="A195" t="s">
        <v>31</v>
      </c>
      <c r="B195" s="14">
        <v>358</v>
      </c>
      <c r="C195" s="15">
        <v>127</v>
      </c>
      <c r="D195" s="14">
        <v>2</v>
      </c>
      <c r="E195" s="16">
        <v>44316</v>
      </c>
      <c r="F195" s="14" t="s">
        <v>395</v>
      </c>
      <c r="G195" s="14" t="s">
        <v>390</v>
      </c>
      <c r="H195" s="14" t="str" cm="1">
        <f t="array" ref="H1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95" s="14" t="s">
        <v>213</v>
      </c>
      <c r="J195" s="14" t="str">
        <f>IF(semaineNetNm1[[#This Row],[Popularité]]&gt;=70,"Forte","Faible")</f>
        <v>Forte</v>
      </c>
      <c r="K195" s="14" t="str">
        <f>IF(semaineNetNm1[[#This Row],[Energie]]&gt;0.6,"Forte","Faible")</f>
        <v>Forte</v>
      </c>
      <c r="L195" s="15">
        <v>5150176</v>
      </c>
      <c r="M195" s="14">
        <v>20823062</v>
      </c>
      <c r="N195" s="16">
        <v>44337</v>
      </c>
      <c r="O195" s="14">
        <v>72</v>
      </c>
      <c r="P195" s="14">
        <v>0.66400000000000003</v>
      </c>
      <c r="Q195" s="14">
        <v>0.7</v>
      </c>
      <c r="R195" s="14">
        <v>3.9399999999999998E-2</v>
      </c>
      <c r="S195" s="14">
        <v>0.30599999999999999</v>
      </c>
      <c r="T195" s="14">
        <v>0.249</v>
      </c>
      <c r="U195" s="14">
        <v>0.58499999999999996</v>
      </c>
      <c r="V195" s="14">
        <v>-8.2110000000000003</v>
      </c>
      <c r="W195" s="14">
        <v>223066</v>
      </c>
      <c r="X195" s="14">
        <f>YEAR(semaineNetNm1[[#This Row],[Date de sortie]])</f>
        <v>2021</v>
      </c>
    </row>
    <row r="196" spans="1:24" x14ac:dyDescent="0.25">
      <c r="A196" t="s">
        <v>31</v>
      </c>
      <c r="B196" s="10">
        <v>397</v>
      </c>
      <c r="C196" s="11">
        <v>137</v>
      </c>
      <c r="D196" s="10">
        <v>1</v>
      </c>
      <c r="E196" s="12">
        <v>44316</v>
      </c>
      <c r="F196" s="10" t="s">
        <v>396</v>
      </c>
      <c r="G196" s="10" t="s">
        <v>397</v>
      </c>
      <c r="H196" s="10" t="str" cm="1">
        <f t="array" ref="H1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96" s="10" t="s">
        <v>95</v>
      </c>
      <c r="J196" s="10" t="str">
        <f>IF(semaineNetNm1[[#This Row],[Popularité]]&gt;=70,"Forte","Faible")</f>
        <v>Faible</v>
      </c>
      <c r="K196" s="10" t="str">
        <f>IF(semaineNetNm1[[#This Row],[Energie]]&gt;0.6,"Forte","Faible")</f>
        <v>Forte</v>
      </c>
      <c r="L196" s="11">
        <v>5768836</v>
      </c>
      <c r="M196" s="10">
        <v>10740222</v>
      </c>
      <c r="N196" s="12">
        <v>44337</v>
      </c>
      <c r="O196" s="10">
        <v>69</v>
      </c>
      <c r="P196" s="10">
        <v>0.60399999999999998</v>
      </c>
      <c r="Q196" s="10">
        <v>0.73199999999999998</v>
      </c>
      <c r="R196" s="10">
        <v>4.4299999999999999E-2</v>
      </c>
      <c r="S196" s="10">
        <v>1.12E-2</v>
      </c>
      <c r="T196" s="10">
        <v>0.219</v>
      </c>
      <c r="U196" s="10">
        <v>0.73199999999999998</v>
      </c>
      <c r="V196" s="10">
        <v>-7.4720000000000004</v>
      </c>
      <c r="W196" s="10">
        <v>195429</v>
      </c>
      <c r="X196" s="10">
        <f>YEAR(semaineNetNm1[[#This Row],[Date de sortie]])</f>
        <v>2021</v>
      </c>
    </row>
    <row r="197" spans="1:24" x14ac:dyDescent="0.25">
      <c r="A197" t="s">
        <v>31</v>
      </c>
      <c r="B197" s="14">
        <v>8</v>
      </c>
      <c r="C197" s="15">
        <v>2</v>
      </c>
      <c r="D197" s="14">
        <v>10</v>
      </c>
      <c r="E197" s="16">
        <v>44365</v>
      </c>
      <c r="F197" s="14" t="s">
        <v>398</v>
      </c>
      <c r="G197" s="14" t="s">
        <v>242</v>
      </c>
      <c r="H197" s="14" t="str" cm="1">
        <f t="array" ref="H1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97" s="14" t="s">
        <v>243</v>
      </c>
      <c r="J197" s="14" t="str">
        <f>IF(semaineNetNm1[[#This Row],[Popularité]]&gt;=70,"Forte","Faible")</f>
        <v>Forte</v>
      </c>
      <c r="K197" s="14" t="str">
        <f>IF(semaineNetNm1[[#This Row],[Energie]]&gt;0.6,"Forte","Faible")</f>
        <v>Forte</v>
      </c>
      <c r="L197" s="15">
        <v>26951613</v>
      </c>
      <c r="M197" s="14">
        <v>6080597</v>
      </c>
      <c r="N197" s="16">
        <v>44336</v>
      </c>
      <c r="O197" s="14">
        <v>95</v>
      </c>
      <c r="P197" s="14">
        <v>0.71799999999999997</v>
      </c>
      <c r="Q197" s="14">
        <v>0.78</v>
      </c>
      <c r="R197" s="14">
        <v>5.0599999999999999E-2</v>
      </c>
      <c r="S197" s="14">
        <v>0.31</v>
      </c>
      <c r="T197" s="14">
        <v>9.3200000000000005E-2</v>
      </c>
      <c r="U197" s="14">
        <v>0.34200000000000003</v>
      </c>
      <c r="V197" s="14">
        <v>-3.605</v>
      </c>
      <c r="W197" s="14">
        <v>199604</v>
      </c>
      <c r="X197" s="14">
        <f>YEAR(semaineNetNm1[[#This Row],[Date de sortie]])</f>
        <v>2021</v>
      </c>
    </row>
    <row r="198" spans="1:24" x14ac:dyDescent="0.25">
      <c r="A198" t="s">
        <v>31</v>
      </c>
      <c r="B198" s="10">
        <v>46</v>
      </c>
      <c r="C198" s="11">
        <v>46</v>
      </c>
      <c r="D198" s="10">
        <v>10</v>
      </c>
      <c r="E198" s="12">
        <v>44400</v>
      </c>
      <c r="F198" s="10" t="s">
        <v>399</v>
      </c>
      <c r="G198" s="10" t="s">
        <v>400</v>
      </c>
      <c r="H198" s="10" t="str" cm="1">
        <f t="array" ref="H1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98" s="10" t="s">
        <v>68</v>
      </c>
      <c r="J198" s="10" t="str">
        <f>IF(semaineNetNm1[[#This Row],[Popularité]]&gt;=70,"Forte","Faible")</f>
        <v>Forte</v>
      </c>
      <c r="K198" s="10" t="str">
        <f>IF(semaineNetNm1[[#This Row],[Energie]]&gt;0.6,"Forte","Faible")</f>
        <v>Forte</v>
      </c>
      <c r="L198" s="11">
        <v>10315460</v>
      </c>
      <c r="M198" s="10">
        <v>3120157</v>
      </c>
      <c r="N198" s="12">
        <v>44336</v>
      </c>
      <c r="O198" s="10">
        <v>89</v>
      </c>
      <c r="P198" s="10">
        <v>0.78400000000000003</v>
      </c>
      <c r="Q198" s="10">
        <v>0.59499999999999997</v>
      </c>
      <c r="R198" s="10">
        <v>0.10199999999999999</v>
      </c>
      <c r="S198" s="10">
        <v>0.216</v>
      </c>
      <c r="T198" s="10">
        <v>6.08E-2</v>
      </c>
      <c r="U198" s="10">
        <v>0.47899999999999998</v>
      </c>
      <c r="V198" s="10">
        <v>-4.8780000000000001</v>
      </c>
      <c r="W198" s="10">
        <v>183726</v>
      </c>
      <c r="X198" s="10">
        <f>YEAR(semaineNetNm1[[#This Row],[Date de sortie]])</f>
        <v>2021</v>
      </c>
    </row>
    <row r="199" spans="1:24" x14ac:dyDescent="0.25">
      <c r="A199" t="s">
        <v>31</v>
      </c>
      <c r="B199" s="14">
        <v>56</v>
      </c>
      <c r="C199" s="15">
        <v>56</v>
      </c>
      <c r="D199" s="14">
        <v>13</v>
      </c>
      <c r="E199" s="16">
        <v>44400</v>
      </c>
      <c r="F199" s="14" t="s">
        <v>401</v>
      </c>
      <c r="G199" s="14" t="s">
        <v>402</v>
      </c>
      <c r="H199" s="14" t="str" cm="1">
        <f t="array" ref="H1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99" s="14" t="s">
        <v>403</v>
      </c>
      <c r="J199" s="14" t="str">
        <f>IF(semaineNetNm1[[#This Row],[Popularité]]&gt;=70,"Forte","Faible")</f>
        <v>Forte</v>
      </c>
      <c r="K199" s="14" t="str">
        <f>IF(semaineNetNm1[[#This Row],[Energie]]&gt;0.6,"Forte","Faible")</f>
        <v>Forte</v>
      </c>
      <c r="L199" s="15">
        <v>9319465</v>
      </c>
      <c r="M199" s="14">
        <v>495226</v>
      </c>
      <c r="N199" s="16">
        <v>44331</v>
      </c>
      <c r="O199" s="14">
        <v>89</v>
      </c>
      <c r="P199" s="14">
        <v>0.94099999999999995</v>
      </c>
      <c r="Q199" s="14">
        <v>0.34499999999999997</v>
      </c>
      <c r="R199" s="14">
        <v>4.6600000000000003E-2</v>
      </c>
      <c r="S199" s="14">
        <v>3.8399999999999998E-5</v>
      </c>
      <c r="T199" s="14">
        <v>5.11E-2</v>
      </c>
      <c r="U199" s="14">
        <v>0.40699999999999997</v>
      </c>
      <c r="V199" s="14">
        <v>-9.9179999999999993</v>
      </c>
      <c r="W199" s="14">
        <v>147062</v>
      </c>
      <c r="X199" s="14">
        <f>YEAR(semaineNetNm1[[#This Row],[Date de sortie]])</f>
        <v>2021</v>
      </c>
    </row>
    <row r="200" spans="1:24" x14ac:dyDescent="0.25">
      <c r="A200" t="s">
        <v>31</v>
      </c>
      <c r="B200" s="10">
        <v>50</v>
      </c>
      <c r="C200" s="11">
        <v>20</v>
      </c>
      <c r="D200" s="10">
        <v>11</v>
      </c>
      <c r="E200" s="12">
        <v>44351</v>
      </c>
      <c r="F200" s="10" t="s">
        <v>404</v>
      </c>
      <c r="G200" s="10" t="s">
        <v>405</v>
      </c>
      <c r="H200" s="10" t="str" cm="1">
        <f t="array" ref="H2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00" s="10"/>
      <c r="J200" s="10" t="str">
        <f>IF(semaineNetNm1[[#This Row],[Popularité]]&gt;=70,"Forte","Faible")</f>
        <v>Forte</v>
      </c>
      <c r="K200" s="10" t="str">
        <f>IF(semaineNetNm1[[#This Row],[Energie]]&gt;0.6,"Forte","Faible")</f>
        <v>Faible</v>
      </c>
      <c r="L200" s="11">
        <v>9841998</v>
      </c>
      <c r="M200" s="10">
        <v>389076</v>
      </c>
      <c r="N200" s="12">
        <v>44330</v>
      </c>
      <c r="O200" s="10">
        <v>89</v>
      </c>
      <c r="P200" s="10">
        <v>0.46300000000000002</v>
      </c>
      <c r="Q200" s="10">
        <v>0.85499999999999998</v>
      </c>
      <c r="R200" s="10">
        <v>3.6700000000000003E-2</v>
      </c>
      <c r="S200" s="10">
        <v>0.217</v>
      </c>
      <c r="T200" s="10">
        <v>0.34699999999999998</v>
      </c>
      <c r="U200" s="10">
        <v>0.86599999999999999</v>
      </c>
      <c r="V200" s="10">
        <v>-7.4539999999999997</v>
      </c>
      <c r="W200" s="10">
        <v>122773</v>
      </c>
      <c r="X200" s="10">
        <f>YEAR(semaineNetNm1[[#This Row],[Date de sortie]])</f>
        <v>2021</v>
      </c>
    </row>
    <row r="201" spans="1:24" x14ac:dyDescent="0.25">
      <c r="A201" t="s">
        <v>31</v>
      </c>
      <c r="B201" s="10">
        <v>279</v>
      </c>
      <c r="C201" s="11">
        <v>11</v>
      </c>
      <c r="D201" s="10">
        <v>6</v>
      </c>
      <c r="E201" s="12">
        <v>44330</v>
      </c>
      <c r="F201" s="10" t="s">
        <v>406</v>
      </c>
      <c r="G201" s="10" t="s">
        <v>407</v>
      </c>
      <c r="H201" s="14" t="str" cm="1">
        <f t="array" ref="H2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01" s="10" t="s">
        <v>408</v>
      </c>
      <c r="J201" s="14" t="str">
        <f>IF(semaineNetNm1[[#This Row],[Popularité]]&gt;=70,"Forte","Faible")</f>
        <v>Forte</v>
      </c>
      <c r="K201" s="14" t="str">
        <f>IF(semaineNetNm1[[#This Row],[Energie]]&gt;0.6,"Forte","Faible")</f>
        <v>Forte</v>
      </c>
      <c r="L201" s="11">
        <v>5430260</v>
      </c>
      <c r="M201" s="10">
        <v>14097410</v>
      </c>
      <c r="N201" s="12">
        <v>44330</v>
      </c>
      <c r="O201" s="10">
        <v>82</v>
      </c>
      <c r="P201" s="10">
        <v>0.65600000000000003</v>
      </c>
      <c r="Q201" s="10">
        <v>0.86099999999999999</v>
      </c>
      <c r="R201" s="10">
        <v>0.42499999999999999</v>
      </c>
      <c r="S201" s="10">
        <v>0.104</v>
      </c>
      <c r="T201" s="10">
        <v>9.8599999999999993E-2</v>
      </c>
      <c r="U201" s="10">
        <v>0.33100000000000002</v>
      </c>
      <c r="V201" s="10">
        <v>-7.867</v>
      </c>
      <c r="W201" s="10">
        <v>218210</v>
      </c>
      <c r="X201" s="14">
        <f>YEAR(semaineNetNm1[[#This Row],[Date de sortie]])</f>
        <v>2021</v>
      </c>
    </row>
    <row r="202" spans="1:24" x14ac:dyDescent="0.25">
      <c r="A202" s="10" t="s">
        <v>409</v>
      </c>
      <c r="B202" s="17">
        <v>280</v>
      </c>
      <c r="C202" s="18">
        <v>6</v>
      </c>
      <c r="D202" s="17">
        <v>6</v>
      </c>
      <c r="E202" s="19">
        <v>44330</v>
      </c>
      <c r="F202" s="17" t="s">
        <v>410</v>
      </c>
      <c r="G202" s="17" t="s">
        <v>407</v>
      </c>
      <c r="H202" s="14" t="str" cm="1">
        <f t="array" ref="H2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02" s="17" t="s">
        <v>408</v>
      </c>
      <c r="J202" s="14" t="str">
        <f>IF(semaineNetNm1[[#This Row],[Popularité]]&gt;=70,"Forte","Faible")</f>
        <v>Forte</v>
      </c>
      <c r="K202" s="14" t="str">
        <f>IF(semaineNetNm1[[#This Row],[Energie]]&gt;0.6,"Forte","Faible")</f>
        <v>Faible</v>
      </c>
      <c r="L202" s="18">
        <v>5246577</v>
      </c>
      <c r="M202" s="17">
        <v>14097410</v>
      </c>
      <c r="N202" s="19">
        <v>44330</v>
      </c>
      <c r="O202" s="17">
        <v>82</v>
      </c>
      <c r="P202" s="17">
        <v>0.58699999999999997</v>
      </c>
      <c r="Q202" s="17">
        <v>0.59699999999999998</v>
      </c>
      <c r="R202" s="17">
        <v>0.13700000000000001</v>
      </c>
      <c r="S202" s="17">
        <v>6.2199999999999998E-2</v>
      </c>
      <c r="T202" s="17">
        <v>0.214</v>
      </c>
      <c r="U202" s="17">
        <v>7.5300000000000006E-2</v>
      </c>
      <c r="V202" s="17">
        <v>-7.0259999999999998</v>
      </c>
      <c r="W202" s="17">
        <v>218802</v>
      </c>
      <c r="X202" s="14">
        <f>YEAR(semaineNetNm1[[#This Row],[Date de sortie]])</f>
        <v>2021</v>
      </c>
    </row>
    <row r="203" spans="1:24" x14ac:dyDescent="0.25">
      <c r="A203" s="10" t="s">
        <v>409</v>
      </c>
      <c r="B203" s="17">
        <v>299</v>
      </c>
      <c r="C203" s="18">
        <v>84</v>
      </c>
      <c r="D203" s="17">
        <v>3</v>
      </c>
      <c r="E203" s="19">
        <v>44330</v>
      </c>
      <c r="F203" s="17" t="s">
        <v>411</v>
      </c>
      <c r="G203" s="17" t="s">
        <v>305</v>
      </c>
      <c r="H203" t="str" cm="1">
        <f t="array" ref="H2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03" s="17" t="s">
        <v>74</v>
      </c>
      <c r="J203" t="str">
        <f>IF(semaineNetNm1[[#This Row],[Popularité]]&gt;=70,"Forte","Faible")</f>
        <v>Forte</v>
      </c>
      <c r="K203" t="str">
        <f>IF(semaineNetNm1[[#This Row],[Energie]]&gt;0.6,"Forte","Faible")</f>
        <v>Forte</v>
      </c>
      <c r="L203" s="18">
        <v>7615531</v>
      </c>
      <c r="M203" s="17">
        <v>11690201</v>
      </c>
      <c r="N203" s="19">
        <v>44330</v>
      </c>
      <c r="O203" s="17">
        <v>77</v>
      </c>
      <c r="P203" s="17">
        <v>0.629</v>
      </c>
      <c r="Q203" s="17">
        <v>0.84699999999999998</v>
      </c>
      <c r="R203" s="17">
        <v>0.10199999999999999</v>
      </c>
      <c r="S203" s="17">
        <v>3.1800000000000002E-2</v>
      </c>
      <c r="T203" s="17">
        <v>0.152</v>
      </c>
      <c r="U203" s="17">
        <v>0.109</v>
      </c>
      <c r="V203" s="17">
        <v>-5.81</v>
      </c>
      <c r="W203" s="17">
        <v>255532</v>
      </c>
      <c r="X203">
        <f>YEAR(semaineNetNm1[[#This Row],[Date de sortie]])</f>
        <v>2021</v>
      </c>
    </row>
    <row r="204" spans="1:24" x14ac:dyDescent="0.25">
      <c r="A204" s="10" t="s">
        <v>409</v>
      </c>
      <c r="B204" s="17">
        <v>320</v>
      </c>
      <c r="C204" s="18">
        <v>10</v>
      </c>
      <c r="D204" s="17">
        <v>4</v>
      </c>
      <c r="E204" s="19">
        <v>44330</v>
      </c>
      <c r="F204" s="17" t="s">
        <v>412</v>
      </c>
      <c r="G204" s="17" t="s">
        <v>407</v>
      </c>
      <c r="H204" t="str" cm="1">
        <f t="array" ref="H2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04" s="17" t="s">
        <v>408</v>
      </c>
      <c r="J204" t="str">
        <f>IF(semaineNetNm1[[#This Row],[Popularité]]&gt;=70,"Forte","Faible")</f>
        <v>Forte</v>
      </c>
      <c r="K204" t="str">
        <f>IF(semaineNetNm1[[#This Row],[Energie]]&gt;0.6,"Forte","Faible")</f>
        <v>Forte</v>
      </c>
      <c r="L204" s="18">
        <v>5645966</v>
      </c>
      <c r="M204" s="17">
        <v>14097410</v>
      </c>
      <c r="N204" s="19">
        <v>44330</v>
      </c>
      <c r="O204" s="17">
        <v>79</v>
      </c>
      <c r="P204" s="17">
        <v>0.71299999999999997</v>
      </c>
      <c r="Q204" s="17">
        <v>0.72499999999999998</v>
      </c>
      <c r="R204" s="17">
        <v>0.187</v>
      </c>
      <c r="S204" s="17">
        <v>0.127</v>
      </c>
      <c r="T204" s="17">
        <v>0.61699999999999999</v>
      </c>
      <c r="U204" s="17">
        <v>0.20699999999999999</v>
      </c>
      <c r="V204" s="17">
        <v>-6.173</v>
      </c>
      <c r="W204" s="17">
        <v>148421</v>
      </c>
      <c r="X204">
        <f>YEAR(semaineNetNm1[[#This Row],[Date de sortie]])</f>
        <v>2021</v>
      </c>
    </row>
    <row r="205" spans="1:24" x14ac:dyDescent="0.25">
      <c r="A205" s="10" t="s">
        <v>409</v>
      </c>
      <c r="B205" s="17">
        <v>339</v>
      </c>
      <c r="C205" s="18">
        <v>15</v>
      </c>
      <c r="D205" s="17">
        <v>3</v>
      </c>
      <c r="E205" s="19">
        <v>44330</v>
      </c>
      <c r="F205" s="17" t="s">
        <v>413</v>
      </c>
      <c r="G205" s="17" t="s">
        <v>407</v>
      </c>
      <c r="H205" t="str" cm="1">
        <f t="array" ref="H2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05" s="17" t="s">
        <v>408</v>
      </c>
      <c r="J205" t="str">
        <f>IF(semaineNetNm1[[#This Row],[Popularité]]&gt;=70,"Forte","Faible")</f>
        <v>Forte</v>
      </c>
      <c r="K205" t="str">
        <f>IF(semaineNetNm1[[#This Row],[Energie]]&gt;0.6,"Forte","Faible")</f>
        <v>Faible</v>
      </c>
      <c r="L205" s="18">
        <v>7880155</v>
      </c>
      <c r="M205" s="17">
        <v>14097410</v>
      </c>
      <c r="N205" s="19">
        <v>44330</v>
      </c>
      <c r="O205" s="17">
        <v>76</v>
      </c>
      <c r="P205" s="17">
        <v>0.57399999999999995</v>
      </c>
      <c r="Q205" s="17">
        <v>0.77</v>
      </c>
      <c r="R205" s="17">
        <v>0.106</v>
      </c>
      <c r="S205" s="17">
        <v>6.1699999999999998E-2</v>
      </c>
      <c r="T205" s="17">
        <v>0.104</v>
      </c>
      <c r="U205" s="17">
        <v>0.104</v>
      </c>
      <c r="V205" s="17">
        <v>-5.5250000000000004</v>
      </c>
      <c r="W205" s="17">
        <v>133022</v>
      </c>
      <c r="X205">
        <f>YEAR(semaineNetNm1[[#This Row],[Date de sortie]])</f>
        <v>2021</v>
      </c>
    </row>
    <row r="206" spans="1:24" x14ac:dyDescent="0.25">
      <c r="A206" s="10" t="s">
        <v>409</v>
      </c>
      <c r="B206" s="17">
        <v>345</v>
      </c>
      <c r="C206" s="18">
        <v>18</v>
      </c>
      <c r="D206" s="17">
        <v>2</v>
      </c>
      <c r="E206" s="19">
        <v>44330</v>
      </c>
      <c r="F206" s="17" t="s">
        <v>414</v>
      </c>
      <c r="G206" s="17" t="s">
        <v>407</v>
      </c>
      <c r="H206" t="str" cm="1">
        <f t="array" ref="H2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06" s="17" t="s">
        <v>408</v>
      </c>
      <c r="J206" t="str">
        <f>IF(semaineNetNm1[[#This Row],[Popularité]]&gt;=70,"Forte","Faible")</f>
        <v>Forte</v>
      </c>
      <c r="K206" t="str">
        <f>IF(semaineNetNm1[[#This Row],[Energie]]&gt;0.6,"Forte","Faible")</f>
        <v>Forte</v>
      </c>
      <c r="L206" s="18">
        <v>6333126</v>
      </c>
      <c r="M206" s="17">
        <v>14097410</v>
      </c>
      <c r="N206" s="19">
        <v>44330</v>
      </c>
      <c r="O206" s="17">
        <v>75</v>
      </c>
      <c r="P206" s="17">
        <v>0.79300000000000004</v>
      </c>
      <c r="Q206" s="17">
        <v>0.71299999999999997</v>
      </c>
      <c r="R206" s="17">
        <v>0.39700000000000002</v>
      </c>
      <c r="S206" s="17">
        <v>0.27100000000000002</v>
      </c>
      <c r="T206" s="17">
        <v>0.72699999999999998</v>
      </c>
      <c r="U206" s="17">
        <v>0.20300000000000001</v>
      </c>
      <c r="V206" s="17">
        <v>-5.2770000000000001</v>
      </c>
      <c r="W206" s="17">
        <v>196946</v>
      </c>
      <c r="X206">
        <f>YEAR(semaineNetNm1[[#This Row],[Date de sortie]])</f>
        <v>2021</v>
      </c>
    </row>
    <row r="207" spans="1:24" x14ac:dyDescent="0.25">
      <c r="A207" s="10" t="s">
        <v>409</v>
      </c>
      <c r="B207" s="17">
        <v>346</v>
      </c>
      <c r="C207" s="18">
        <v>67</v>
      </c>
      <c r="D207" s="17">
        <v>2</v>
      </c>
      <c r="E207" s="19">
        <v>44330</v>
      </c>
      <c r="F207" s="17" t="s">
        <v>415</v>
      </c>
      <c r="G207" s="17" t="s">
        <v>416</v>
      </c>
      <c r="H207" t="str" cm="1">
        <f t="array" ref="H2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07" s="17" t="s">
        <v>68</v>
      </c>
      <c r="J207" t="str">
        <f>IF(semaineNetNm1[[#This Row],[Popularité]]&gt;=70,"Forte","Faible")</f>
        <v>Forte</v>
      </c>
      <c r="K207" t="str">
        <f>IF(semaineNetNm1[[#This Row],[Energie]]&gt;0.6,"Forte","Faible")</f>
        <v>Forte</v>
      </c>
      <c r="L207" s="18">
        <v>6299936</v>
      </c>
      <c r="M207" s="17">
        <v>22161310</v>
      </c>
      <c r="N207" s="19">
        <v>44330</v>
      </c>
      <c r="O207" s="17">
        <v>77</v>
      </c>
      <c r="P207" s="17">
        <v>0.86699999999999999</v>
      </c>
      <c r="Q207" s="17">
        <v>0.57299999999999995</v>
      </c>
      <c r="R207" s="17">
        <v>0.16800000000000001</v>
      </c>
      <c r="S207" s="17">
        <v>8.5300000000000001E-2</v>
      </c>
      <c r="T207" s="17">
        <v>0.38</v>
      </c>
      <c r="U207" s="17">
        <v>0.23100000000000001</v>
      </c>
      <c r="V207" s="17">
        <v>-2.8759999999999999</v>
      </c>
      <c r="W207" s="17">
        <v>339506</v>
      </c>
      <c r="X207">
        <f>YEAR(semaineNetNm1[[#This Row],[Date de sortie]])</f>
        <v>2021</v>
      </c>
    </row>
    <row r="208" spans="1:24" x14ac:dyDescent="0.25">
      <c r="A208" s="10" t="s">
        <v>409</v>
      </c>
      <c r="B208" s="17">
        <v>350</v>
      </c>
      <c r="C208" s="18">
        <v>27</v>
      </c>
      <c r="D208" s="17">
        <v>2</v>
      </c>
      <c r="E208" s="19">
        <v>44330</v>
      </c>
      <c r="F208" s="17" t="s">
        <v>417</v>
      </c>
      <c r="G208" s="17" t="s">
        <v>407</v>
      </c>
      <c r="H208" t="str" cm="1">
        <f t="array" ref="H2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08" s="17" t="s">
        <v>408</v>
      </c>
      <c r="J208" t="str">
        <f>IF(semaineNetNm1[[#This Row],[Popularité]]&gt;=70,"Forte","Faible")</f>
        <v>Forte</v>
      </c>
      <c r="K208" t="str">
        <f>IF(semaineNetNm1[[#This Row],[Energie]]&gt;0.6,"Forte","Faible")</f>
        <v>Forte</v>
      </c>
      <c r="L208" s="18">
        <v>5393643</v>
      </c>
      <c r="M208" s="17">
        <v>14097410</v>
      </c>
      <c r="N208" s="19">
        <v>44330</v>
      </c>
      <c r="O208" s="17">
        <v>73</v>
      </c>
      <c r="P208" s="17">
        <v>0.625</v>
      </c>
      <c r="Q208" s="17">
        <v>0.58299999999999996</v>
      </c>
      <c r="R208" s="17">
        <v>0.27700000000000002</v>
      </c>
      <c r="S208" s="17">
        <v>0.50600000000000001</v>
      </c>
      <c r="T208" s="17">
        <v>0.19600000000000001</v>
      </c>
      <c r="U208" s="17">
        <v>0.51600000000000001</v>
      </c>
      <c r="V208" s="17">
        <v>-8.0109999999999992</v>
      </c>
      <c r="W208" s="17">
        <v>266291</v>
      </c>
      <c r="X208">
        <f>YEAR(semaineNetNm1[[#This Row],[Date de sortie]])</f>
        <v>2021</v>
      </c>
    </row>
    <row r="209" spans="1:24" x14ac:dyDescent="0.25">
      <c r="A209" s="10" t="s">
        <v>409</v>
      </c>
      <c r="B209" s="17">
        <v>359</v>
      </c>
      <c r="C209" s="18">
        <v>25</v>
      </c>
      <c r="D209" s="17">
        <v>1</v>
      </c>
      <c r="E209" s="19">
        <v>44330</v>
      </c>
      <c r="F209" s="17" t="s">
        <v>418</v>
      </c>
      <c r="G209" s="17" t="s">
        <v>407</v>
      </c>
      <c r="H209" t="str" cm="1">
        <f t="array" ref="H2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09" s="17" t="s">
        <v>408</v>
      </c>
      <c r="J209" t="str">
        <f>IF(semaineNetNm1[[#This Row],[Popularité]]&gt;=70,"Forte","Faible")</f>
        <v>Forte</v>
      </c>
      <c r="K209" t="str">
        <f>IF(semaineNetNm1[[#This Row],[Energie]]&gt;0.6,"Forte","Faible")</f>
        <v>Forte</v>
      </c>
      <c r="L209" s="18">
        <v>15967986</v>
      </c>
      <c r="M209" s="17">
        <v>14097410</v>
      </c>
      <c r="N209" s="19">
        <v>44330</v>
      </c>
      <c r="O209" s="17">
        <v>71</v>
      </c>
      <c r="P209" s="17">
        <v>0.75900000000000001</v>
      </c>
      <c r="Q209" s="17">
        <v>0.69899999999999995</v>
      </c>
      <c r="R209" s="17">
        <v>0.311</v>
      </c>
      <c r="S209" s="17">
        <v>8.14E-2</v>
      </c>
      <c r="T209" s="17">
        <v>0.312</v>
      </c>
      <c r="U209" s="17">
        <v>0.40400000000000003</v>
      </c>
      <c r="V209" s="17">
        <v>-5.3019999999999996</v>
      </c>
      <c r="W209" s="17">
        <v>177337</v>
      </c>
      <c r="X209">
        <f>YEAR(semaineNetNm1[[#This Row],[Date de sortie]])</f>
        <v>2021</v>
      </c>
    </row>
    <row r="210" spans="1:24" x14ac:dyDescent="0.25">
      <c r="A210" s="10" t="s">
        <v>409</v>
      </c>
      <c r="B210" s="17">
        <v>360</v>
      </c>
      <c r="C210" s="18">
        <v>30</v>
      </c>
      <c r="D210" s="17">
        <v>1</v>
      </c>
      <c r="E210" s="19">
        <v>44330</v>
      </c>
      <c r="F210" s="17" t="s">
        <v>419</v>
      </c>
      <c r="G210" s="17" t="s">
        <v>407</v>
      </c>
      <c r="H210" t="str" cm="1">
        <f t="array" ref="H2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10" s="17" t="s">
        <v>408</v>
      </c>
      <c r="J210" t="str">
        <f>IF(semaineNetNm1[[#This Row],[Popularité]]&gt;=70,"Forte","Faible")</f>
        <v>Forte</v>
      </c>
      <c r="K210" t="str">
        <f>IF(semaineNetNm1[[#This Row],[Energie]]&gt;0.6,"Forte","Faible")</f>
        <v>Forte</v>
      </c>
      <c r="L210" s="18">
        <v>15171655</v>
      </c>
      <c r="M210" s="17">
        <v>14097410</v>
      </c>
      <c r="N210" s="19">
        <v>44330</v>
      </c>
      <c r="O210" s="17">
        <v>72</v>
      </c>
      <c r="P210" s="17">
        <v>0.64700000000000002</v>
      </c>
      <c r="Q210" s="17">
        <v>0.71099999999999997</v>
      </c>
      <c r="R210" s="17">
        <v>8.2199999999999995E-2</v>
      </c>
      <c r="S210" s="17">
        <v>0.33400000000000002</v>
      </c>
      <c r="T210" s="17">
        <v>0.312</v>
      </c>
      <c r="U210" s="17">
        <v>0.22700000000000001</v>
      </c>
      <c r="V210" s="17">
        <v>-5.6669999999999998</v>
      </c>
      <c r="W210" s="17">
        <v>163302</v>
      </c>
      <c r="X210">
        <f>YEAR(semaineNetNm1[[#This Row],[Date de sortie]])</f>
        <v>2021</v>
      </c>
    </row>
    <row r="211" spans="1:24" x14ac:dyDescent="0.25">
      <c r="A211" s="10" t="s">
        <v>409</v>
      </c>
      <c r="B211" s="17">
        <v>361</v>
      </c>
      <c r="C211" s="18">
        <v>32</v>
      </c>
      <c r="D211" s="17">
        <v>1</v>
      </c>
      <c r="E211" s="19">
        <v>44330</v>
      </c>
      <c r="F211" s="17" t="s">
        <v>420</v>
      </c>
      <c r="G211" s="17" t="s">
        <v>407</v>
      </c>
      <c r="H211" t="str" cm="1">
        <f t="array" ref="H2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11" s="17" t="s">
        <v>408</v>
      </c>
      <c r="J211" t="str">
        <f>IF(semaineNetNm1[[#This Row],[Popularité]]&gt;=70,"Forte","Faible")</f>
        <v>Forte</v>
      </c>
      <c r="K211" t="str">
        <f>IF(semaineNetNm1[[#This Row],[Energie]]&gt;0.6,"Forte","Faible")</f>
        <v>Forte</v>
      </c>
      <c r="L211" s="18">
        <v>14051831</v>
      </c>
      <c r="M211" s="17">
        <v>14097410</v>
      </c>
      <c r="N211" s="19">
        <v>44330</v>
      </c>
      <c r="O211" s="17">
        <v>70</v>
      </c>
      <c r="P211" s="17">
        <v>0.74</v>
      </c>
      <c r="Q211" s="17">
        <v>0.76900000000000002</v>
      </c>
      <c r="R211" s="17">
        <v>0.378</v>
      </c>
      <c r="S211" s="17">
        <v>0.19700000000000001</v>
      </c>
      <c r="T211" s="17">
        <v>0.17100000000000001</v>
      </c>
      <c r="U211" s="17">
        <v>0.69199999999999995</v>
      </c>
      <c r="V211" s="17">
        <v>-6.5789999999999997</v>
      </c>
      <c r="W211" s="17">
        <v>112579</v>
      </c>
      <c r="X211">
        <f>YEAR(semaineNetNm1[[#This Row],[Date de sortie]])</f>
        <v>2021</v>
      </c>
    </row>
    <row r="212" spans="1:24" x14ac:dyDescent="0.25">
      <c r="A212" s="10" t="s">
        <v>409</v>
      </c>
      <c r="B212" s="17">
        <v>362</v>
      </c>
      <c r="C212" s="18">
        <v>36</v>
      </c>
      <c r="D212" s="17">
        <v>2</v>
      </c>
      <c r="E212" s="19">
        <v>44330</v>
      </c>
      <c r="F212" s="17" t="s">
        <v>421</v>
      </c>
      <c r="G212" s="17" t="s">
        <v>407</v>
      </c>
      <c r="H212" t="str" cm="1">
        <f t="array" ref="H2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12" s="17" t="s">
        <v>408</v>
      </c>
      <c r="J212" t="str">
        <f>IF(semaineNetNm1[[#This Row],[Popularité]]&gt;=70,"Forte","Faible")</f>
        <v>Forte</v>
      </c>
      <c r="K212" t="str">
        <f>IF(semaineNetNm1[[#This Row],[Energie]]&gt;0.6,"Forte","Faible")</f>
        <v>Forte</v>
      </c>
      <c r="L212" s="18">
        <v>12648655</v>
      </c>
      <c r="M212" s="17">
        <v>14097410</v>
      </c>
      <c r="N212" s="19">
        <v>44330</v>
      </c>
      <c r="O212" s="17">
        <v>70</v>
      </c>
      <c r="P212" s="17">
        <v>0.63200000000000001</v>
      </c>
      <c r="Q212" s="17">
        <v>0.61799999999999999</v>
      </c>
      <c r="R212" s="17">
        <v>0.34599999999999997</v>
      </c>
      <c r="S212" s="17">
        <v>5.2600000000000001E-2</v>
      </c>
      <c r="T212" s="17">
        <v>0.35299999999999998</v>
      </c>
      <c r="U212" s="17">
        <v>0.31900000000000001</v>
      </c>
      <c r="V212" s="17">
        <v>-6.9729999999999999</v>
      </c>
      <c r="W212" s="17">
        <v>306257</v>
      </c>
      <c r="X212">
        <f>YEAR(semaineNetNm1[[#This Row],[Date de sortie]])</f>
        <v>2021</v>
      </c>
    </row>
    <row r="213" spans="1:24" x14ac:dyDescent="0.25">
      <c r="A213" s="10" t="s">
        <v>409</v>
      </c>
      <c r="B213" s="17">
        <v>363</v>
      </c>
      <c r="C213" s="18">
        <v>48</v>
      </c>
      <c r="D213" s="17">
        <v>1</v>
      </c>
      <c r="E213" s="19">
        <v>44330</v>
      </c>
      <c r="F213" s="17" t="s">
        <v>422</v>
      </c>
      <c r="G213" s="17" t="s">
        <v>407</v>
      </c>
      <c r="H213" t="str" cm="1">
        <f t="array" ref="H2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13" s="17" t="s">
        <v>408</v>
      </c>
      <c r="J213" t="str">
        <f>IF(semaineNetNm1[[#This Row],[Popularité]]&gt;=70,"Forte","Faible")</f>
        <v>Forte</v>
      </c>
      <c r="K213" t="str">
        <f>IF(semaineNetNm1[[#This Row],[Energie]]&gt;0.6,"Forte","Faible")</f>
        <v>Forte</v>
      </c>
      <c r="L213" s="18">
        <v>11647489</v>
      </c>
      <c r="M213" s="17">
        <v>14097410</v>
      </c>
      <c r="N213" s="19">
        <v>44330</v>
      </c>
      <c r="O213" s="17">
        <v>71</v>
      </c>
      <c r="P213" s="17">
        <v>0.70299999999999996</v>
      </c>
      <c r="Q213" s="17">
        <v>0.56299999999999994</v>
      </c>
      <c r="R213" s="17">
        <v>7.0199999999999999E-2</v>
      </c>
      <c r="S213" s="17">
        <v>0.126</v>
      </c>
      <c r="T213" s="17">
        <v>0.21299999999999999</v>
      </c>
      <c r="U213" s="17">
        <v>0.29399999999999998</v>
      </c>
      <c r="V213" s="17">
        <v>-5.7560000000000002</v>
      </c>
      <c r="W213" s="17">
        <v>238972</v>
      </c>
      <c r="X213">
        <f>YEAR(semaineNetNm1[[#This Row],[Date de sortie]])</f>
        <v>2021</v>
      </c>
    </row>
    <row r="214" spans="1:24" x14ac:dyDescent="0.25">
      <c r="A214" s="10" t="s">
        <v>409</v>
      </c>
      <c r="B214" s="17">
        <v>364</v>
      </c>
      <c r="C214" s="18">
        <v>55</v>
      </c>
      <c r="D214" s="17">
        <v>1</v>
      </c>
      <c r="E214" s="19">
        <v>44330</v>
      </c>
      <c r="F214" s="17" t="s">
        <v>423</v>
      </c>
      <c r="G214" s="17" t="s">
        <v>407</v>
      </c>
      <c r="H214" t="str" cm="1">
        <f t="array" ref="H2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14" s="17" t="s">
        <v>408</v>
      </c>
      <c r="J214" t="str">
        <f>IF(semaineNetNm1[[#This Row],[Popularité]]&gt;=70,"Forte","Faible")</f>
        <v>Forte</v>
      </c>
      <c r="K214" t="str">
        <f>IF(semaineNetNm1[[#This Row],[Energie]]&gt;0.6,"Forte","Faible")</f>
        <v>Faible</v>
      </c>
      <c r="L214" s="18">
        <v>10712648</v>
      </c>
      <c r="M214" s="17">
        <v>14097410</v>
      </c>
      <c r="N214" s="19">
        <v>44330</v>
      </c>
      <c r="O214" s="17">
        <v>82</v>
      </c>
      <c r="P214" s="17">
        <v>0.58699999999999997</v>
      </c>
      <c r="Q214" s="17">
        <v>0.59699999999999998</v>
      </c>
      <c r="R214" s="17">
        <v>0.13700000000000001</v>
      </c>
      <c r="S214" s="17">
        <v>6.2199999999999998E-2</v>
      </c>
      <c r="T214" s="17">
        <v>0.214</v>
      </c>
      <c r="U214" s="17">
        <v>7.5300000000000006E-2</v>
      </c>
      <c r="V214" s="17">
        <v>-7.0259999999999998</v>
      </c>
      <c r="W214" s="17">
        <v>218802</v>
      </c>
      <c r="X214">
        <f>YEAR(semaineNetNm1[[#This Row],[Date de sortie]])</f>
        <v>2021</v>
      </c>
    </row>
    <row r="215" spans="1:24" x14ac:dyDescent="0.25">
      <c r="A215" s="10" t="s">
        <v>409</v>
      </c>
      <c r="B215" s="17">
        <v>74</v>
      </c>
      <c r="C215" s="18">
        <v>74</v>
      </c>
      <c r="D215" s="17">
        <v>8</v>
      </c>
      <c r="E215" s="19">
        <v>44400</v>
      </c>
      <c r="F215" s="17" t="s">
        <v>424</v>
      </c>
      <c r="G215" s="17" t="s">
        <v>425</v>
      </c>
      <c r="H215" t="str" cm="1">
        <f t="array" ref="H2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15" s="17" t="s">
        <v>51</v>
      </c>
      <c r="J215" t="str">
        <f>IF(semaineNetNm1[[#This Row],[Popularité]]&gt;=70,"Forte","Faible")</f>
        <v>Forte</v>
      </c>
      <c r="K215" t="str">
        <f>IF(semaineNetNm1[[#This Row],[Energie]]&gt;0.6,"Forte","Faible")</f>
        <v>Forte</v>
      </c>
      <c r="L215" s="18">
        <v>8093413</v>
      </c>
      <c r="M215" s="17">
        <v>2895789</v>
      </c>
      <c r="N215" s="19">
        <v>44329</v>
      </c>
      <c r="O215" s="17">
        <v>87</v>
      </c>
      <c r="P215" s="17">
        <v>0.89900000000000002</v>
      </c>
      <c r="Q215" s="17">
        <v>0.77</v>
      </c>
      <c r="R215" s="17">
        <v>4.9399999999999999E-2</v>
      </c>
      <c r="S215" s="17">
        <v>0.222</v>
      </c>
      <c r="T215" s="17">
        <v>8.9399999999999993E-2</v>
      </c>
      <c r="U215" s="17">
        <v>0.85099999999999998</v>
      </c>
      <c r="V215" s="17">
        <v>-2.9809999999999999</v>
      </c>
      <c r="W215" s="17">
        <v>231604</v>
      </c>
      <c r="X215">
        <f>YEAR(semaineNetNm1[[#This Row],[Date de sortie]])</f>
        <v>2021</v>
      </c>
    </row>
    <row r="216" spans="1:24" x14ac:dyDescent="0.25">
      <c r="A216" s="10" t="s">
        <v>409</v>
      </c>
      <c r="B216" s="17">
        <v>220</v>
      </c>
      <c r="C216" s="18">
        <v>122</v>
      </c>
      <c r="D216" s="17">
        <v>5</v>
      </c>
      <c r="E216" s="19">
        <v>44330</v>
      </c>
      <c r="F216" s="17" t="s">
        <v>426</v>
      </c>
      <c r="G216" s="17" t="s">
        <v>427</v>
      </c>
      <c r="H216" t="str" cm="1">
        <f t="array" ref="H2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16" s="17" t="s">
        <v>428</v>
      </c>
      <c r="J216" t="str">
        <f>IF(semaineNetNm1[[#This Row],[Popularité]]&gt;=70,"Forte","Faible")</f>
        <v>Forte</v>
      </c>
      <c r="K216" t="str">
        <f>IF(semaineNetNm1[[#This Row],[Energie]]&gt;0.6,"Forte","Faible")</f>
        <v>Forte</v>
      </c>
      <c r="L216" s="18">
        <v>5110475</v>
      </c>
      <c r="M216" s="17">
        <v>411579</v>
      </c>
      <c r="N216" s="19">
        <v>44329</v>
      </c>
      <c r="O216" s="17">
        <v>84</v>
      </c>
      <c r="P216" s="17">
        <v>0.70699999999999996</v>
      </c>
      <c r="Q216" s="17">
        <v>0.79200000000000004</v>
      </c>
      <c r="R216" s="17">
        <v>6.2300000000000001E-2</v>
      </c>
      <c r="S216" s="17">
        <v>0.11600000000000001</v>
      </c>
      <c r="T216" s="17">
        <v>0.12</v>
      </c>
      <c r="U216" s="17">
        <v>0.40799999999999997</v>
      </c>
      <c r="V216" s="17">
        <v>-5.218</v>
      </c>
      <c r="W216" s="17">
        <v>224042</v>
      </c>
      <c r="X216">
        <f>YEAR(semaineNetNm1[[#This Row],[Date de sortie]])</f>
        <v>2021</v>
      </c>
    </row>
    <row r="217" spans="1:24" x14ac:dyDescent="0.25">
      <c r="A217" s="10" t="s">
        <v>409</v>
      </c>
      <c r="B217" s="17">
        <v>253</v>
      </c>
      <c r="C217" s="18">
        <v>81</v>
      </c>
      <c r="D217" s="17">
        <v>8</v>
      </c>
      <c r="E217" s="19">
        <v>44337</v>
      </c>
      <c r="F217" s="17" t="s">
        <v>429</v>
      </c>
      <c r="G217" s="17" t="s">
        <v>430</v>
      </c>
      <c r="H217" t="str" cm="1">
        <f t="array" ref="H2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17" s="17"/>
      <c r="J217" t="str">
        <f>IF(semaineNetNm1[[#This Row],[Popularité]]&gt;=70,"Forte","Faible")</f>
        <v>Forte</v>
      </c>
      <c r="K217" t="str">
        <f>IF(semaineNetNm1[[#This Row],[Energie]]&gt;0.6,"Forte","Faible")</f>
        <v>Forte</v>
      </c>
      <c r="L217" s="18">
        <v>4973063</v>
      </c>
      <c r="M217" s="17">
        <v>384097</v>
      </c>
      <c r="N217" s="19">
        <v>44329</v>
      </c>
      <c r="O217" s="17">
        <v>82</v>
      </c>
      <c r="P217" s="17">
        <v>0.73599999999999999</v>
      </c>
      <c r="Q217" s="17">
        <v>0.73299999999999998</v>
      </c>
      <c r="R217" s="17">
        <v>0.111</v>
      </c>
      <c r="S217" s="17">
        <v>2.8000000000000001E-2</v>
      </c>
      <c r="T217" s="17">
        <v>0.13100000000000001</v>
      </c>
      <c r="U217" s="17">
        <v>0.66900000000000004</v>
      </c>
      <c r="V217" s="17">
        <v>-5.1230000000000002</v>
      </c>
      <c r="W217" s="17">
        <v>166216</v>
      </c>
      <c r="X217">
        <f>YEAR(semaineNetNm1[[#This Row],[Date de sortie]])</f>
        <v>2021</v>
      </c>
    </row>
    <row r="218" spans="1:24" x14ac:dyDescent="0.25">
      <c r="A218" s="10" t="s">
        <v>409</v>
      </c>
      <c r="B218" s="17">
        <v>292</v>
      </c>
      <c r="C218" s="18">
        <v>175</v>
      </c>
      <c r="D218" s="17">
        <v>2</v>
      </c>
      <c r="E218" s="19">
        <v>44330</v>
      </c>
      <c r="F218" s="17" t="s">
        <v>431</v>
      </c>
      <c r="G218" s="17" t="s">
        <v>432</v>
      </c>
      <c r="H218" t="str" cm="1">
        <f t="array" ref="H2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18" s="17" t="s">
        <v>68</v>
      </c>
      <c r="J218" t="str">
        <f>IF(semaineNetNm1[[#This Row],[Popularité]]&gt;=70,"Forte","Faible")</f>
        <v>Forte</v>
      </c>
      <c r="K218" t="str">
        <f>IF(semaineNetNm1[[#This Row],[Energie]]&gt;0.6,"Forte","Faible")</f>
        <v>Forte</v>
      </c>
      <c r="L218" s="18">
        <v>4912036</v>
      </c>
      <c r="M218" s="17">
        <v>14917926</v>
      </c>
      <c r="N218" s="19">
        <v>44329</v>
      </c>
      <c r="O218" s="17">
        <v>82</v>
      </c>
      <c r="P218" s="17">
        <v>0.73299999999999998</v>
      </c>
      <c r="Q218" s="17">
        <v>0.66</v>
      </c>
      <c r="R218" s="17">
        <v>3.5900000000000001E-2</v>
      </c>
      <c r="S218" s="17">
        <v>0.248</v>
      </c>
      <c r="T218" s="17">
        <v>0.17</v>
      </c>
      <c r="U218" s="17">
        <v>0.30399999999999999</v>
      </c>
      <c r="V218" s="17">
        <v>-4.6189999999999998</v>
      </c>
      <c r="W218" s="17">
        <v>217000</v>
      </c>
      <c r="X218">
        <f>YEAR(semaineNetNm1[[#This Row],[Date de sortie]])</f>
        <v>2021</v>
      </c>
    </row>
    <row r="219" spans="1:24" x14ac:dyDescent="0.25">
      <c r="A219" s="10" t="s">
        <v>409</v>
      </c>
      <c r="B219" s="17">
        <v>384</v>
      </c>
      <c r="C219" s="18">
        <v>184</v>
      </c>
      <c r="D219" s="17">
        <v>1</v>
      </c>
      <c r="E219" s="19">
        <v>44323</v>
      </c>
      <c r="F219" s="17" t="s">
        <v>433</v>
      </c>
      <c r="G219" s="17" t="s">
        <v>434</v>
      </c>
      <c r="H219" t="str" cm="1">
        <f t="array" ref="H2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19" s="17" t="s">
        <v>164</v>
      </c>
      <c r="J219" t="str">
        <f>IF(semaineNetNm1[[#This Row],[Popularité]]&gt;=70,"Forte","Faible")</f>
        <v>Faible</v>
      </c>
      <c r="K219" t="str">
        <f>IF(semaineNetNm1[[#This Row],[Energie]]&gt;0.6,"Forte","Faible")</f>
        <v>Forte</v>
      </c>
      <c r="L219" s="18">
        <v>5203700</v>
      </c>
      <c r="M219" s="17">
        <v>1223734</v>
      </c>
      <c r="N219" s="19">
        <v>44329</v>
      </c>
      <c r="O219" s="17">
        <v>67</v>
      </c>
      <c r="P219" s="17">
        <v>0.73899999999999999</v>
      </c>
      <c r="Q219" s="17">
        <v>0.86299999999999999</v>
      </c>
      <c r="R219" s="17">
        <v>0.153</v>
      </c>
      <c r="S219" s="17">
        <v>2.8899999999999999E-2</v>
      </c>
      <c r="T219" s="17">
        <v>9.3100000000000002E-2</v>
      </c>
      <c r="U219" s="17">
        <v>0.54700000000000004</v>
      </c>
      <c r="V219" s="17">
        <v>-5.8789999999999996</v>
      </c>
      <c r="W219" s="17">
        <v>174021</v>
      </c>
      <c r="X219">
        <f>YEAR(semaineNetNm1[[#This Row],[Date de sortie]])</f>
        <v>2021</v>
      </c>
    </row>
    <row r="220" spans="1:24" x14ac:dyDescent="0.25">
      <c r="A220" s="10" t="s">
        <v>409</v>
      </c>
      <c r="B220" s="17">
        <v>132</v>
      </c>
      <c r="C220" s="18">
        <v>19</v>
      </c>
      <c r="D220" s="17">
        <v>12</v>
      </c>
      <c r="E220" s="19">
        <v>44323</v>
      </c>
      <c r="F220" s="17" t="s">
        <v>435</v>
      </c>
      <c r="G220" s="17" t="s">
        <v>436</v>
      </c>
      <c r="H220" t="str" cm="1">
        <f t="array" ref="H2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220" s="17" t="s">
        <v>81</v>
      </c>
      <c r="J220" t="str">
        <f>IF(semaineNetNm1[[#This Row],[Popularité]]&gt;=70,"Forte","Faible")</f>
        <v>Forte</v>
      </c>
      <c r="K220" t="str">
        <f>IF(semaineNetNm1[[#This Row],[Energie]]&gt;0.6,"Forte","Faible")</f>
        <v>Forte</v>
      </c>
      <c r="L220" s="18">
        <v>5952490</v>
      </c>
      <c r="M220" s="17">
        <v>6430522</v>
      </c>
      <c r="N220" s="19">
        <v>44323</v>
      </c>
      <c r="O220" s="17">
        <v>85</v>
      </c>
      <c r="P220" s="17">
        <v>0.85899999999999999</v>
      </c>
      <c r="Q220" s="17">
        <v>0.58399999999999996</v>
      </c>
      <c r="R220" s="17">
        <v>0.121</v>
      </c>
      <c r="S220" s="17">
        <v>1.44E-2</v>
      </c>
      <c r="T220" s="17">
        <v>0.84699999999999998</v>
      </c>
      <c r="U220" s="17">
        <v>0.36899999999999999</v>
      </c>
      <c r="V220" s="17">
        <v>-5.6159999999999997</v>
      </c>
      <c r="W220" s="17">
        <v>236883</v>
      </c>
      <c r="X220">
        <f>YEAR(semaineNetNm1[[#This Row],[Date de sortie]])</f>
        <v>2021</v>
      </c>
    </row>
    <row r="221" spans="1:24" x14ac:dyDescent="0.25">
      <c r="A221" s="10" t="s">
        <v>409</v>
      </c>
      <c r="B221" s="17">
        <v>321</v>
      </c>
      <c r="C221" s="18">
        <v>72</v>
      </c>
      <c r="D221" s="17">
        <v>5</v>
      </c>
      <c r="E221" s="19">
        <v>44323</v>
      </c>
      <c r="F221" s="17" t="s">
        <v>437</v>
      </c>
      <c r="G221" s="17" t="s">
        <v>438</v>
      </c>
      <c r="H221" t="str" cm="1">
        <f t="array" ref="H2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221" s="17" t="s">
        <v>81</v>
      </c>
      <c r="J221" t="str">
        <f>IF(semaineNetNm1[[#This Row],[Popularité]]&gt;=70,"Forte","Faible")</f>
        <v>Forte</v>
      </c>
      <c r="K221" t="str">
        <f>IF(semaineNetNm1[[#This Row],[Energie]]&gt;0.6,"Forte","Faible")</f>
        <v>Forte</v>
      </c>
      <c r="L221" s="18">
        <v>5552212</v>
      </c>
      <c r="M221" s="17">
        <v>4016497</v>
      </c>
      <c r="N221" s="19">
        <v>44322</v>
      </c>
      <c r="O221" s="17">
        <v>82</v>
      </c>
      <c r="P221" s="17">
        <v>0.65900000000000003</v>
      </c>
      <c r="Q221" s="17">
        <v>0.80700000000000005</v>
      </c>
      <c r="R221" s="17">
        <v>0.33200000000000002</v>
      </c>
      <c r="S221" s="17">
        <v>2.24E-2</v>
      </c>
      <c r="T221" s="17">
        <v>0.309</v>
      </c>
      <c r="U221" s="17">
        <v>0.438</v>
      </c>
      <c r="V221" s="17">
        <v>-6.92</v>
      </c>
      <c r="W221" s="17">
        <v>168727</v>
      </c>
      <c r="X221">
        <f>YEAR(semaineNetNm1[[#This Row],[Date de sortie]])</f>
        <v>2021</v>
      </c>
    </row>
    <row r="222" spans="1:24" x14ac:dyDescent="0.25">
      <c r="A222" s="10" t="s">
        <v>409</v>
      </c>
      <c r="B222" s="17">
        <v>60</v>
      </c>
      <c r="C222" s="18">
        <v>31</v>
      </c>
      <c r="D222" s="17">
        <v>15</v>
      </c>
      <c r="E222" s="19">
        <v>43868</v>
      </c>
      <c r="F222" s="17" t="s">
        <v>439</v>
      </c>
      <c r="G222" s="17" t="s">
        <v>440</v>
      </c>
      <c r="H222" t="str" cm="1">
        <f t="array" ref="H2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22" s="17" t="s">
        <v>68</v>
      </c>
      <c r="J222" t="str">
        <f>IF(semaineNetNm1[[#This Row],[Popularité]]&gt;=70,"Forte","Faible")</f>
        <v>Forte</v>
      </c>
      <c r="K222" t="str">
        <f>IF(semaineNetNm1[[#This Row],[Energie]]&gt;0.6,"Forte","Faible")</f>
        <v>Forte</v>
      </c>
      <c r="L222" s="18">
        <v>9017356</v>
      </c>
      <c r="M222" s="17">
        <v>12169108</v>
      </c>
      <c r="N222" s="19">
        <v>44321</v>
      </c>
      <c r="O222" s="17">
        <v>88</v>
      </c>
      <c r="P222" s="17">
        <v>0.72</v>
      </c>
      <c r="Q222" s="17">
        <v>0.68200000000000005</v>
      </c>
      <c r="R222" s="17">
        <v>3.8100000000000002E-2</v>
      </c>
      <c r="S222" s="17">
        <v>0.32600000000000001</v>
      </c>
      <c r="T222" s="17">
        <v>0.14799999999999999</v>
      </c>
      <c r="U222" s="17">
        <v>0.67300000000000004</v>
      </c>
      <c r="V222" s="17">
        <v>-8.173</v>
      </c>
      <c r="W222" s="17">
        <v>169011</v>
      </c>
      <c r="X222">
        <f>YEAR(semaineNetNm1[[#This Row],[Date de sortie]])</f>
        <v>2021</v>
      </c>
    </row>
    <row r="223" spans="1:24" x14ac:dyDescent="0.25">
      <c r="A223" s="10" t="s">
        <v>409</v>
      </c>
      <c r="B223" s="17">
        <v>379</v>
      </c>
      <c r="C223" s="18">
        <v>169</v>
      </c>
      <c r="D223" s="17">
        <v>1</v>
      </c>
      <c r="E223" s="19">
        <v>44323</v>
      </c>
      <c r="F223" s="17" t="s">
        <v>441</v>
      </c>
      <c r="G223" s="17" t="s">
        <v>442</v>
      </c>
      <c r="H223" t="str" cm="1">
        <f t="array" ref="H2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223" s="17" t="s">
        <v>443</v>
      </c>
      <c r="J223" t="str">
        <f>IF(semaineNetNm1[[#This Row],[Popularité]]&gt;=70,"Forte","Faible")</f>
        <v>Forte</v>
      </c>
      <c r="K223" t="str">
        <f>IF(semaineNetNm1[[#This Row],[Energie]]&gt;0.6,"Forte","Faible")</f>
        <v>Forte</v>
      </c>
      <c r="L223" s="18">
        <v>5346005</v>
      </c>
      <c r="M223" s="17">
        <v>1605329</v>
      </c>
      <c r="N223" s="19">
        <v>44320</v>
      </c>
      <c r="O223" s="17">
        <v>76</v>
      </c>
      <c r="P223" s="17">
        <v>0.65500000000000003</v>
      </c>
      <c r="Q223" s="17">
        <v>0.66400000000000003</v>
      </c>
      <c r="R223" s="17">
        <v>4.6100000000000002E-2</v>
      </c>
      <c r="S223" s="17">
        <v>5.8999999999999997E-2</v>
      </c>
      <c r="T223" s="17">
        <v>0.17</v>
      </c>
      <c r="U223" s="17">
        <v>0.13</v>
      </c>
      <c r="V223" s="17">
        <v>-7.327</v>
      </c>
      <c r="W223" s="17">
        <v>217609</v>
      </c>
      <c r="X223">
        <f>YEAR(semaineNetNm1[[#This Row],[Date de sortie]])</f>
        <v>2021</v>
      </c>
    </row>
    <row r="224" spans="1:24" x14ac:dyDescent="0.25">
      <c r="A224" s="10" t="s">
        <v>409</v>
      </c>
      <c r="B224" s="17">
        <v>135</v>
      </c>
      <c r="C224" s="18">
        <v>135</v>
      </c>
      <c r="D224" s="17">
        <v>4</v>
      </c>
      <c r="E224" s="19">
        <v>44400</v>
      </c>
      <c r="F224" s="17" t="s">
        <v>444</v>
      </c>
      <c r="G224" s="17" t="s">
        <v>445</v>
      </c>
      <c r="H224" t="str" cm="1">
        <f t="array" ref="H2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24" s="17" t="s">
        <v>446</v>
      </c>
      <c r="J224" t="str">
        <f>IF(semaineNetNm1[[#This Row],[Popularité]]&gt;=70,"Forte","Faible")</f>
        <v>Forte</v>
      </c>
      <c r="K224" t="str">
        <f>IF(semaineNetNm1[[#This Row],[Energie]]&gt;0.6,"Forte","Faible")</f>
        <v>Faible</v>
      </c>
      <c r="L224" s="18">
        <v>5912784</v>
      </c>
      <c r="M224" s="17">
        <v>64288</v>
      </c>
      <c r="N224" s="19">
        <v>44316</v>
      </c>
      <c r="O224" s="17">
        <v>85</v>
      </c>
      <c r="P224" s="17">
        <v>0.45400000000000001</v>
      </c>
      <c r="Q224" s="17">
        <v>0.55800000000000005</v>
      </c>
      <c r="R224" s="17">
        <v>5.5100000000000003E-2</v>
      </c>
      <c r="S224" s="17">
        <v>0.499</v>
      </c>
      <c r="T224" s="17">
        <v>0.14599999999999999</v>
      </c>
      <c r="U224" s="17">
        <v>0.42399999999999999</v>
      </c>
      <c r="V224" s="17">
        <v>-5.335</v>
      </c>
      <c r="W224" s="17">
        <v>158594</v>
      </c>
      <c r="X224">
        <f>YEAR(semaineNetNm1[[#This Row],[Date de sortie]])</f>
        <v>2021</v>
      </c>
    </row>
    <row r="225" spans="1:24" x14ac:dyDescent="0.25">
      <c r="A225" s="10" t="s">
        <v>409</v>
      </c>
      <c r="B225" s="17">
        <v>243</v>
      </c>
      <c r="C225" s="18">
        <v>101</v>
      </c>
      <c r="D225" s="17">
        <v>3</v>
      </c>
      <c r="E225" s="19">
        <v>44316</v>
      </c>
      <c r="F225" s="17" t="s">
        <v>447</v>
      </c>
      <c r="G225" s="17" t="s">
        <v>448</v>
      </c>
      <c r="H225" t="str" cm="1">
        <f t="array" ref="H2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25" s="17" t="s">
        <v>193</v>
      </c>
      <c r="J225" t="str">
        <f>IF(semaineNetNm1[[#This Row],[Popularité]]&gt;=70,"Forte","Faible")</f>
        <v>Forte</v>
      </c>
      <c r="K225" t="str">
        <f>IF(semaineNetNm1[[#This Row],[Energie]]&gt;0.6,"Forte","Faible")</f>
        <v>Forte</v>
      </c>
      <c r="L225" s="18">
        <v>5321544</v>
      </c>
      <c r="M225" s="17">
        <v>6278835</v>
      </c>
      <c r="N225" s="19">
        <v>44316</v>
      </c>
      <c r="O225" s="17">
        <v>83</v>
      </c>
      <c r="P225" s="17">
        <v>0.72699999999999998</v>
      </c>
      <c r="Q225" s="17">
        <v>0.47699999999999998</v>
      </c>
      <c r="R225" s="17">
        <v>0.28599999999999998</v>
      </c>
      <c r="S225" s="17">
        <v>8.6600000000000002E-4</v>
      </c>
      <c r="T225" s="17">
        <v>0.108</v>
      </c>
      <c r="U225" s="17">
        <v>0.22700000000000001</v>
      </c>
      <c r="V225" s="17">
        <v>-4.0529999999999999</v>
      </c>
      <c r="W225" s="17">
        <v>236524</v>
      </c>
      <c r="X225">
        <f>YEAR(semaineNetNm1[[#This Row],[Date de sortie]])</f>
        <v>2021</v>
      </c>
    </row>
    <row r="226" spans="1:24" x14ac:dyDescent="0.25">
      <c r="A226" s="10" t="s">
        <v>409</v>
      </c>
      <c r="B226" s="17">
        <v>349</v>
      </c>
      <c r="C226" s="18">
        <v>69</v>
      </c>
      <c r="D226" s="17">
        <v>4</v>
      </c>
      <c r="E226" s="19">
        <v>44316</v>
      </c>
      <c r="F226" s="17" t="s">
        <v>449</v>
      </c>
      <c r="G226" s="17" t="s">
        <v>450</v>
      </c>
      <c r="H226" t="str" cm="1">
        <f t="array" ref="H2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26" s="17" t="s">
        <v>451</v>
      </c>
      <c r="J226" t="str">
        <f>IF(semaineNetNm1[[#This Row],[Popularité]]&gt;=70,"Forte","Faible")</f>
        <v>Forte</v>
      </c>
      <c r="K226" t="str">
        <f>IF(semaineNetNm1[[#This Row],[Energie]]&gt;0.6,"Forte","Faible")</f>
        <v>Forte</v>
      </c>
      <c r="L226" s="18">
        <v>5738325</v>
      </c>
      <c r="M226" s="17">
        <v>2379448</v>
      </c>
      <c r="N226" s="19">
        <v>44316</v>
      </c>
      <c r="O226" s="17">
        <v>79</v>
      </c>
      <c r="P226" s="17">
        <v>0.81399999999999995</v>
      </c>
      <c r="Q226" s="17">
        <v>0.84699999999999998</v>
      </c>
      <c r="R226" s="17">
        <v>0.152</v>
      </c>
      <c r="S226" s="17">
        <v>8.2500000000000004E-2</v>
      </c>
      <c r="T226" s="17">
        <v>9.4799999999999995E-2</v>
      </c>
      <c r="U226" s="17">
        <v>0.71099999999999997</v>
      </c>
      <c r="V226" s="17">
        <v>-4.6680000000000001</v>
      </c>
      <c r="W226" s="17">
        <v>172359</v>
      </c>
      <c r="X226">
        <f>YEAR(semaineNetNm1[[#This Row],[Date de sortie]])</f>
        <v>2021</v>
      </c>
    </row>
    <row r="227" spans="1:24" x14ac:dyDescent="0.25">
      <c r="A227" s="10" t="s">
        <v>409</v>
      </c>
      <c r="B227" s="17">
        <v>352</v>
      </c>
      <c r="C227" s="18">
        <v>154</v>
      </c>
      <c r="D227" s="17">
        <v>4</v>
      </c>
      <c r="E227" s="19">
        <v>44323</v>
      </c>
      <c r="F227" s="17" t="s">
        <v>452</v>
      </c>
      <c r="G227" s="17" t="s">
        <v>453</v>
      </c>
      <c r="H227" t="str" cm="1">
        <f t="array" ref="H2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27" s="17" t="s">
        <v>454</v>
      </c>
      <c r="J227" t="str">
        <f>IF(semaineNetNm1[[#This Row],[Popularité]]&gt;=70,"Forte","Faible")</f>
        <v>Forte</v>
      </c>
      <c r="K227" t="str">
        <f>IF(semaineNetNm1[[#This Row],[Energie]]&gt;0.6,"Forte","Faible")</f>
        <v>Faible</v>
      </c>
      <c r="L227" s="18">
        <v>5282702</v>
      </c>
      <c r="M227" s="17">
        <v>1725025</v>
      </c>
      <c r="N227" s="19">
        <v>44316</v>
      </c>
      <c r="O227" s="17">
        <v>81</v>
      </c>
      <c r="P227" s="17">
        <v>0.57099999999999995</v>
      </c>
      <c r="Q227" s="17">
        <v>0.59699999999999998</v>
      </c>
      <c r="R227" s="17">
        <v>0.29299999999999998</v>
      </c>
      <c r="S227" s="17">
        <v>0.49199999999999999</v>
      </c>
      <c r="T227" s="17">
        <v>9.2999999999999999E-2</v>
      </c>
      <c r="U227" s="17">
        <v>0.16500000000000001</v>
      </c>
      <c r="V227" s="17">
        <v>-6.2050000000000001</v>
      </c>
      <c r="W227" s="17">
        <v>218448</v>
      </c>
      <c r="X227">
        <f>YEAR(semaineNetNm1[[#This Row],[Date de sortie]])</f>
        <v>2021</v>
      </c>
    </row>
    <row r="228" spans="1:24" x14ac:dyDescent="0.25">
      <c r="A228" s="10" t="s">
        <v>409</v>
      </c>
      <c r="B228" s="17">
        <v>365</v>
      </c>
      <c r="C228" s="18">
        <v>34</v>
      </c>
      <c r="D228" s="17">
        <v>3</v>
      </c>
      <c r="E228" s="19">
        <v>44316</v>
      </c>
      <c r="F228" s="17" t="s">
        <v>455</v>
      </c>
      <c r="G228" s="17" t="s">
        <v>178</v>
      </c>
      <c r="H228" t="str" cm="1">
        <f t="array" ref="H2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28" s="17" t="s">
        <v>179</v>
      </c>
      <c r="J228" t="str">
        <f>IF(semaineNetNm1[[#This Row],[Popularité]]&gt;=70,"Forte","Faible")</f>
        <v>Forte</v>
      </c>
      <c r="K228" t="str">
        <f>IF(semaineNetNm1[[#This Row],[Energie]]&gt;0.6,"Forte","Faible")</f>
        <v>Faible</v>
      </c>
      <c r="L228" s="18">
        <v>6081034</v>
      </c>
      <c r="M228" s="17">
        <v>2230022</v>
      </c>
      <c r="N228" s="19">
        <v>44316</v>
      </c>
      <c r="O228" s="17">
        <v>81</v>
      </c>
      <c r="P228" s="17">
        <v>0.46899999999999997</v>
      </c>
      <c r="Q228" s="17">
        <v>0.65500000000000003</v>
      </c>
      <c r="R228" s="17">
        <v>2.92E-2</v>
      </c>
      <c r="S228" s="17">
        <v>0.17299999999999999</v>
      </c>
      <c r="T228" s="17">
        <v>9.5600000000000004E-2</v>
      </c>
      <c r="U228" s="17">
        <v>0.46700000000000003</v>
      </c>
      <c r="V228" s="17">
        <v>-6.2569999999999997</v>
      </c>
      <c r="W228" s="17">
        <v>161385</v>
      </c>
      <c r="X228">
        <f>YEAR(semaineNetNm1[[#This Row],[Date de sortie]])</f>
        <v>2021</v>
      </c>
    </row>
    <row r="229" spans="1:24" x14ac:dyDescent="0.25">
      <c r="A229" s="10" t="s">
        <v>409</v>
      </c>
      <c r="B229" s="17">
        <v>376</v>
      </c>
      <c r="C229" s="18">
        <v>47</v>
      </c>
      <c r="D229" s="17">
        <v>2</v>
      </c>
      <c r="E229" s="19">
        <v>44316</v>
      </c>
      <c r="F229" s="17" t="s">
        <v>456</v>
      </c>
      <c r="G229" s="17" t="s">
        <v>448</v>
      </c>
      <c r="H229" t="str" cm="1">
        <f t="array" ref="H2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29" s="17" t="s">
        <v>193</v>
      </c>
      <c r="J229" t="str">
        <f>IF(semaineNetNm1[[#This Row],[Popularité]]&gt;=70,"Forte","Faible")</f>
        <v>Forte</v>
      </c>
      <c r="K229" t="str">
        <f>IF(semaineNetNm1[[#This Row],[Energie]]&gt;0.6,"Forte","Faible")</f>
        <v>Forte</v>
      </c>
      <c r="L229" s="18">
        <v>7347891</v>
      </c>
      <c r="M229" s="17">
        <v>6278835</v>
      </c>
      <c r="N229" s="19">
        <v>44316</v>
      </c>
      <c r="O229" s="17">
        <v>76</v>
      </c>
      <c r="P229" s="17">
        <v>0.72099999999999997</v>
      </c>
      <c r="Q229" s="17">
        <v>0.75700000000000001</v>
      </c>
      <c r="R229" s="17">
        <v>6.9099999999999995E-2</v>
      </c>
      <c r="S229" s="17">
        <v>1.9599999999999999E-3</v>
      </c>
      <c r="T229" s="17">
        <v>0.64700000000000002</v>
      </c>
      <c r="U229" s="17">
        <v>0.36399999999999999</v>
      </c>
      <c r="V229" s="17">
        <v>-2.9060000000000001</v>
      </c>
      <c r="W229" s="17">
        <v>165366</v>
      </c>
      <c r="X229">
        <f>YEAR(semaineNetNm1[[#This Row],[Date de sortie]])</f>
        <v>2021</v>
      </c>
    </row>
    <row r="230" spans="1:24" x14ac:dyDescent="0.25">
      <c r="A230" s="10" t="s">
        <v>409</v>
      </c>
      <c r="B230" s="17">
        <v>393</v>
      </c>
      <c r="C230" s="18">
        <v>72</v>
      </c>
      <c r="D230" s="17">
        <v>1</v>
      </c>
      <c r="E230" s="19">
        <v>44316</v>
      </c>
      <c r="F230" s="17" t="s">
        <v>457</v>
      </c>
      <c r="G230" s="17" t="s">
        <v>458</v>
      </c>
      <c r="H230" t="str" cm="1">
        <f t="array" ref="H2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30" s="17" t="s">
        <v>193</v>
      </c>
      <c r="J230" t="str">
        <f>IF(semaineNetNm1[[#This Row],[Popularité]]&gt;=70,"Forte","Faible")</f>
        <v>Forte</v>
      </c>
      <c r="K230" t="str">
        <f>IF(semaineNetNm1[[#This Row],[Energie]]&gt;0.6,"Forte","Faible")</f>
        <v>Forte</v>
      </c>
      <c r="L230" s="18">
        <v>7939784</v>
      </c>
      <c r="M230" s="17">
        <v>279741</v>
      </c>
      <c r="N230" s="19">
        <v>44316</v>
      </c>
      <c r="O230" s="17">
        <v>75</v>
      </c>
      <c r="P230" s="17">
        <v>0.70099999999999996</v>
      </c>
      <c r="Q230" s="17">
        <v>0.89</v>
      </c>
      <c r="R230" s="17">
        <v>0.34200000000000003</v>
      </c>
      <c r="S230" s="17">
        <v>3.0599999999999998E-3</v>
      </c>
      <c r="T230" s="17">
        <v>8.9499999999999996E-2</v>
      </c>
      <c r="U230" s="17">
        <v>0.505</v>
      </c>
      <c r="V230" s="17">
        <v>-5.7119999999999997</v>
      </c>
      <c r="W230" s="17">
        <v>225020</v>
      </c>
      <c r="X230">
        <f>YEAR(semaineNetNm1[[#This Row],[Date de sortie]])</f>
        <v>2021</v>
      </c>
    </row>
    <row r="231" spans="1:24" x14ac:dyDescent="0.25">
      <c r="A231" s="10" t="s">
        <v>409</v>
      </c>
      <c r="B231" s="17">
        <v>396</v>
      </c>
      <c r="C231" s="18">
        <v>122</v>
      </c>
      <c r="D231" s="17">
        <v>1</v>
      </c>
      <c r="E231" s="19">
        <v>44316</v>
      </c>
      <c r="F231" s="17" t="s">
        <v>459</v>
      </c>
      <c r="G231" s="17" t="s">
        <v>448</v>
      </c>
      <c r="H231" t="str" cm="1">
        <f t="array" ref="H2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31" s="17" t="s">
        <v>193</v>
      </c>
      <c r="J231" t="str">
        <f>IF(semaineNetNm1[[#This Row],[Popularité]]&gt;=70,"Forte","Faible")</f>
        <v>Forte</v>
      </c>
      <c r="K231" t="str">
        <f>IF(semaineNetNm1[[#This Row],[Energie]]&gt;0.6,"Forte","Faible")</f>
        <v>Faible</v>
      </c>
      <c r="L231" s="18">
        <v>6083338</v>
      </c>
      <c r="M231" s="17">
        <v>6278835</v>
      </c>
      <c r="N231" s="19">
        <v>44316</v>
      </c>
      <c r="O231" s="17">
        <v>75</v>
      </c>
      <c r="P231" s="17">
        <v>0.44400000000000001</v>
      </c>
      <c r="Q231" s="17">
        <v>0.877</v>
      </c>
      <c r="R231" s="17">
        <v>0.17199999999999999</v>
      </c>
      <c r="S231" s="17">
        <v>0.24</v>
      </c>
      <c r="T231" s="17">
        <v>0.16900000000000001</v>
      </c>
      <c r="U231" s="17">
        <v>0.65800000000000003</v>
      </c>
      <c r="V231" s="17">
        <v>-7.5469999999999997</v>
      </c>
      <c r="W231" s="17">
        <v>165527</v>
      </c>
      <c r="X231">
        <f>YEAR(semaineNetNm1[[#This Row],[Date de sortie]])</f>
        <v>2021</v>
      </c>
    </row>
    <row r="232" spans="1:24" x14ac:dyDescent="0.25">
      <c r="A232" s="10" t="s">
        <v>409</v>
      </c>
      <c r="B232" s="17">
        <v>41</v>
      </c>
      <c r="C232" s="18">
        <v>41</v>
      </c>
      <c r="D232" s="17">
        <v>13</v>
      </c>
      <c r="E232" s="19">
        <v>44400</v>
      </c>
      <c r="F232" s="17" t="s">
        <v>460</v>
      </c>
      <c r="G232" s="17" t="s">
        <v>461</v>
      </c>
      <c r="H232" t="str" cm="1">
        <f t="array" ref="H2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32" s="17" t="s">
        <v>273</v>
      </c>
      <c r="J232" t="str">
        <f>IF(semaineNetNm1[[#This Row],[Popularité]]&gt;=70,"Forte","Faible")</f>
        <v>Forte</v>
      </c>
      <c r="K232" t="str">
        <f>IF(semaineNetNm1[[#This Row],[Energie]]&gt;0.6,"Forte","Faible")</f>
        <v>Faible</v>
      </c>
      <c r="L232" s="18">
        <v>11477024</v>
      </c>
      <c r="M232" s="17">
        <v>2936204</v>
      </c>
      <c r="N232" s="19">
        <v>44315</v>
      </c>
      <c r="O232" s="17">
        <v>90</v>
      </c>
      <c r="P232" s="17">
        <v>0.54100000000000004</v>
      </c>
      <c r="Q232" s="17">
        <v>0.85</v>
      </c>
      <c r="R232" s="17">
        <v>6.7400000000000002E-2</v>
      </c>
      <c r="S232" s="17">
        <v>0.161</v>
      </c>
      <c r="T232" s="17">
        <v>0.28599999999999998</v>
      </c>
      <c r="U232" s="17">
        <v>0.91600000000000004</v>
      </c>
      <c r="V232" s="17">
        <v>-4.5220000000000002</v>
      </c>
      <c r="W232" s="17">
        <v>165275</v>
      </c>
      <c r="X232">
        <f>YEAR(semaineNetNm1[[#This Row],[Date de sortie]])</f>
        <v>2021</v>
      </c>
    </row>
    <row r="233" spans="1:24" x14ac:dyDescent="0.25">
      <c r="A233" s="10" t="s">
        <v>409</v>
      </c>
      <c r="B233" s="17">
        <v>150</v>
      </c>
      <c r="C233" s="18">
        <v>103</v>
      </c>
      <c r="D233" s="17">
        <v>5</v>
      </c>
      <c r="E233" s="19">
        <v>44379</v>
      </c>
      <c r="F233" s="17" t="s">
        <v>462</v>
      </c>
      <c r="G233" s="17" t="s">
        <v>463</v>
      </c>
      <c r="H233" t="str" cm="1">
        <f t="array" ref="H2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33" s="17"/>
      <c r="J233" t="str">
        <f>IF(semaineNetNm1[[#This Row],[Popularité]]&gt;=70,"Forte","Faible")</f>
        <v>Forte</v>
      </c>
      <c r="K233" t="str">
        <f>IF(semaineNetNm1[[#This Row],[Energie]]&gt;0.6,"Forte","Faible")</f>
        <v>Forte</v>
      </c>
      <c r="L233" s="18">
        <v>5652272</v>
      </c>
      <c r="M233" s="17">
        <v>15889</v>
      </c>
      <c r="N233" s="19">
        <v>44315</v>
      </c>
      <c r="O233" s="17">
        <v>84</v>
      </c>
      <c r="P233" s="17">
        <v>0.86099999999999999</v>
      </c>
      <c r="Q233" s="17">
        <v>0.63100000000000001</v>
      </c>
      <c r="R233" s="17">
        <v>4.24E-2</v>
      </c>
      <c r="S233" s="17">
        <v>0.42699999999999999</v>
      </c>
      <c r="T233" s="17">
        <v>0.215</v>
      </c>
      <c r="U233" s="17">
        <v>0.82199999999999995</v>
      </c>
      <c r="V233" s="17">
        <v>-1.891</v>
      </c>
      <c r="W233" s="17">
        <v>173038</v>
      </c>
      <c r="X233">
        <f>YEAR(semaineNetNm1[[#This Row],[Date de sortie]])</f>
        <v>2021</v>
      </c>
    </row>
    <row r="234" spans="1:24" x14ac:dyDescent="0.25">
      <c r="A234" s="10" t="s">
        <v>409</v>
      </c>
      <c r="B234" s="17">
        <v>394</v>
      </c>
      <c r="C234" s="18">
        <v>113</v>
      </c>
      <c r="D234" s="17">
        <v>1</v>
      </c>
      <c r="E234" s="19">
        <v>44316</v>
      </c>
      <c r="F234" s="17" t="s">
        <v>464</v>
      </c>
      <c r="G234" s="17" t="s">
        <v>465</v>
      </c>
      <c r="H234" t="str" cm="1">
        <f t="array" ref="H2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34" s="17" t="s">
        <v>466</v>
      </c>
      <c r="J234" t="str">
        <f>IF(semaineNetNm1[[#This Row],[Popularité]]&gt;=70,"Forte","Faible")</f>
        <v>Forte</v>
      </c>
      <c r="K234" t="str">
        <f>IF(semaineNetNm1[[#This Row],[Energie]]&gt;0.6,"Forte","Faible")</f>
        <v>Forte</v>
      </c>
      <c r="L234" s="18">
        <v>6325080</v>
      </c>
      <c r="M234" s="17">
        <v>3864419</v>
      </c>
      <c r="N234" s="19">
        <v>44315</v>
      </c>
      <c r="O234" s="17">
        <v>76</v>
      </c>
      <c r="P234" s="17">
        <v>0.84799999999999998</v>
      </c>
      <c r="Q234" s="17">
        <v>0.51700000000000002</v>
      </c>
      <c r="R234" s="17">
        <v>5.21E-2</v>
      </c>
      <c r="S234" s="17">
        <v>5.8100000000000001E-3</v>
      </c>
      <c r="T234" s="17">
        <v>0.214</v>
      </c>
      <c r="U234" s="17">
        <v>0.42899999999999999</v>
      </c>
      <c r="V234" s="17">
        <v>-4.0540000000000003</v>
      </c>
      <c r="W234" s="17">
        <v>188779</v>
      </c>
      <c r="X234">
        <f>YEAR(semaineNetNm1[[#This Row],[Date de sortie]])</f>
        <v>2021</v>
      </c>
    </row>
    <row r="235" spans="1:24" x14ac:dyDescent="0.25">
      <c r="A235" s="10" t="s">
        <v>409</v>
      </c>
      <c r="B235" s="17">
        <v>366</v>
      </c>
      <c r="C235" s="18">
        <v>92</v>
      </c>
      <c r="D235" s="17">
        <v>3</v>
      </c>
      <c r="E235" s="19">
        <v>44316</v>
      </c>
      <c r="F235" s="17" t="s">
        <v>467</v>
      </c>
      <c r="G235" s="17" t="s">
        <v>468</v>
      </c>
      <c r="H235" t="str" cm="1">
        <f t="array" ref="H2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35" s="17" t="s">
        <v>227</v>
      </c>
      <c r="J235" t="str">
        <f>IF(semaineNetNm1[[#This Row],[Popularité]]&gt;=70,"Forte","Faible")</f>
        <v>Forte</v>
      </c>
      <c r="K235" t="str">
        <f>IF(semaineNetNm1[[#This Row],[Energie]]&gt;0.6,"Forte","Faible")</f>
        <v>Forte</v>
      </c>
      <c r="L235" s="18">
        <v>5595839</v>
      </c>
      <c r="M235" s="17">
        <v>3126961</v>
      </c>
      <c r="N235" s="19">
        <v>44314</v>
      </c>
      <c r="O235" s="17">
        <v>78</v>
      </c>
      <c r="P235" s="17">
        <v>0.748</v>
      </c>
      <c r="Q235" s="17">
        <v>0.83</v>
      </c>
      <c r="R235" s="17">
        <v>0.16200000000000001</v>
      </c>
      <c r="S235" s="17">
        <v>0.35399999999999998</v>
      </c>
      <c r="T235" s="17">
        <v>9.9199999999999997E-2</v>
      </c>
      <c r="U235" s="17">
        <v>0.52300000000000002</v>
      </c>
      <c r="V235" s="17">
        <v>-5.3620000000000001</v>
      </c>
      <c r="W235" s="17">
        <v>177443</v>
      </c>
      <c r="X235">
        <f>YEAR(semaineNetNm1[[#This Row],[Date de sortie]])</f>
        <v>2021</v>
      </c>
    </row>
    <row r="236" spans="1:24" x14ac:dyDescent="0.25">
      <c r="A236" s="10" t="s">
        <v>409</v>
      </c>
      <c r="B236" s="17">
        <v>888</v>
      </c>
      <c r="C236" s="18">
        <v>158</v>
      </c>
      <c r="D236" s="17">
        <v>1</v>
      </c>
      <c r="E236" s="19">
        <v>44092</v>
      </c>
      <c r="F236" s="17" t="s">
        <v>469</v>
      </c>
      <c r="G236" s="17" t="s">
        <v>470</v>
      </c>
      <c r="H236" t="str" cm="1">
        <f t="array" ref="H2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36" s="17" t="s">
        <v>471</v>
      </c>
      <c r="J236" t="str">
        <f>IF(semaineNetNm1[[#This Row],[Popularité]]&gt;=70,"Forte","Faible")</f>
        <v>Faible</v>
      </c>
      <c r="K236" t="str">
        <f>IF(semaineNetNm1[[#This Row],[Energie]]&gt;0.6,"Forte","Faible")</f>
        <v>Forte</v>
      </c>
      <c r="L236" s="18">
        <v>5101640</v>
      </c>
      <c r="M236" s="17">
        <v>3071170</v>
      </c>
      <c r="N236" s="19">
        <v>44314</v>
      </c>
      <c r="O236" s="17">
        <v>62</v>
      </c>
      <c r="P236" s="17">
        <v>0.65600000000000003</v>
      </c>
      <c r="Q236" s="17">
        <v>0.745</v>
      </c>
      <c r="R236" s="17">
        <v>0.20300000000000001</v>
      </c>
      <c r="S236" s="17">
        <v>6.0400000000000002E-2</v>
      </c>
      <c r="T236" s="17">
        <v>0.11</v>
      </c>
      <c r="U236" s="17">
        <v>0.40500000000000003</v>
      </c>
      <c r="V236" s="17">
        <v>-6.8289999999999997</v>
      </c>
      <c r="W236" s="17">
        <v>201333</v>
      </c>
      <c r="X236">
        <f>YEAR(semaineNetNm1[[#This Row],[Date de sortie]])</f>
        <v>2021</v>
      </c>
    </row>
    <row r="237" spans="1:24" x14ac:dyDescent="0.25">
      <c r="A237" s="10" t="s">
        <v>409</v>
      </c>
      <c r="B237" s="17">
        <v>889</v>
      </c>
      <c r="C237" s="18">
        <v>159</v>
      </c>
      <c r="D237" s="17">
        <v>1</v>
      </c>
      <c r="E237" s="19">
        <v>44092</v>
      </c>
      <c r="F237" s="17" t="s">
        <v>472</v>
      </c>
      <c r="G237" s="17" t="s">
        <v>473</v>
      </c>
      <c r="H237" t="str" cm="1">
        <f t="array" ref="H2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37" s="17" t="s">
        <v>471</v>
      </c>
      <c r="J237" t="str">
        <f>IF(semaineNetNm1[[#This Row],[Popularité]]&gt;=70,"Forte","Faible")</f>
        <v>Faible</v>
      </c>
      <c r="K237" t="str">
        <f>IF(semaineNetNm1[[#This Row],[Energie]]&gt;0.6,"Forte","Faible")</f>
        <v>Faible</v>
      </c>
      <c r="L237" s="18">
        <v>5094137</v>
      </c>
      <c r="M237" s="17">
        <v>3071170</v>
      </c>
      <c r="N237" s="19">
        <v>44314</v>
      </c>
      <c r="O237" s="17">
        <v>62</v>
      </c>
      <c r="P237" s="17">
        <v>0.39</v>
      </c>
      <c r="Q237" s="17">
        <v>0.52100000000000002</v>
      </c>
      <c r="R237" s="17">
        <v>0.128</v>
      </c>
      <c r="S237" s="17">
        <v>0.58199999999999996</v>
      </c>
      <c r="T237" s="17">
        <v>0.112</v>
      </c>
      <c r="U237" s="17">
        <v>0.157</v>
      </c>
      <c r="V237" s="17">
        <v>-9.7260000000000009</v>
      </c>
      <c r="W237" s="17">
        <v>315640</v>
      </c>
      <c r="X237">
        <f>YEAR(semaineNetNm1[[#This Row],[Date de sortie]])</f>
        <v>2021</v>
      </c>
    </row>
    <row r="238" spans="1:24" x14ac:dyDescent="0.25">
      <c r="A238" s="10" t="s">
        <v>409</v>
      </c>
      <c r="B238" s="17">
        <v>98</v>
      </c>
      <c r="C238" s="18">
        <v>60</v>
      </c>
      <c r="D238" s="17">
        <v>8</v>
      </c>
      <c r="E238" s="19">
        <v>44365</v>
      </c>
      <c r="F238" s="17" t="s">
        <v>474</v>
      </c>
      <c r="G238" s="17" t="s">
        <v>475</v>
      </c>
      <c r="H238" t="str" cm="1">
        <f t="array" ref="H2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38" s="17" t="s">
        <v>476</v>
      </c>
      <c r="J238" t="str">
        <f>IF(semaineNetNm1[[#This Row],[Popularité]]&gt;=70,"Forte","Faible")</f>
        <v>Forte</v>
      </c>
      <c r="K238" t="str">
        <f>IF(semaineNetNm1[[#This Row],[Energie]]&gt;0.6,"Forte","Faible")</f>
        <v>Forte</v>
      </c>
      <c r="L238" s="18">
        <v>6853994</v>
      </c>
      <c r="M238" s="17">
        <v>1521837</v>
      </c>
      <c r="N238" s="19">
        <v>44313</v>
      </c>
      <c r="O238" s="17">
        <v>85</v>
      </c>
      <c r="P238" s="17">
        <v>0.83</v>
      </c>
      <c r="Q238" s="17">
        <v>0.39</v>
      </c>
      <c r="R238" s="17">
        <v>5.6300000000000003E-2</v>
      </c>
      <c r="S238" s="17">
        <v>2.0999999999999999E-3</v>
      </c>
      <c r="T238" s="17">
        <v>0.156</v>
      </c>
      <c r="U238" s="17">
        <v>0.191</v>
      </c>
      <c r="V238" s="17">
        <v>-5.2009999999999996</v>
      </c>
      <c r="W238" s="17">
        <v>168030</v>
      </c>
      <c r="X238">
        <f>YEAR(semaineNetNm1[[#This Row],[Date de sortie]])</f>
        <v>2021</v>
      </c>
    </row>
    <row r="239" spans="1:24" x14ac:dyDescent="0.25">
      <c r="A239" s="10" t="s">
        <v>409</v>
      </c>
      <c r="B239" s="17">
        <v>18</v>
      </c>
      <c r="C239" s="18">
        <v>5</v>
      </c>
      <c r="D239" s="17">
        <v>14</v>
      </c>
      <c r="E239" s="19">
        <v>44309</v>
      </c>
      <c r="F239" s="17" t="s">
        <v>477</v>
      </c>
      <c r="G239" s="17" t="s">
        <v>478</v>
      </c>
      <c r="H239" t="str" cm="1">
        <f t="array" ref="H2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39" s="17" t="s">
        <v>479</v>
      </c>
      <c r="J239" t="str">
        <f>IF(semaineNetNm1[[#This Row],[Popularité]]&gt;=70,"Forte","Faible")</f>
        <v>Forte</v>
      </c>
      <c r="K239" t="str">
        <f>IF(semaineNetNm1[[#This Row],[Energie]]&gt;0.6,"Forte","Faible")</f>
        <v>Forte</v>
      </c>
      <c r="L239" s="18">
        <v>18053141</v>
      </c>
      <c r="M239" s="17">
        <v>35305637</v>
      </c>
      <c r="N239" s="19">
        <v>44309</v>
      </c>
      <c r="O239" s="17">
        <v>94</v>
      </c>
      <c r="P239" s="17">
        <v>0.82499999999999996</v>
      </c>
      <c r="Q239" s="17">
        <v>0.65</v>
      </c>
      <c r="R239" s="17">
        <v>3.2500000000000001E-2</v>
      </c>
      <c r="S239" s="17">
        <v>2.1499999999999998E-2</v>
      </c>
      <c r="T239" s="17">
        <v>9.3600000000000003E-2</v>
      </c>
      <c r="U239" s="17">
        <v>0.59299999999999997</v>
      </c>
      <c r="V239" s="17">
        <v>-4.6449999999999996</v>
      </c>
      <c r="W239" s="17">
        <v>191014</v>
      </c>
      <c r="X239">
        <f>YEAR(semaineNetNm1[[#This Row],[Date de sortie]])</f>
        <v>2021</v>
      </c>
    </row>
    <row r="240" spans="1:24" x14ac:dyDescent="0.25">
      <c r="A240" s="10" t="s">
        <v>409</v>
      </c>
      <c r="B240" s="17">
        <v>64</v>
      </c>
      <c r="C240" s="18">
        <v>2</v>
      </c>
      <c r="D240" s="17">
        <v>34</v>
      </c>
      <c r="E240" s="19">
        <v>44253</v>
      </c>
      <c r="F240" s="17" t="s">
        <v>480</v>
      </c>
      <c r="G240" s="17" t="s">
        <v>478</v>
      </c>
      <c r="H240" t="str" cm="1">
        <f t="array" ref="H2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40" s="17" t="s">
        <v>479</v>
      </c>
      <c r="J240" t="str">
        <f>IF(semaineNetNm1[[#This Row],[Popularité]]&gt;=70,"Forte","Faible")</f>
        <v>Forte</v>
      </c>
      <c r="K240" t="str">
        <f>IF(semaineNetNm1[[#This Row],[Energie]]&gt;0.6,"Forte","Faible")</f>
        <v>Forte</v>
      </c>
      <c r="L240" s="18">
        <v>8843110</v>
      </c>
      <c r="M240" s="17">
        <v>35305637</v>
      </c>
      <c r="N240" s="19">
        <v>44309</v>
      </c>
      <c r="O240" s="17">
        <v>94</v>
      </c>
      <c r="P240" s="17">
        <v>0.82499999999999996</v>
      </c>
      <c r="Q240" s="17">
        <v>0.65</v>
      </c>
      <c r="R240" s="17">
        <v>3.2500000000000001E-2</v>
      </c>
      <c r="S240" s="17">
        <v>2.1499999999999998E-2</v>
      </c>
      <c r="T240" s="17">
        <v>9.3600000000000003E-2</v>
      </c>
      <c r="U240" s="17">
        <v>0.59299999999999997</v>
      </c>
      <c r="V240" s="17">
        <v>-4.6449999999999996</v>
      </c>
      <c r="W240" s="17">
        <v>191014</v>
      </c>
      <c r="X240">
        <f>YEAR(semaineNetNm1[[#This Row],[Date de sortie]])</f>
        <v>2021</v>
      </c>
    </row>
    <row r="241" spans="1:24" x14ac:dyDescent="0.25">
      <c r="A241" s="10" t="s">
        <v>409</v>
      </c>
      <c r="B241" s="17">
        <v>78</v>
      </c>
      <c r="C241" s="18">
        <v>9</v>
      </c>
      <c r="D241" s="17">
        <v>14</v>
      </c>
      <c r="E241" s="19">
        <v>44309</v>
      </c>
      <c r="F241" s="17" t="s">
        <v>481</v>
      </c>
      <c r="G241" s="17" t="s">
        <v>482</v>
      </c>
      <c r="H241" t="str" cm="1">
        <f t="array" ref="H2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41" s="17" t="s">
        <v>483</v>
      </c>
      <c r="J241" t="str">
        <f>IF(semaineNetNm1[[#This Row],[Popularité]]&gt;=70,"Forte","Faible")</f>
        <v>Forte</v>
      </c>
      <c r="K241" t="str">
        <f>IF(semaineNetNm1[[#This Row],[Energie]]&gt;0.6,"Forte","Faible")</f>
        <v>Faible</v>
      </c>
      <c r="L241" s="18">
        <v>7735223</v>
      </c>
      <c r="M241" s="17">
        <v>2043294</v>
      </c>
      <c r="N241" s="19">
        <v>44309</v>
      </c>
      <c r="O241" s="17">
        <v>87</v>
      </c>
      <c r="P241" s="17">
        <v>0.54600000000000004</v>
      </c>
      <c r="Q241" s="17">
        <v>0.72699999999999998</v>
      </c>
      <c r="R241" s="17">
        <v>4.3700000000000003E-2</v>
      </c>
      <c r="S241" s="17">
        <v>0.65600000000000003</v>
      </c>
      <c r="T241" s="17">
        <v>0.122</v>
      </c>
      <c r="U241" s="17">
        <v>0.69</v>
      </c>
      <c r="V241" s="17">
        <v>-4.5720000000000001</v>
      </c>
      <c r="W241" s="17">
        <v>197333</v>
      </c>
      <c r="X241">
        <f>YEAR(semaineNetNm1[[#This Row],[Date de sortie]])</f>
        <v>2021</v>
      </c>
    </row>
    <row r="242" spans="1:24" x14ac:dyDescent="0.25">
      <c r="A242" s="10" t="s">
        <v>409</v>
      </c>
      <c r="B242" s="17">
        <v>244</v>
      </c>
      <c r="C242" s="18">
        <v>72</v>
      </c>
      <c r="D242" s="17">
        <v>10</v>
      </c>
      <c r="E242" s="19">
        <v>44330</v>
      </c>
      <c r="F242" s="17" t="s">
        <v>484</v>
      </c>
      <c r="G242" s="17" t="s">
        <v>485</v>
      </c>
      <c r="H242" t="str" cm="1">
        <f t="array" ref="H2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42" s="17"/>
      <c r="J242" t="str">
        <f>IF(semaineNetNm1[[#This Row],[Popularité]]&gt;=70,"Forte","Faible")</f>
        <v>Forte</v>
      </c>
      <c r="K242" t="str">
        <f>IF(semaineNetNm1[[#This Row],[Energie]]&gt;0.6,"Forte","Faible")</f>
        <v>Forte</v>
      </c>
      <c r="L242" s="18">
        <v>5258628</v>
      </c>
      <c r="M242" s="17">
        <v>17202</v>
      </c>
      <c r="N242" s="19">
        <v>44309</v>
      </c>
      <c r="O242" s="17">
        <v>83</v>
      </c>
      <c r="P242" s="17">
        <v>0.60799999999999998</v>
      </c>
      <c r="Q242" s="17">
        <v>0.64700000000000002</v>
      </c>
      <c r="R242" s="17">
        <v>0.42</v>
      </c>
      <c r="S242" s="17">
        <v>0.13</v>
      </c>
      <c r="T242" s="17">
        <v>5.8400000000000001E-2</v>
      </c>
      <c r="U242" s="17">
        <v>0.47399999999999998</v>
      </c>
      <c r="V242" s="17">
        <v>-6.8310000000000004</v>
      </c>
      <c r="W242" s="17">
        <v>175238</v>
      </c>
      <c r="X242">
        <f>YEAR(semaineNetNm1[[#This Row],[Date de sortie]])</f>
        <v>2021</v>
      </c>
    </row>
    <row r="243" spans="1:24" x14ac:dyDescent="0.25">
      <c r="A243" s="10" t="s">
        <v>409</v>
      </c>
      <c r="B243" s="17">
        <v>407</v>
      </c>
      <c r="C243" s="18">
        <v>150</v>
      </c>
      <c r="D243" s="17">
        <v>1</v>
      </c>
      <c r="E243" s="19">
        <v>44309</v>
      </c>
      <c r="F243" s="17" t="s">
        <v>486</v>
      </c>
      <c r="G243" s="17" t="s">
        <v>487</v>
      </c>
      <c r="H243" t="str" cm="1">
        <f t="array" ref="H2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43" s="17" t="s">
        <v>488</v>
      </c>
      <c r="J243" t="str">
        <f>IF(semaineNetNm1[[#This Row],[Popularité]]&gt;=70,"Forte","Faible")</f>
        <v>Forte</v>
      </c>
      <c r="K243" t="str">
        <f>IF(semaineNetNm1[[#This Row],[Energie]]&gt;0.6,"Forte","Faible")</f>
        <v>Faible</v>
      </c>
      <c r="L243" s="18">
        <v>5531998</v>
      </c>
      <c r="M243" s="17">
        <v>4138951</v>
      </c>
      <c r="N243" s="19">
        <v>44309</v>
      </c>
      <c r="O243" s="17">
        <v>74</v>
      </c>
      <c r="P243" s="17">
        <v>0.42199999999999999</v>
      </c>
      <c r="Q243" s="17">
        <v>0.61499999999999999</v>
      </c>
      <c r="R243" s="17">
        <v>5.04E-2</v>
      </c>
      <c r="S243" s="17">
        <v>0.60399999999999998</v>
      </c>
      <c r="T243" s="17">
        <v>0.112</v>
      </c>
      <c r="U243" s="17">
        <v>0.185</v>
      </c>
      <c r="V243" s="17">
        <v>-8.0190000000000001</v>
      </c>
      <c r="W243" s="17">
        <v>214094</v>
      </c>
      <c r="X243">
        <f>YEAR(semaineNetNm1[[#This Row],[Date de sortie]])</f>
        <v>2021</v>
      </c>
    </row>
    <row r="244" spans="1:24" x14ac:dyDescent="0.25">
      <c r="A244" s="10" t="s">
        <v>409</v>
      </c>
      <c r="B244" s="17">
        <v>926</v>
      </c>
      <c r="C244" s="18">
        <v>148</v>
      </c>
      <c r="D244" s="17">
        <v>1</v>
      </c>
      <c r="E244" s="19">
        <v>44071</v>
      </c>
      <c r="F244" s="17" t="s">
        <v>489</v>
      </c>
      <c r="G244" s="17" t="s">
        <v>490</v>
      </c>
      <c r="H244" t="str" cm="1">
        <f t="array" ref="H2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44" s="17" t="s">
        <v>68</v>
      </c>
      <c r="J244" t="str">
        <f>IF(semaineNetNm1[[#This Row],[Popularité]]&gt;=70,"Forte","Faible")</f>
        <v>Faible</v>
      </c>
      <c r="K244" t="str">
        <f>IF(semaineNetNm1[[#This Row],[Energie]]&gt;0.6,"Forte","Faible")</f>
        <v>Forte</v>
      </c>
      <c r="L244" s="18">
        <v>5306994</v>
      </c>
      <c r="M244" s="17">
        <v>18936929</v>
      </c>
      <c r="N244" s="19">
        <v>44309</v>
      </c>
      <c r="O244" s="17">
        <v>67</v>
      </c>
      <c r="P244" s="17">
        <v>0.79400000000000004</v>
      </c>
      <c r="Q244" s="17">
        <v>0.67600000000000005</v>
      </c>
      <c r="R244" s="17">
        <v>3.6600000000000001E-2</v>
      </c>
      <c r="S244" s="17">
        <v>5.1299999999999998E-2</v>
      </c>
      <c r="T244" s="17">
        <v>7.2300000000000003E-2</v>
      </c>
      <c r="U244" s="17">
        <v>0.161</v>
      </c>
      <c r="V244" s="17">
        <v>-4.78</v>
      </c>
      <c r="W244" s="17">
        <v>159286</v>
      </c>
      <c r="X244">
        <f>YEAR(semaineNetNm1[[#This Row],[Date de sortie]])</f>
        <v>2021</v>
      </c>
    </row>
    <row r="245" spans="1:24" x14ac:dyDescent="0.25">
      <c r="A245" s="10" t="s">
        <v>409</v>
      </c>
      <c r="B245" s="17">
        <v>211</v>
      </c>
      <c r="C245" s="18">
        <v>17</v>
      </c>
      <c r="D245" s="17">
        <v>12</v>
      </c>
      <c r="E245" s="19">
        <v>44323</v>
      </c>
      <c r="F245" s="17" t="s">
        <v>491</v>
      </c>
      <c r="G245" s="17" t="s">
        <v>492</v>
      </c>
      <c r="H245" t="str" cm="1">
        <f t="array" ref="H2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245" s="17" t="s">
        <v>493</v>
      </c>
      <c r="J245" t="str">
        <f>IF(semaineNetNm1[[#This Row],[Popularité]]&gt;=70,"Forte","Faible")</f>
        <v>Forte</v>
      </c>
      <c r="K245" t="str">
        <f>IF(semaineNetNm1[[#This Row],[Energie]]&gt;0.6,"Forte","Faible")</f>
        <v>Forte</v>
      </c>
      <c r="L245" s="18">
        <v>5383125</v>
      </c>
      <c r="M245" s="17">
        <v>323203</v>
      </c>
      <c r="N245" s="19">
        <v>44308</v>
      </c>
      <c r="O245" s="17">
        <v>84</v>
      </c>
      <c r="P245" s="17">
        <v>0.67400000000000004</v>
      </c>
      <c r="Q245" s="17">
        <v>0.88300000000000001</v>
      </c>
      <c r="R245" s="17">
        <v>0.35699999999999998</v>
      </c>
      <c r="S245" s="17">
        <v>0.21</v>
      </c>
      <c r="T245" s="17">
        <v>6.7799999999999999E-2</v>
      </c>
      <c r="U245" s="17">
        <v>0.73</v>
      </c>
      <c r="V245" s="17">
        <v>-8.0429999999999993</v>
      </c>
      <c r="W245" s="17">
        <v>278085</v>
      </c>
      <c r="X245">
        <f>YEAR(semaineNetNm1[[#This Row],[Date de sortie]])</f>
        <v>2021</v>
      </c>
    </row>
    <row r="246" spans="1:24" x14ac:dyDescent="0.25">
      <c r="A246" s="10" t="s">
        <v>409</v>
      </c>
      <c r="B246" s="17">
        <v>377</v>
      </c>
      <c r="C246" s="18">
        <v>61</v>
      </c>
      <c r="D246" s="17">
        <v>17</v>
      </c>
      <c r="E246" s="19">
        <v>44169</v>
      </c>
      <c r="F246" s="17" t="s">
        <v>494</v>
      </c>
      <c r="G246" s="17" t="s">
        <v>495</v>
      </c>
      <c r="H246" t="str" cm="1">
        <f t="array" ref="H2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246" s="17" t="s">
        <v>493</v>
      </c>
      <c r="J246" t="str">
        <f>IF(semaineNetNm1[[#This Row],[Popularité]]&gt;=70,"Forte","Faible")</f>
        <v>Forte</v>
      </c>
      <c r="K246" t="str">
        <f>IF(semaineNetNm1[[#This Row],[Energie]]&gt;0.6,"Forte","Faible")</f>
        <v>Forte</v>
      </c>
      <c r="L246" s="18">
        <v>5831357</v>
      </c>
      <c r="M246" s="17">
        <v>323203</v>
      </c>
      <c r="N246" s="19">
        <v>44308</v>
      </c>
      <c r="O246" s="17">
        <v>84</v>
      </c>
      <c r="P246" s="17">
        <v>0.67400000000000004</v>
      </c>
      <c r="Q246" s="17">
        <v>0.88300000000000001</v>
      </c>
      <c r="R246" s="17">
        <v>0.35699999999999998</v>
      </c>
      <c r="S246" s="17">
        <v>0.21</v>
      </c>
      <c r="T246" s="17">
        <v>6.7799999999999999E-2</v>
      </c>
      <c r="U246" s="17">
        <v>0.73</v>
      </c>
      <c r="V246" s="17">
        <v>-8.0429999999999993</v>
      </c>
      <c r="W246" s="17">
        <v>278085</v>
      </c>
      <c r="X246">
        <f>YEAR(semaineNetNm1[[#This Row],[Date de sortie]])</f>
        <v>2021</v>
      </c>
    </row>
    <row r="247" spans="1:24" x14ac:dyDescent="0.25">
      <c r="A247" s="10" t="s">
        <v>409</v>
      </c>
      <c r="B247" s="17">
        <v>391</v>
      </c>
      <c r="C247" s="18">
        <v>199</v>
      </c>
      <c r="D247" s="17">
        <v>1</v>
      </c>
      <c r="E247" s="19">
        <v>44323</v>
      </c>
      <c r="F247" s="17" t="s">
        <v>496</v>
      </c>
      <c r="G247" s="17" t="s">
        <v>497</v>
      </c>
      <c r="H247" t="str" cm="1">
        <f t="array" ref="H2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47" s="17" t="s">
        <v>276</v>
      </c>
      <c r="J247" t="str">
        <f>IF(semaineNetNm1[[#This Row],[Popularité]]&gt;=70,"Forte","Faible")</f>
        <v>Forte</v>
      </c>
      <c r="K247" t="str">
        <f>IF(semaineNetNm1[[#This Row],[Energie]]&gt;0.6,"Forte","Faible")</f>
        <v>Forte</v>
      </c>
      <c r="L247" s="18">
        <v>5018076</v>
      </c>
      <c r="M247" s="17">
        <v>15013645</v>
      </c>
      <c r="N247" s="19">
        <v>44308</v>
      </c>
      <c r="O247" s="17">
        <v>72</v>
      </c>
      <c r="P247" s="17">
        <v>0.78900000000000003</v>
      </c>
      <c r="Q247" s="17">
        <v>0.68600000000000005</v>
      </c>
      <c r="R247" s="17">
        <v>0.126</v>
      </c>
      <c r="S247" s="17">
        <v>0.32200000000000001</v>
      </c>
      <c r="T247" s="17">
        <v>0.4</v>
      </c>
      <c r="U247" s="17">
        <v>0.82199999999999995</v>
      </c>
      <c r="V247" s="17">
        <v>-4.1029999999999998</v>
      </c>
      <c r="W247" s="17">
        <v>157355</v>
      </c>
      <c r="X247">
        <f>YEAR(semaineNetNm1[[#This Row],[Date de sortie]])</f>
        <v>2021</v>
      </c>
    </row>
    <row r="248" spans="1:24" x14ac:dyDescent="0.25">
      <c r="A248" s="10" t="s">
        <v>409</v>
      </c>
      <c r="B248" s="17">
        <v>95</v>
      </c>
      <c r="C248" s="18">
        <v>75</v>
      </c>
      <c r="D248" s="17">
        <v>10</v>
      </c>
      <c r="E248" s="19">
        <v>44379</v>
      </c>
      <c r="F248" s="17" t="s">
        <v>498</v>
      </c>
      <c r="G248" s="17" t="s">
        <v>499</v>
      </c>
      <c r="H248" t="str" cm="1">
        <f t="array" ref="H2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48" s="17" t="s">
        <v>51</v>
      </c>
      <c r="J248" t="str">
        <f>IF(semaineNetNm1[[#This Row],[Popularité]]&gt;=70,"Forte","Faible")</f>
        <v>Forte</v>
      </c>
      <c r="K248" t="str">
        <f>IF(semaineNetNm1[[#This Row],[Energie]]&gt;0.6,"Forte","Faible")</f>
        <v>Forte</v>
      </c>
      <c r="L248" s="18">
        <v>7064003</v>
      </c>
      <c r="M248" s="17">
        <v>6341942</v>
      </c>
      <c r="N248" s="19">
        <v>44306</v>
      </c>
      <c r="O248" s="17">
        <v>86</v>
      </c>
      <c r="P248" s="17">
        <v>0.81299999999999994</v>
      </c>
      <c r="Q248" s="17">
        <v>0.90800000000000003</v>
      </c>
      <c r="R248" s="17">
        <v>7.7700000000000005E-2</v>
      </c>
      <c r="S248" s="17">
        <v>0.30499999999999999</v>
      </c>
      <c r="T248" s="17">
        <v>0.27800000000000002</v>
      </c>
      <c r="U248" s="17">
        <v>0.92400000000000004</v>
      </c>
      <c r="V248" s="17">
        <v>-2.7490000000000001</v>
      </c>
      <c r="W248" s="17">
        <v>200785</v>
      </c>
      <c r="X248">
        <f>YEAR(semaineNetNm1[[#This Row],[Date de sortie]])</f>
        <v>2021</v>
      </c>
    </row>
    <row r="249" spans="1:24" x14ac:dyDescent="0.25">
      <c r="A249" s="10" t="s">
        <v>409</v>
      </c>
      <c r="B249" s="17">
        <v>34</v>
      </c>
      <c r="C249" s="18">
        <v>10</v>
      </c>
      <c r="D249" s="17">
        <v>15</v>
      </c>
      <c r="E249" s="19">
        <v>44323</v>
      </c>
      <c r="F249" s="17" t="s">
        <v>500</v>
      </c>
      <c r="G249" s="17" t="s">
        <v>501</v>
      </c>
      <c r="H249" t="str" cm="1">
        <f t="array" ref="H2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49" s="17" t="s">
        <v>106</v>
      </c>
      <c r="J249" t="str">
        <f>IF(semaineNetNm1[[#This Row],[Popularité]]&gt;=70,"Forte","Faible")</f>
        <v>Forte</v>
      </c>
      <c r="K249" t="str">
        <f>IF(semaineNetNm1[[#This Row],[Energie]]&gt;0.6,"Forte","Faible")</f>
        <v>Forte</v>
      </c>
      <c r="L249" s="18">
        <v>12572307</v>
      </c>
      <c r="M249" s="17">
        <v>16216789</v>
      </c>
      <c r="N249" s="19">
        <v>44302</v>
      </c>
      <c r="O249" s="17">
        <v>91</v>
      </c>
      <c r="P249" s="17">
        <v>0.622</v>
      </c>
      <c r="Q249" s="17">
        <v>0.71499999999999997</v>
      </c>
      <c r="R249" s="17">
        <v>4.5999999999999999E-2</v>
      </c>
      <c r="S249" s="17">
        <v>0.16300000000000001</v>
      </c>
      <c r="T249" s="17">
        <v>9.4799999999999995E-2</v>
      </c>
      <c r="U249" s="17">
        <v>0.80800000000000005</v>
      </c>
      <c r="V249" s="17">
        <v>-5.1020000000000003</v>
      </c>
      <c r="W249" s="17">
        <v>195053</v>
      </c>
      <c r="X249">
        <f>YEAR(semaineNetNm1[[#This Row],[Date de sortie]])</f>
        <v>2021</v>
      </c>
    </row>
    <row r="250" spans="1:24" x14ac:dyDescent="0.25">
      <c r="A250" s="10" t="s">
        <v>409</v>
      </c>
      <c r="B250" s="17">
        <v>298</v>
      </c>
      <c r="C250" s="18">
        <v>84</v>
      </c>
      <c r="D250" s="17">
        <v>9</v>
      </c>
      <c r="E250" s="19">
        <v>44309</v>
      </c>
      <c r="F250" s="17" t="s">
        <v>502</v>
      </c>
      <c r="G250" s="17" t="s">
        <v>503</v>
      </c>
      <c r="H250" t="str" cm="1">
        <f t="array" ref="H2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50" s="17" t="s">
        <v>68</v>
      </c>
      <c r="J250" t="str">
        <f>IF(semaineNetNm1[[#This Row],[Popularité]]&gt;=70,"Forte","Faible")</f>
        <v>Forte</v>
      </c>
      <c r="K250" t="str">
        <f>IF(semaineNetNm1[[#This Row],[Energie]]&gt;0.6,"Forte","Faible")</f>
        <v>Forte</v>
      </c>
      <c r="L250" s="18">
        <v>4846549</v>
      </c>
      <c r="M250" s="17">
        <v>152226</v>
      </c>
      <c r="N250" s="19">
        <v>44302</v>
      </c>
      <c r="O250" s="17">
        <v>83</v>
      </c>
      <c r="P250" s="17">
        <v>0.69499999999999995</v>
      </c>
      <c r="Q250" s="17">
        <v>0.69099999999999995</v>
      </c>
      <c r="R250" s="17">
        <v>3.6700000000000003E-2</v>
      </c>
      <c r="S250" s="17">
        <v>5.9200000000000003E-2</v>
      </c>
      <c r="T250" s="17">
        <v>6.4699999999999994E-2</v>
      </c>
      <c r="U250" s="17">
        <v>0.51400000000000001</v>
      </c>
      <c r="V250" s="17">
        <v>-5.6</v>
      </c>
      <c r="W250" s="17">
        <v>233386</v>
      </c>
      <c r="X250">
        <f>YEAR(semaineNetNm1[[#This Row],[Date de sortie]])</f>
        <v>2021</v>
      </c>
    </row>
    <row r="251" spans="1:24" x14ac:dyDescent="0.25">
      <c r="A251" s="10" t="s">
        <v>409</v>
      </c>
      <c r="B251" s="17">
        <v>322</v>
      </c>
      <c r="C251" s="18">
        <v>27</v>
      </c>
      <c r="D251" s="17">
        <v>8</v>
      </c>
      <c r="E251" s="19">
        <v>44302</v>
      </c>
      <c r="F251" s="17" t="s">
        <v>504</v>
      </c>
      <c r="G251" s="17" t="s">
        <v>505</v>
      </c>
      <c r="H251" t="str" cm="1">
        <f t="array" ref="H2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251" s="17" t="s">
        <v>443</v>
      </c>
      <c r="J251" t="str">
        <f>IF(semaineNetNm1[[#This Row],[Popularité]]&gt;=70,"Forte","Faible")</f>
        <v>Forte</v>
      </c>
      <c r="K251" t="str">
        <f>IF(semaineNetNm1[[#This Row],[Energie]]&gt;0.6,"Forte","Faible")</f>
        <v>Faible</v>
      </c>
      <c r="L251" s="18">
        <v>5347781</v>
      </c>
      <c r="M251" s="17">
        <v>61930</v>
      </c>
      <c r="N251" s="19">
        <v>44302</v>
      </c>
      <c r="O251" s="17">
        <v>82</v>
      </c>
      <c r="P251" s="17">
        <v>0.48499999999999999</v>
      </c>
      <c r="Q251" s="17">
        <v>0.88700000000000001</v>
      </c>
      <c r="R251" s="17">
        <v>0.2</v>
      </c>
      <c r="S251" s="17">
        <v>3.9199999999999999E-2</v>
      </c>
      <c r="T251" s="17">
        <v>0.14099999999999999</v>
      </c>
      <c r="U251" s="17">
        <v>0.32800000000000001</v>
      </c>
      <c r="V251" s="17">
        <v>-9.3580000000000005</v>
      </c>
      <c r="W251" s="17">
        <v>215693</v>
      </c>
      <c r="X251">
        <f>YEAR(semaineNetNm1[[#This Row],[Date de sortie]])</f>
        <v>2021</v>
      </c>
    </row>
    <row r="252" spans="1:24" x14ac:dyDescent="0.25">
      <c r="A252" s="10" t="s">
        <v>409</v>
      </c>
      <c r="B252" s="17">
        <v>420</v>
      </c>
      <c r="C252" s="18">
        <v>72</v>
      </c>
      <c r="D252" s="17">
        <v>1</v>
      </c>
      <c r="E252" s="19">
        <v>44302</v>
      </c>
      <c r="F252" s="17" t="s">
        <v>506</v>
      </c>
      <c r="G252" s="17" t="s">
        <v>505</v>
      </c>
      <c r="H252" t="str" cm="1">
        <f t="array" ref="H2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252" s="17" t="s">
        <v>443</v>
      </c>
      <c r="J252" t="str">
        <f>IF(semaineNetNm1[[#This Row],[Popularité]]&gt;=70,"Forte","Faible")</f>
        <v>Forte</v>
      </c>
      <c r="K252" t="str">
        <f>IF(semaineNetNm1[[#This Row],[Energie]]&gt;0.6,"Forte","Faible")</f>
        <v>Forte</v>
      </c>
      <c r="L252" s="18">
        <v>7753784</v>
      </c>
      <c r="M252" s="17">
        <v>61930</v>
      </c>
      <c r="N252" s="19">
        <v>44302</v>
      </c>
      <c r="O252" s="17">
        <v>78</v>
      </c>
      <c r="P252" s="17">
        <v>0.621</v>
      </c>
      <c r="Q252" s="17">
        <v>0.95299999999999996</v>
      </c>
      <c r="R252" s="17">
        <v>0.221</v>
      </c>
      <c r="S252" s="17">
        <v>1.7000000000000001E-2</v>
      </c>
      <c r="T252" s="17">
        <v>3.9800000000000002E-2</v>
      </c>
      <c r="U252" s="17">
        <v>0.88300000000000001</v>
      </c>
      <c r="V252" s="17">
        <v>-7.6379999999999999</v>
      </c>
      <c r="W252" s="17">
        <v>152333</v>
      </c>
      <c r="X252">
        <f>YEAR(semaineNetNm1[[#This Row],[Date de sortie]])</f>
        <v>2021</v>
      </c>
    </row>
    <row r="253" spans="1:24" x14ac:dyDescent="0.25">
      <c r="A253" s="10" t="s">
        <v>409</v>
      </c>
      <c r="B253" s="17">
        <v>421</v>
      </c>
      <c r="C253" s="18">
        <v>75</v>
      </c>
      <c r="D253" s="17">
        <v>1</v>
      </c>
      <c r="E253" s="19">
        <v>44302</v>
      </c>
      <c r="F253" s="17" t="s">
        <v>507</v>
      </c>
      <c r="G253" s="17" t="s">
        <v>505</v>
      </c>
      <c r="H253" t="str" cm="1">
        <f t="array" ref="H2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253" s="17" t="s">
        <v>443</v>
      </c>
      <c r="J253" t="str">
        <f>IF(semaineNetNm1[[#This Row],[Popularité]]&gt;=70,"Forte","Faible")</f>
        <v>Faible</v>
      </c>
      <c r="K253" t="str">
        <f>IF(semaineNetNm1[[#This Row],[Energie]]&gt;0.6,"Forte","Faible")</f>
        <v>Forte</v>
      </c>
      <c r="L253" s="18">
        <v>7515766</v>
      </c>
      <c r="M253" s="17">
        <v>61930</v>
      </c>
      <c r="N253" s="19">
        <v>44302</v>
      </c>
      <c r="O253" s="17">
        <v>69</v>
      </c>
      <c r="P253" s="17">
        <v>0.70299999999999996</v>
      </c>
      <c r="Q253" s="17">
        <v>0.85099999999999998</v>
      </c>
      <c r="R253" s="17">
        <v>0.30299999999999999</v>
      </c>
      <c r="S253" s="17">
        <v>9.4900000000000002E-3</v>
      </c>
      <c r="T253" s="17">
        <v>8.9499999999999996E-2</v>
      </c>
      <c r="U253" s="17">
        <v>0.59599999999999997</v>
      </c>
      <c r="V253" s="17">
        <v>-7.351</v>
      </c>
      <c r="W253" s="17">
        <v>242600</v>
      </c>
      <c r="X253">
        <f>YEAR(semaineNetNm1[[#This Row],[Date de sortie]])</f>
        <v>2021</v>
      </c>
    </row>
    <row r="254" spans="1:24" x14ac:dyDescent="0.25">
      <c r="A254" s="10" t="s">
        <v>409</v>
      </c>
      <c r="B254" s="17">
        <v>108</v>
      </c>
      <c r="C254" s="18">
        <v>59</v>
      </c>
      <c r="D254" s="17">
        <v>11</v>
      </c>
      <c r="E254" s="19">
        <v>44351</v>
      </c>
      <c r="F254" s="17" t="s">
        <v>508</v>
      </c>
      <c r="G254" s="17" t="s">
        <v>190</v>
      </c>
      <c r="H254" t="str" cm="1">
        <f t="array" ref="H2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54" s="17" t="s">
        <v>51</v>
      </c>
      <c r="J254" t="str">
        <f>IF(semaineNetNm1[[#This Row],[Popularité]]&gt;=70,"Forte","Faible")</f>
        <v>Forte</v>
      </c>
      <c r="K254" t="str">
        <f>IF(semaineNetNm1[[#This Row],[Energie]]&gt;0.6,"Forte","Faible")</f>
        <v>Forte</v>
      </c>
      <c r="L254" s="18">
        <v>6635076</v>
      </c>
      <c r="M254" s="17">
        <v>8758283</v>
      </c>
      <c r="N254" s="19">
        <v>44301</v>
      </c>
      <c r="O254" s="17">
        <v>86</v>
      </c>
      <c r="P254" s="17">
        <v>0.89900000000000002</v>
      </c>
      <c r="Q254" s="17">
        <v>0.78600000000000003</v>
      </c>
      <c r="R254" s="17">
        <v>0.127</v>
      </c>
      <c r="S254" s="17">
        <v>0.192</v>
      </c>
      <c r="T254" s="17">
        <v>0.29899999999999999</v>
      </c>
      <c r="U254" s="17">
        <v>0.81299999999999994</v>
      </c>
      <c r="V254" s="17">
        <v>-0.51500000000000001</v>
      </c>
      <c r="W254" s="17">
        <v>216510</v>
      </c>
      <c r="X254">
        <f>YEAR(semaineNetNm1[[#This Row],[Date de sortie]])</f>
        <v>2021</v>
      </c>
    </row>
    <row r="255" spans="1:24" x14ac:dyDescent="0.25">
      <c r="A255" s="10" t="s">
        <v>409</v>
      </c>
      <c r="B255" s="17">
        <v>7</v>
      </c>
      <c r="C255" s="18">
        <v>3</v>
      </c>
      <c r="D255" s="17">
        <v>16</v>
      </c>
      <c r="E255" s="19">
        <v>44330</v>
      </c>
      <c r="F255" s="17" t="s">
        <v>509</v>
      </c>
      <c r="G255" s="17" t="s">
        <v>230</v>
      </c>
      <c r="H255" t="str" cm="1">
        <f t="array" ref="H2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55" s="17" t="s">
        <v>68</v>
      </c>
      <c r="J255" t="str">
        <f>IF(semaineNetNm1[[#This Row],[Popularité]]&gt;=70,"Forte","Faible")</f>
        <v>Forte</v>
      </c>
      <c r="K255" t="str">
        <f>IF(semaineNetNm1[[#This Row],[Energie]]&gt;0.6,"Forte","Faible")</f>
        <v>Forte</v>
      </c>
      <c r="L255" s="18">
        <v>29356736</v>
      </c>
      <c r="M255" s="17">
        <v>8640063</v>
      </c>
      <c r="N255" s="19">
        <v>44295</v>
      </c>
      <c r="O255" s="17">
        <v>94</v>
      </c>
      <c r="P255" s="17">
        <v>0.70099999999999996</v>
      </c>
      <c r="Q255" s="17">
        <v>0.76200000000000001</v>
      </c>
      <c r="R255" s="17">
        <v>2.86E-2</v>
      </c>
      <c r="S255" s="17">
        <v>0.23499999999999999</v>
      </c>
      <c r="T255" s="17">
        <v>0.123</v>
      </c>
      <c r="U255" s="17">
        <v>0.74199999999999999</v>
      </c>
      <c r="V255" s="17">
        <v>-3.5409999999999999</v>
      </c>
      <c r="W255" s="17">
        <v>208867</v>
      </c>
      <c r="X255">
        <f>YEAR(semaineNetNm1[[#This Row],[Date de sortie]])</f>
        <v>2021</v>
      </c>
    </row>
    <row r="256" spans="1:24" x14ac:dyDescent="0.25">
      <c r="A256" s="10" t="s">
        <v>409</v>
      </c>
      <c r="B256" s="17">
        <v>37</v>
      </c>
      <c r="C256" s="18">
        <v>3</v>
      </c>
      <c r="D256" s="17">
        <v>16</v>
      </c>
      <c r="E256" s="19">
        <v>44302</v>
      </c>
      <c r="F256" s="17" t="s">
        <v>510</v>
      </c>
      <c r="G256" s="17" t="s">
        <v>310</v>
      </c>
      <c r="H256" t="str" cm="1">
        <f t="array" ref="H2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256" s="17" t="s">
        <v>311</v>
      </c>
      <c r="J256" t="str">
        <f>IF(semaineNetNm1[[#This Row],[Popularité]]&gt;=70,"Forte","Faible")</f>
        <v>Forte</v>
      </c>
      <c r="K256" t="str">
        <f>IF(semaineNetNm1[[#This Row],[Energie]]&gt;0.6,"Forte","Faible")</f>
        <v>Faible</v>
      </c>
      <c r="L256" s="18">
        <v>11683383</v>
      </c>
      <c r="M256" s="17">
        <v>4840346</v>
      </c>
      <c r="N256" s="19">
        <v>44295</v>
      </c>
      <c r="O256" s="17">
        <v>89</v>
      </c>
      <c r="P256" s="17">
        <v>0.53600000000000003</v>
      </c>
      <c r="Q256" s="17">
        <v>0.78900000000000003</v>
      </c>
      <c r="R256" s="17">
        <v>0.24199999999999999</v>
      </c>
      <c r="S256" s="17">
        <v>0.41</v>
      </c>
      <c r="T256" s="17">
        <v>0.129</v>
      </c>
      <c r="U256" s="17">
        <v>0.437</v>
      </c>
      <c r="V256" s="17">
        <v>-6.8620000000000001</v>
      </c>
      <c r="W256" s="17">
        <v>165926</v>
      </c>
      <c r="X256">
        <f>YEAR(semaineNetNm1[[#This Row],[Date de sortie]])</f>
        <v>2021</v>
      </c>
    </row>
    <row r="257" spans="1:24" x14ac:dyDescent="0.25">
      <c r="A257" s="10" t="s">
        <v>409</v>
      </c>
      <c r="B257" s="17">
        <v>219</v>
      </c>
      <c r="C257" s="18">
        <v>79</v>
      </c>
      <c r="D257" s="17">
        <v>11</v>
      </c>
      <c r="E257" s="19">
        <v>44344</v>
      </c>
      <c r="F257" s="17" t="s">
        <v>511</v>
      </c>
      <c r="G257" s="17" t="s">
        <v>512</v>
      </c>
      <c r="H257" t="str" cm="1">
        <f t="array" ref="H2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57" s="17" t="s">
        <v>95</v>
      </c>
      <c r="J257" t="str">
        <f>IF(semaineNetNm1[[#This Row],[Popularité]]&gt;=70,"Forte","Faible")</f>
        <v>Forte</v>
      </c>
      <c r="K257" t="str">
        <f>IF(semaineNetNm1[[#This Row],[Energie]]&gt;0.6,"Forte","Faible")</f>
        <v>Faible</v>
      </c>
      <c r="L257" s="18">
        <v>5116589</v>
      </c>
      <c r="M257" s="17">
        <v>2586114</v>
      </c>
      <c r="N257" s="19">
        <v>44295</v>
      </c>
      <c r="O257" s="17">
        <v>84</v>
      </c>
      <c r="P257" s="17">
        <v>0.36</v>
      </c>
      <c r="Q257" s="17">
        <v>0.60099999999999998</v>
      </c>
      <c r="R257" s="17">
        <v>8.77E-2</v>
      </c>
      <c r="S257" s="17">
        <v>0.58599999999999997</v>
      </c>
      <c r="T257" s="17">
        <v>8.8200000000000001E-2</v>
      </c>
      <c r="U257" s="17">
        <v>0.33500000000000002</v>
      </c>
      <c r="V257" s="17">
        <v>-7.7910000000000004</v>
      </c>
      <c r="W257" s="17">
        <v>276480</v>
      </c>
      <c r="X257">
        <f>YEAR(semaineNetNm1[[#This Row],[Date de sortie]])</f>
        <v>2021</v>
      </c>
    </row>
    <row r="258" spans="1:24" x14ac:dyDescent="0.25">
      <c r="A258" s="10" t="s">
        <v>409</v>
      </c>
      <c r="B258" s="17">
        <v>311</v>
      </c>
      <c r="C258" s="18">
        <v>108</v>
      </c>
      <c r="D258" s="17">
        <v>6</v>
      </c>
      <c r="E258" s="19">
        <v>44330</v>
      </c>
      <c r="F258" s="17" t="s">
        <v>513</v>
      </c>
      <c r="G258" s="17" t="s">
        <v>514</v>
      </c>
      <c r="H258" t="str" cm="1">
        <f t="array" ref="H2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58" s="17" t="s">
        <v>515</v>
      </c>
      <c r="J258" t="str">
        <f>IF(semaineNetNm1[[#This Row],[Popularité]]&gt;=70,"Forte","Faible")</f>
        <v>Forte</v>
      </c>
      <c r="K258" t="str">
        <f>IF(semaineNetNm1[[#This Row],[Energie]]&gt;0.6,"Forte","Faible")</f>
        <v>Forte</v>
      </c>
      <c r="L258" s="18">
        <v>5155238</v>
      </c>
      <c r="M258" s="17">
        <v>2753929</v>
      </c>
      <c r="N258" s="19">
        <v>44295</v>
      </c>
      <c r="O258" s="17">
        <v>81</v>
      </c>
      <c r="P258" s="17">
        <v>0.66800000000000004</v>
      </c>
      <c r="Q258" s="17">
        <v>0.75</v>
      </c>
      <c r="R258" s="17">
        <v>6.0999999999999999E-2</v>
      </c>
      <c r="S258" s="17">
        <v>0.78</v>
      </c>
      <c r="T258" s="17">
        <v>0.33800000000000002</v>
      </c>
      <c r="U258" s="17">
        <v>0.78600000000000003</v>
      </c>
      <c r="V258" s="17">
        <v>-4.49</v>
      </c>
      <c r="W258" s="17">
        <v>159147</v>
      </c>
      <c r="X258">
        <f>YEAR(semaineNetNm1[[#This Row],[Date de sortie]])</f>
        <v>2021</v>
      </c>
    </row>
    <row r="259" spans="1:24" x14ac:dyDescent="0.25">
      <c r="A259" s="10" t="s">
        <v>409</v>
      </c>
      <c r="B259" s="17">
        <v>399</v>
      </c>
      <c r="C259" s="18">
        <v>20</v>
      </c>
      <c r="D259" s="17">
        <v>5</v>
      </c>
      <c r="E259" s="19">
        <v>44295</v>
      </c>
      <c r="F259" s="17" t="s">
        <v>516</v>
      </c>
      <c r="G259" s="17" t="s">
        <v>517</v>
      </c>
      <c r="H259" t="str" cm="1">
        <f t="array" ref="H2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59" s="17" t="s">
        <v>56</v>
      </c>
      <c r="J259" t="str">
        <f>IF(semaineNetNm1[[#This Row],[Popularité]]&gt;=70,"Forte","Faible")</f>
        <v>Forte</v>
      </c>
      <c r="K259" t="str">
        <f>IF(semaineNetNm1[[#This Row],[Energie]]&gt;0.6,"Forte","Faible")</f>
        <v>Forte</v>
      </c>
      <c r="L259" s="18">
        <v>5480722</v>
      </c>
      <c r="M259" s="17">
        <v>42227614</v>
      </c>
      <c r="N259" s="19">
        <v>44295</v>
      </c>
      <c r="O259" s="17">
        <v>74</v>
      </c>
      <c r="P259" s="17">
        <v>0.81699999999999995</v>
      </c>
      <c r="Q259" s="17">
        <v>0.66</v>
      </c>
      <c r="R259" s="17">
        <v>5.21E-2</v>
      </c>
      <c r="S259" s="17">
        <v>0.16200000000000001</v>
      </c>
      <c r="T259" s="17">
        <v>6.6699999999999995E-2</v>
      </c>
      <c r="U259" s="17">
        <v>0.71399999999999997</v>
      </c>
      <c r="V259" s="17">
        <v>-6.2690000000000001</v>
      </c>
      <c r="W259" s="17">
        <v>277592</v>
      </c>
      <c r="X259">
        <f>YEAR(semaineNetNm1[[#This Row],[Date de sortie]])</f>
        <v>2021</v>
      </c>
    </row>
    <row r="260" spans="1:24" x14ac:dyDescent="0.25">
      <c r="A260" s="10" t="s">
        <v>409</v>
      </c>
      <c r="B260" s="17">
        <v>401</v>
      </c>
      <c r="C260" s="18">
        <v>63</v>
      </c>
      <c r="D260" s="17">
        <v>4</v>
      </c>
      <c r="E260" s="19">
        <v>44295</v>
      </c>
      <c r="F260" s="17" t="s">
        <v>518</v>
      </c>
      <c r="G260" s="17" t="s">
        <v>519</v>
      </c>
      <c r="H260" t="str" cm="1">
        <f t="array" ref="H2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60" s="17" t="s">
        <v>51</v>
      </c>
      <c r="J260" t="str">
        <f>IF(semaineNetNm1[[#This Row],[Popularité]]&gt;=70,"Forte","Faible")</f>
        <v>Forte</v>
      </c>
      <c r="K260" t="str">
        <f>IF(semaineNetNm1[[#This Row],[Energie]]&gt;0.6,"Forte","Faible")</f>
        <v>Faible</v>
      </c>
      <c r="L260" s="18">
        <v>5377794</v>
      </c>
      <c r="M260" s="17">
        <v>29051363</v>
      </c>
      <c r="N260" s="19">
        <v>44295</v>
      </c>
      <c r="O260" s="17">
        <v>80</v>
      </c>
      <c r="P260" s="17">
        <v>0.54800000000000004</v>
      </c>
      <c r="Q260" s="17">
        <v>0.503</v>
      </c>
      <c r="R260" s="17">
        <v>0.16400000000000001</v>
      </c>
      <c r="S260" s="17">
        <v>7.51E-2</v>
      </c>
      <c r="T260" s="17">
        <v>0.14499999999999999</v>
      </c>
      <c r="U260" s="17">
        <v>0.441</v>
      </c>
      <c r="V260" s="17">
        <v>-7.5640000000000001</v>
      </c>
      <c r="W260" s="17">
        <v>228920</v>
      </c>
      <c r="X260">
        <f>YEAR(semaineNetNm1[[#This Row],[Date de sortie]])</f>
        <v>2021</v>
      </c>
    </row>
    <row r="261" spans="1:24" x14ac:dyDescent="0.25">
      <c r="A261" s="10" t="s">
        <v>409</v>
      </c>
      <c r="B261" s="17">
        <v>422</v>
      </c>
      <c r="C261" s="18">
        <v>8</v>
      </c>
      <c r="D261" s="17">
        <v>5</v>
      </c>
      <c r="E261" s="19">
        <v>44239</v>
      </c>
      <c r="F261" s="17" t="s">
        <v>520</v>
      </c>
      <c r="G261" s="17" t="s">
        <v>517</v>
      </c>
      <c r="H261" t="str" cm="1">
        <f t="array" ref="H2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61" s="17" t="s">
        <v>56</v>
      </c>
      <c r="J261" t="str">
        <f>IF(semaineNetNm1[[#This Row],[Popularité]]&gt;=70,"Forte","Faible")</f>
        <v>Forte</v>
      </c>
      <c r="K261" t="str">
        <f>IF(semaineNetNm1[[#This Row],[Energie]]&gt;0.6,"Forte","Faible")</f>
        <v>Forte</v>
      </c>
      <c r="L261" s="18">
        <v>6202933</v>
      </c>
      <c r="M261" s="17">
        <v>42227614</v>
      </c>
      <c r="N261" s="19">
        <v>44295</v>
      </c>
      <c r="O261" s="17">
        <v>73</v>
      </c>
      <c r="P261" s="17">
        <v>0.79200000000000004</v>
      </c>
      <c r="Q261" s="17">
        <v>0.627</v>
      </c>
      <c r="R261" s="17">
        <v>3.1E-2</v>
      </c>
      <c r="S261" s="17">
        <v>0.13</v>
      </c>
      <c r="T261" s="17">
        <v>8.4500000000000006E-2</v>
      </c>
      <c r="U261" s="17">
        <v>0.41499999999999998</v>
      </c>
      <c r="V261" s="17">
        <v>-4.3109999999999999</v>
      </c>
      <c r="W261" s="17">
        <v>235767</v>
      </c>
      <c r="X261">
        <f>YEAR(semaineNetNm1[[#This Row],[Date de sortie]])</f>
        <v>2021</v>
      </c>
    </row>
    <row r="262" spans="1:24" x14ac:dyDescent="0.25">
      <c r="A262" s="10" t="s">
        <v>409</v>
      </c>
      <c r="B262" s="17">
        <v>429</v>
      </c>
      <c r="C262" s="18">
        <v>52</v>
      </c>
      <c r="D262" s="17">
        <v>1</v>
      </c>
      <c r="E262" s="19">
        <v>44295</v>
      </c>
      <c r="F262" s="17" t="s">
        <v>521</v>
      </c>
      <c r="G262" s="17" t="s">
        <v>517</v>
      </c>
      <c r="H262" t="str" cm="1">
        <f t="array" ref="H2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62" s="17" t="s">
        <v>56</v>
      </c>
      <c r="J262" t="str">
        <f>IF(semaineNetNm1[[#This Row],[Popularité]]&gt;=70,"Forte","Faible")</f>
        <v>Forte</v>
      </c>
      <c r="K262" t="str">
        <f>IF(semaineNetNm1[[#This Row],[Energie]]&gt;0.6,"Forte","Faible")</f>
        <v>Forte</v>
      </c>
      <c r="L262" s="18">
        <v>9872084</v>
      </c>
      <c r="M262" s="17">
        <v>42227614</v>
      </c>
      <c r="N262" s="19">
        <v>44295</v>
      </c>
      <c r="O262" s="17">
        <v>73</v>
      </c>
      <c r="P262" s="17">
        <v>0.77300000000000002</v>
      </c>
      <c r="Q262" s="17">
        <v>0.63200000000000001</v>
      </c>
      <c r="R262" s="17">
        <v>3.4599999999999999E-2</v>
      </c>
      <c r="S262" s="17">
        <v>6.2300000000000001E-2</v>
      </c>
      <c r="T262" s="17">
        <v>8.8499999999999995E-2</v>
      </c>
      <c r="U262" s="17">
        <v>0.47399999999999998</v>
      </c>
      <c r="V262" s="17">
        <v>-4.8559999999999999</v>
      </c>
      <c r="W262" s="17">
        <v>231124</v>
      </c>
      <c r="X262">
        <f>YEAR(semaineNetNm1[[#This Row],[Date de sortie]])</f>
        <v>2021</v>
      </c>
    </row>
    <row r="263" spans="1:24" x14ac:dyDescent="0.25">
      <c r="A263" s="10" t="s">
        <v>409</v>
      </c>
      <c r="B263" s="17">
        <v>430</v>
      </c>
      <c r="C263" s="18">
        <v>54</v>
      </c>
      <c r="D263" s="17">
        <v>1</v>
      </c>
      <c r="E263" s="19">
        <v>44295</v>
      </c>
      <c r="F263" s="17" t="s">
        <v>522</v>
      </c>
      <c r="G263" s="17" t="s">
        <v>517</v>
      </c>
      <c r="H263" t="str" cm="1">
        <f t="array" ref="H2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63" s="17" t="s">
        <v>56</v>
      </c>
      <c r="J263" t="str">
        <f>IF(semaineNetNm1[[#This Row],[Popularité]]&gt;=70,"Forte","Faible")</f>
        <v>Faible</v>
      </c>
      <c r="K263" t="str">
        <f>IF(semaineNetNm1[[#This Row],[Energie]]&gt;0.6,"Forte","Faible")</f>
        <v>Forte</v>
      </c>
      <c r="L263" s="18">
        <v>9676024</v>
      </c>
      <c r="M263" s="17">
        <v>42227614</v>
      </c>
      <c r="N263" s="19">
        <v>44295</v>
      </c>
      <c r="O263" s="17">
        <v>69</v>
      </c>
      <c r="P263" s="17">
        <v>0.74099999999999999</v>
      </c>
      <c r="Q263" s="17">
        <v>0.56899999999999995</v>
      </c>
      <c r="R263" s="17">
        <v>2.8199999999999999E-2</v>
      </c>
      <c r="S263" s="17">
        <v>1.2200000000000001E-2</v>
      </c>
      <c r="T263" s="17">
        <v>0.33300000000000002</v>
      </c>
      <c r="U263" s="17">
        <v>0.43</v>
      </c>
      <c r="V263" s="17">
        <v>-4.9630000000000001</v>
      </c>
      <c r="W263" s="17">
        <v>241592</v>
      </c>
      <c r="X263">
        <f>YEAR(semaineNetNm1[[#This Row],[Date de sortie]])</f>
        <v>2021</v>
      </c>
    </row>
    <row r="264" spans="1:24" x14ac:dyDescent="0.25">
      <c r="A264" s="10" t="s">
        <v>409</v>
      </c>
      <c r="B264" s="17">
        <v>432</v>
      </c>
      <c r="C264" s="18">
        <v>80</v>
      </c>
      <c r="D264" s="17">
        <v>1</v>
      </c>
      <c r="E264" s="19">
        <v>44295</v>
      </c>
      <c r="F264" s="17" t="s">
        <v>523</v>
      </c>
      <c r="G264" s="17" t="s">
        <v>517</v>
      </c>
      <c r="H264" t="str" cm="1">
        <f t="array" ref="H2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64" s="17" t="s">
        <v>56</v>
      </c>
      <c r="J264" t="str">
        <f>IF(semaineNetNm1[[#This Row],[Popularité]]&gt;=70,"Forte","Faible")</f>
        <v>Faible</v>
      </c>
      <c r="K264" t="str">
        <f>IF(semaineNetNm1[[#This Row],[Energie]]&gt;0.6,"Forte","Faible")</f>
        <v>Forte</v>
      </c>
      <c r="L264" s="18">
        <v>7852063</v>
      </c>
      <c r="M264" s="17">
        <v>42227614</v>
      </c>
      <c r="N264" s="19">
        <v>44295</v>
      </c>
      <c r="O264" s="17">
        <v>66</v>
      </c>
      <c r="P264" s="17">
        <v>0.64600000000000002</v>
      </c>
      <c r="Q264" s="17">
        <v>0.55900000000000005</v>
      </c>
      <c r="R264" s="17">
        <v>2.7199999999999998E-2</v>
      </c>
      <c r="S264" s="17">
        <v>0.11600000000000001</v>
      </c>
      <c r="T264" s="17">
        <v>0.32</v>
      </c>
      <c r="U264" s="17">
        <v>0.28899999999999998</v>
      </c>
      <c r="V264" s="17">
        <v>-4.6100000000000003</v>
      </c>
      <c r="W264" s="17">
        <v>294419</v>
      </c>
      <c r="X264">
        <f>YEAR(semaineNetNm1[[#This Row],[Date de sortie]])</f>
        <v>2021</v>
      </c>
    </row>
    <row r="265" spans="1:24" x14ac:dyDescent="0.25">
      <c r="A265" s="10" t="s">
        <v>409</v>
      </c>
      <c r="B265" s="17">
        <v>433</v>
      </c>
      <c r="C265" s="18">
        <v>84</v>
      </c>
      <c r="D265" s="17">
        <v>1</v>
      </c>
      <c r="E265" s="19">
        <v>44295</v>
      </c>
      <c r="F265" s="17" t="s">
        <v>524</v>
      </c>
      <c r="G265" s="17" t="s">
        <v>517</v>
      </c>
      <c r="H265" t="str" cm="1">
        <f t="array" ref="H2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65" s="17" t="s">
        <v>56</v>
      </c>
      <c r="J265" t="str">
        <f>IF(semaineNetNm1[[#This Row],[Popularité]]&gt;=70,"Forte","Faible")</f>
        <v>Forte</v>
      </c>
      <c r="K265" t="str">
        <f>IF(semaineNetNm1[[#This Row],[Energie]]&gt;0.6,"Forte","Faible")</f>
        <v>Forte</v>
      </c>
      <c r="L265" s="18">
        <v>7736262</v>
      </c>
      <c r="M265" s="17">
        <v>42227614</v>
      </c>
      <c r="N265" s="19">
        <v>44295</v>
      </c>
      <c r="O265" s="17">
        <v>72</v>
      </c>
      <c r="P265" s="17">
        <v>0.73199999999999998</v>
      </c>
      <c r="Q265" s="17">
        <v>0.40200000000000002</v>
      </c>
      <c r="R265" s="17">
        <v>4.8399999999999999E-2</v>
      </c>
      <c r="S265" s="17">
        <v>3.3E-3</v>
      </c>
      <c r="T265" s="17">
        <v>0.108</v>
      </c>
      <c r="U265" s="17">
        <v>0.47199999999999998</v>
      </c>
      <c r="V265" s="17">
        <v>-4.665</v>
      </c>
      <c r="W265" s="17">
        <v>243137</v>
      </c>
      <c r="X265">
        <f>YEAR(semaineNetNm1[[#This Row],[Date de sortie]])</f>
        <v>2021</v>
      </c>
    </row>
    <row r="266" spans="1:24" x14ac:dyDescent="0.25">
      <c r="A266" s="10" t="s">
        <v>409</v>
      </c>
      <c r="B266" s="17">
        <v>435</v>
      </c>
      <c r="C266" s="18">
        <v>93</v>
      </c>
      <c r="D266" s="17">
        <v>1</v>
      </c>
      <c r="E266" s="19">
        <v>44295</v>
      </c>
      <c r="F266" s="17" t="s">
        <v>525</v>
      </c>
      <c r="G266" s="17" t="s">
        <v>517</v>
      </c>
      <c r="H266" t="str" cm="1">
        <f t="array" ref="H2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66" s="17" t="s">
        <v>56</v>
      </c>
      <c r="J266" t="str">
        <f>IF(semaineNetNm1[[#This Row],[Popularité]]&gt;=70,"Forte","Faible")</f>
        <v>Faible</v>
      </c>
      <c r="K266" t="str">
        <f>IF(semaineNetNm1[[#This Row],[Energie]]&gt;0.6,"Forte","Faible")</f>
        <v>Faible</v>
      </c>
      <c r="L266" s="18">
        <v>7385864</v>
      </c>
      <c r="M266" s="17">
        <v>42227614</v>
      </c>
      <c r="N266" s="19">
        <v>44295</v>
      </c>
      <c r="O266" s="17">
        <v>66</v>
      </c>
      <c r="P266" s="17">
        <v>0.57099999999999995</v>
      </c>
      <c r="Q266" s="17">
        <v>0.78800000000000003</v>
      </c>
      <c r="R266" s="17">
        <v>2.9600000000000001E-2</v>
      </c>
      <c r="S266" s="17">
        <v>0.106</v>
      </c>
      <c r="T266" s="17">
        <v>9.3399999999999997E-2</v>
      </c>
      <c r="U266" s="17">
        <v>0.79700000000000004</v>
      </c>
      <c r="V266" s="17">
        <v>-6.1349999999999998</v>
      </c>
      <c r="W266" s="17">
        <v>254255</v>
      </c>
      <c r="X266">
        <f>YEAR(semaineNetNm1[[#This Row],[Date de sortie]])</f>
        <v>2021</v>
      </c>
    </row>
    <row r="267" spans="1:24" x14ac:dyDescent="0.25">
      <c r="A267" s="10" t="s">
        <v>409</v>
      </c>
      <c r="B267" s="17">
        <v>436</v>
      </c>
      <c r="C267" s="18">
        <v>102</v>
      </c>
      <c r="D267" s="17">
        <v>1</v>
      </c>
      <c r="E267" s="19">
        <v>44295</v>
      </c>
      <c r="F267" s="17" t="s">
        <v>526</v>
      </c>
      <c r="G267" s="17" t="s">
        <v>517</v>
      </c>
      <c r="H267" t="str" cm="1">
        <f t="array" ref="H2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67" s="17" t="s">
        <v>56</v>
      </c>
      <c r="J267" t="str">
        <f>IF(semaineNetNm1[[#This Row],[Popularité]]&gt;=70,"Forte","Faible")</f>
        <v>Faible</v>
      </c>
      <c r="K267" t="str">
        <f>IF(semaineNetNm1[[#This Row],[Energie]]&gt;0.6,"Forte","Faible")</f>
        <v>Faible</v>
      </c>
      <c r="L267" s="18">
        <v>7039222</v>
      </c>
      <c r="M267" s="17">
        <v>42227614</v>
      </c>
      <c r="N267" s="19">
        <v>44295</v>
      </c>
      <c r="O267" s="17">
        <v>65</v>
      </c>
      <c r="P267" s="17">
        <v>0.51700000000000002</v>
      </c>
      <c r="Q267" s="17">
        <v>0.42299999999999999</v>
      </c>
      <c r="R267" s="17">
        <v>4.8599999999999997E-2</v>
      </c>
      <c r="S267" s="17">
        <v>0.36899999999999999</v>
      </c>
      <c r="T267" s="17">
        <v>0.17699999999999999</v>
      </c>
      <c r="U267" s="17">
        <v>0.36599999999999999</v>
      </c>
      <c r="V267" s="17">
        <v>-7.3769999999999998</v>
      </c>
      <c r="W267" s="17">
        <v>234516</v>
      </c>
      <c r="X267">
        <f>YEAR(semaineNetNm1[[#This Row],[Date de sortie]])</f>
        <v>2021</v>
      </c>
    </row>
    <row r="268" spans="1:24" x14ac:dyDescent="0.25">
      <c r="A268" s="10" t="s">
        <v>409</v>
      </c>
      <c r="B268" s="17">
        <v>437</v>
      </c>
      <c r="C268" s="18">
        <v>114</v>
      </c>
      <c r="D268" s="17">
        <v>1</v>
      </c>
      <c r="E268" s="19">
        <v>44295</v>
      </c>
      <c r="F268" s="17" t="s">
        <v>527</v>
      </c>
      <c r="G268" s="17" t="s">
        <v>517</v>
      </c>
      <c r="H268" t="str" cm="1">
        <f t="array" ref="H2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68" s="17" t="s">
        <v>56</v>
      </c>
      <c r="J268" t="str">
        <f>IF(semaineNetNm1[[#This Row],[Popularité]]&gt;=70,"Forte","Faible")</f>
        <v>Faible</v>
      </c>
      <c r="K268" t="str">
        <f>IF(semaineNetNm1[[#This Row],[Energie]]&gt;0.6,"Forte","Faible")</f>
        <v>Forte</v>
      </c>
      <c r="L268" s="18">
        <v>6566059</v>
      </c>
      <c r="M268" s="17">
        <v>42227614</v>
      </c>
      <c r="N268" s="19">
        <v>44295</v>
      </c>
      <c r="O268" s="17">
        <v>66</v>
      </c>
      <c r="P268" s="17">
        <v>0.82099999999999995</v>
      </c>
      <c r="Q268" s="17">
        <v>0.59799999999999998</v>
      </c>
      <c r="R268" s="17">
        <v>4.4699999999999997E-2</v>
      </c>
      <c r="S268" s="17">
        <v>2.3099999999999999E-2</v>
      </c>
      <c r="T268" s="17">
        <v>0.14299999999999999</v>
      </c>
      <c r="U268" s="17">
        <v>0.67300000000000004</v>
      </c>
      <c r="V268" s="17">
        <v>-4.4329999999999998</v>
      </c>
      <c r="W268" s="17">
        <v>225328</v>
      </c>
      <c r="X268">
        <f>YEAR(semaineNetNm1[[#This Row],[Date de sortie]])</f>
        <v>2021</v>
      </c>
    </row>
    <row r="269" spans="1:24" x14ac:dyDescent="0.25">
      <c r="A269" s="10" t="s">
        <v>409</v>
      </c>
      <c r="B269" s="17">
        <v>438</v>
      </c>
      <c r="C269" s="18">
        <v>119</v>
      </c>
      <c r="D269" s="17">
        <v>1</v>
      </c>
      <c r="E269" s="19">
        <v>44295</v>
      </c>
      <c r="F269" s="17" t="s">
        <v>528</v>
      </c>
      <c r="G269" s="17" t="s">
        <v>517</v>
      </c>
      <c r="H269" t="str" cm="1">
        <f t="array" ref="H2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69" s="17" t="s">
        <v>56</v>
      </c>
      <c r="J269" t="str">
        <f>IF(semaineNetNm1[[#This Row],[Popularité]]&gt;=70,"Forte","Faible")</f>
        <v>Faible</v>
      </c>
      <c r="K269" t="str">
        <f>IF(semaineNetNm1[[#This Row],[Energie]]&gt;0.6,"Forte","Faible")</f>
        <v>Forte</v>
      </c>
      <c r="L269" s="18">
        <v>6508683</v>
      </c>
      <c r="M269" s="17">
        <v>42227614</v>
      </c>
      <c r="N269" s="19">
        <v>44295</v>
      </c>
      <c r="O269" s="17">
        <v>64</v>
      </c>
      <c r="P269" s="17">
        <v>0.626</v>
      </c>
      <c r="Q269" s="17">
        <v>0.50600000000000001</v>
      </c>
      <c r="R269" s="17">
        <v>2.87E-2</v>
      </c>
      <c r="S269" s="17">
        <v>0.156</v>
      </c>
      <c r="T269" s="17">
        <v>0.22800000000000001</v>
      </c>
      <c r="U269" s="17">
        <v>0.32100000000000001</v>
      </c>
      <c r="V269" s="17">
        <v>-6.0659999999999998</v>
      </c>
      <c r="W269" s="17">
        <v>263377</v>
      </c>
      <c r="X269">
        <f>YEAR(semaineNetNm1[[#This Row],[Date de sortie]])</f>
        <v>2021</v>
      </c>
    </row>
    <row r="270" spans="1:24" x14ac:dyDescent="0.25">
      <c r="A270" s="10" t="s">
        <v>409</v>
      </c>
      <c r="B270" s="17">
        <v>440</v>
      </c>
      <c r="C270" s="18">
        <v>146</v>
      </c>
      <c r="D270" s="17">
        <v>1</v>
      </c>
      <c r="E270" s="19">
        <v>44295</v>
      </c>
      <c r="F270" s="17" t="s">
        <v>529</v>
      </c>
      <c r="G270" s="17" t="s">
        <v>517</v>
      </c>
      <c r="H270" t="str" cm="1">
        <f t="array" ref="H2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70" s="17" t="s">
        <v>56</v>
      </c>
      <c r="J270" t="str">
        <f>IF(semaineNetNm1[[#This Row],[Popularité]]&gt;=70,"Forte","Faible")</f>
        <v>Faible</v>
      </c>
      <c r="K270" t="str">
        <f>IF(semaineNetNm1[[#This Row],[Energie]]&gt;0.6,"Forte","Faible")</f>
        <v>Forte</v>
      </c>
      <c r="L270" s="18">
        <v>5889939</v>
      </c>
      <c r="M270" s="17">
        <v>42227614</v>
      </c>
      <c r="N270" s="19">
        <v>44295</v>
      </c>
      <c r="O270" s="17">
        <v>67</v>
      </c>
      <c r="P270" s="17">
        <v>0.60799999999999998</v>
      </c>
      <c r="Q270" s="17">
        <v>0.58799999999999997</v>
      </c>
      <c r="R270" s="17">
        <v>3.6499999999999998E-2</v>
      </c>
      <c r="S270" s="17">
        <v>0.22500000000000001</v>
      </c>
      <c r="T270" s="17">
        <v>9.1999999999999998E-2</v>
      </c>
      <c r="U270" s="17">
        <v>0.50800000000000001</v>
      </c>
      <c r="V270" s="17">
        <v>-7.0620000000000003</v>
      </c>
      <c r="W270" s="17">
        <v>189496</v>
      </c>
      <c r="X270">
        <f>YEAR(semaineNetNm1[[#This Row],[Date de sortie]])</f>
        <v>2021</v>
      </c>
    </row>
    <row r="271" spans="1:24" x14ac:dyDescent="0.25">
      <c r="A271" s="10" t="s">
        <v>409</v>
      </c>
      <c r="B271" s="17">
        <v>441</v>
      </c>
      <c r="C271" s="18">
        <v>147</v>
      </c>
      <c r="D271" s="17">
        <v>1</v>
      </c>
      <c r="E271" s="19">
        <v>44295</v>
      </c>
      <c r="F271" s="17" t="s">
        <v>530</v>
      </c>
      <c r="G271" s="17" t="s">
        <v>517</v>
      </c>
      <c r="H271" t="str" cm="1">
        <f t="array" ref="H2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71" s="17" t="s">
        <v>56</v>
      </c>
      <c r="J271" t="str">
        <f>IF(semaineNetNm1[[#This Row],[Popularité]]&gt;=70,"Forte","Faible")</f>
        <v>Faible</v>
      </c>
      <c r="K271" t="str">
        <f>IF(semaineNetNm1[[#This Row],[Energie]]&gt;0.6,"Forte","Faible")</f>
        <v>Forte</v>
      </c>
      <c r="L271" s="18">
        <v>5885151</v>
      </c>
      <c r="M271" s="17">
        <v>42227614</v>
      </c>
      <c r="N271" s="19">
        <v>44295</v>
      </c>
      <c r="O271" s="17">
        <v>63</v>
      </c>
      <c r="P271" s="17">
        <v>0.90900000000000003</v>
      </c>
      <c r="Q271" s="17">
        <v>0.57799999999999996</v>
      </c>
      <c r="R271" s="17">
        <v>6.2799999999999995E-2</v>
      </c>
      <c r="S271" s="17">
        <v>2.2200000000000001E-2</v>
      </c>
      <c r="T271" s="17">
        <v>0.33300000000000002</v>
      </c>
      <c r="U271" s="17">
        <v>0.54100000000000004</v>
      </c>
      <c r="V271" s="17">
        <v>-3.669</v>
      </c>
      <c r="W271" s="17">
        <v>200576</v>
      </c>
      <c r="X271">
        <f>YEAR(semaineNetNm1[[#This Row],[Date de sortie]])</f>
        <v>2021</v>
      </c>
    </row>
    <row r="272" spans="1:24" x14ac:dyDescent="0.25">
      <c r="A272" s="10" t="s">
        <v>409</v>
      </c>
      <c r="B272" s="17">
        <v>442</v>
      </c>
      <c r="C272" s="18">
        <v>148</v>
      </c>
      <c r="D272" s="17">
        <v>1</v>
      </c>
      <c r="E272" s="19">
        <v>44295</v>
      </c>
      <c r="F272" s="17" t="s">
        <v>531</v>
      </c>
      <c r="G272" s="17" t="s">
        <v>517</v>
      </c>
      <c r="H272" t="str" cm="1">
        <f t="array" ref="H2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72" s="17" t="s">
        <v>56</v>
      </c>
      <c r="J272" t="str">
        <f>IF(semaineNetNm1[[#This Row],[Popularité]]&gt;=70,"Forte","Faible")</f>
        <v>Faible</v>
      </c>
      <c r="K272" t="str">
        <f>IF(semaineNetNm1[[#This Row],[Energie]]&gt;0.6,"Forte","Faible")</f>
        <v>Faible</v>
      </c>
      <c r="L272" s="18">
        <v>5860405</v>
      </c>
      <c r="M272" s="17">
        <v>42227614</v>
      </c>
      <c r="N272" s="19">
        <v>44295</v>
      </c>
      <c r="O272" s="17">
        <v>64</v>
      </c>
      <c r="P272" s="17">
        <v>0.44400000000000001</v>
      </c>
      <c r="Q272" s="17">
        <v>0.50600000000000001</v>
      </c>
      <c r="R272" s="17">
        <v>2.8500000000000001E-2</v>
      </c>
      <c r="S272" s="17">
        <v>5.3800000000000001E-2</v>
      </c>
      <c r="T272" s="17">
        <v>0.123</v>
      </c>
      <c r="U272" s="17">
        <v>0.24099999999999999</v>
      </c>
      <c r="V272" s="17">
        <v>-4.99</v>
      </c>
      <c r="W272" s="17">
        <v>261843</v>
      </c>
      <c r="X272">
        <f>YEAR(semaineNetNm1[[#This Row],[Date de sortie]])</f>
        <v>2021</v>
      </c>
    </row>
    <row r="273" spans="1:24" x14ac:dyDescent="0.25">
      <c r="A273" s="10" t="s">
        <v>409</v>
      </c>
      <c r="B273" s="17">
        <v>445</v>
      </c>
      <c r="C273" s="18">
        <v>192</v>
      </c>
      <c r="D273" s="17">
        <v>1</v>
      </c>
      <c r="E273" s="19">
        <v>44295</v>
      </c>
      <c r="F273" s="17" t="s">
        <v>532</v>
      </c>
      <c r="G273" s="17" t="s">
        <v>517</v>
      </c>
      <c r="H273" t="str" cm="1">
        <f t="array" ref="H2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73" s="17" t="s">
        <v>56</v>
      </c>
      <c r="J273" t="str">
        <f>IF(semaineNetNm1[[#This Row],[Popularité]]&gt;=70,"Forte","Faible")</f>
        <v>Faible</v>
      </c>
      <c r="K273" t="str">
        <f>IF(semaineNetNm1[[#This Row],[Energie]]&gt;0.6,"Forte","Faible")</f>
        <v>Faible</v>
      </c>
      <c r="L273" s="18">
        <v>5197564</v>
      </c>
      <c r="M273" s="17">
        <v>42227614</v>
      </c>
      <c r="N273" s="19">
        <v>44295</v>
      </c>
      <c r="O273" s="17">
        <v>65</v>
      </c>
      <c r="P273" s="17">
        <v>0.47299999999999998</v>
      </c>
      <c r="Q273" s="17">
        <v>0.56299999999999994</v>
      </c>
      <c r="R273" s="17">
        <v>5.0299999999999997E-2</v>
      </c>
      <c r="S273" s="17">
        <v>0.51400000000000001</v>
      </c>
      <c r="T273" s="17">
        <v>0.109</v>
      </c>
      <c r="U273" s="17">
        <v>0.40500000000000003</v>
      </c>
      <c r="V273" s="17">
        <v>-11.548</v>
      </c>
      <c r="W273" s="17">
        <v>208609</v>
      </c>
      <c r="X273">
        <f>YEAR(semaineNetNm1[[#This Row],[Date de sortie]])</f>
        <v>2021</v>
      </c>
    </row>
    <row r="274" spans="1:24" x14ac:dyDescent="0.25">
      <c r="A274" s="10" t="s">
        <v>409</v>
      </c>
      <c r="B274" s="17">
        <v>446</v>
      </c>
      <c r="C274" s="18">
        <v>195</v>
      </c>
      <c r="D274" s="17">
        <v>1</v>
      </c>
      <c r="E274" s="19">
        <v>44295</v>
      </c>
      <c r="F274" s="17" t="s">
        <v>533</v>
      </c>
      <c r="G274" s="17" t="s">
        <v>517</v>
      </c>
      <c r="H274" t="str" cm="1">
        <f t="array" ref="H2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74" s="17" t="s">
        <v>56</v>
      </c>
      <c r="J274" t="str">
        <f>IF(semaineNetNm1[[#This Row],[Popularité]]&gt;=70,"Forte","Faible")</f>
        <v>Faible</v>
      </c>
      <c r="K274" t="str">
        <f>IF(semaineNetNm1[[#This Row],[Energie]]&gt;0.6,"Forte","Faible")</f>
        <v>Faible</v>
      </c>
      <c r="L274" s="18">
        <v>5189423</v>
      </c>
      <c r="M274" s="17">
        <v>42227614</v>
      </c>
      <c r="N274" s="19">
        <v>44295</v>
      </c>
      <c r="O274" s="17">
        <v>64</v>
      </c>
      <c r="P274" s="17">
        <v>0.373</v>
      </c>
      <c r="Q274" s="17">
        <v>0.60899999999999999</v>
      </c>
      <c r="R274" s="17">
        <v>2.63E-2</v>
      </c>
      <c r="S274" s="17">
        <v>0.84899999999999998</v>
      </c>
      <c r="T274" s="17">
        <v>7.7899999999999997E-2</v>
      </c>
      <c r="U274" s="17">
        <v>0.13</v>
      </c>
      <c r="V274" s="17">
        <v>-8.8190000000000008</v>
      </c>
      <c r="W274" s="17">
        <v>244237</v>
      </c>
      <c r="X274">
        <f>YEAR(semaineNetNm1[[#This Row],[Date de sortie]])</f>
        <v>2021</v>
      </c>
    </row>
    <row r="275" spans="1:24" x14ac:dyDescent="0.25">
      <c r="A275" s="10" t="s">
        <v>409</v>
      </c>
      <c r="B275" s="17">
        <v>163</v>
      </c>
      <c r="C275" s="18">
        <v>4</v>
      </c>
      <c r="D275" s="17">
        <v>24</v>
      </c>
      <c r="E275" s="19">
        <v>44239</v>
      </c>
      <c r="F275" s="17" t="s">
        <v>534</v>
      </c>
      <c r="G275" s="17" t="s">
        <v>535</v>
      </c>
      <c r="H275" t="str" cm="1">
        <f t="array" ref="H2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75" s="17" t="s">
        <v>132</v>
      </c>
      <c r="J275" t="str">
        <f>IF(semaineNetNm1[[#This Row],[Popularité]]&gt;=70,"Forte","Faible")</f>
        <v>Forte</v>
      </c>
      <c r="K275" t="str">
        <f>IF(semaineNetNm1[[#This Row],[Energie]]&gt;0.6,"Forte","Faible")</f>
        <v>Faible</v>
      </c>
      <c r="L275" s="18">
        <v>5467753</v>
      </c>
      <c r="M275" s="17">
        <v>3553442</v>
      </c>
      <c r="N275" s="19">
        <v>44288</v>
      </c>
      <c r="O275" s="17">
        <v>85</v>
      </c>
      <c r="P275" s="17">
        <v>0.39300000000000002</v>
      </c>
      <c r="Q275" s="17">
        <v>0.90700000000000003</v>
      </c>
      <c r="R275" s="17">
        <v>5.3900000000000003E-2</v>
      </c>
      <c r="S275" s="17">
        <v>0.45100000000000001</v>
      </c>
      <c r="T275" s="17">
        <v>0.13500000000000001</v>
      </c>
      <c r="U275" s="17">
        <v>0.20200000000000001</v>
      </c>
      <c r="V275" s="17">
        <v>-7.6360000000000001</v>
      </c>
      <c r="W275" s="17">
        <v>205458</v>
      </c>
      <c r="X275">
        <f>YEAR(semaineNetNm1[[#This Row],[Date de sortie]])</f>
        <v>2021</v>
      </c>
    </row>
    <row r="276" spans="1:24" x14ac:dyDescent="0.25">
      <c r="A276" s="10" t="s">
        <v>409</v>
      </c>
      <c r="B276" s="17">
        <v>338</v>
      </c>
      <c r="C276" s="18">
        <v>200</v>
      </c>
      <c r="D276" s="17">
        <v>1</v>
      </c>
      <c r="E276" s="19">
        <v>44344</v>
      </c>
      <c r="F276" s="17" t="s">
        <v>536</v>
      </c>
      <c r="G276" s="17" t="s">
        <v>537</v>
      </c>
      <c r="H276" t="str" cm="1">
        <f t="array" ref="H2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76" s="17" t="s">
        <v>95</v>
      </c>
      <c r="J276" t="str">
        <f>IF(semaineNetNm1[[#This Row],[Popularité]]&gt;=70,"Forte","Faible")</f>
        <v>Forte</v>
      </c>
      <c r="K276" t="str">
        <f>IF(semaineNetNm1[[#This Row],[Energie]]&gt;0.6,"Forte","Faible")</f>
        <v>Forte</v>
      </c>
      <c r="L276" s="18">
        <v>5051514</v>
      </c>
      <c r="M276" s="17">
        <v>448447</v>
      </c>
      <c r="N276" s="19">
        <v>44288</v>
      </c>
      <c r="O276" s="17">
        <v>82</v>
      </c>
      <c r="P276" s="17">
        <v>0.62</v>
      </c>
      <c r="Q276" s="17">
        <v>0.85199999999999998</v>
      </c>
      <c r="R276" s="17">
        <v>0.22700000000000001</v>
      </c>
      <c r="S276" s="17">
        <v>0.35899999999999999</v>
      </c>
      <c r="T276" s="17">
        <v>0.10100000000000001</v>
      </c>
      <c r="U276" s="17">
        <v>0.74399999999999999</v>
      </c>
      <c r="V276" s="17">
        <v>-5.79</v>
      </c>
      <c r="W276" s="17">
        <v>155676</v>
      </c>
      <c r="X276">
        <f>YEAR(semaineNetNm1[[#This Row],[Date de sortie]])</f>
        <v>2021</v>
      </c>
    </row>
    <row r="277" spans="1:24" x14ac:dyDescent="0.25">
      <c r="A277" s="10" t="s">
        <v>409</v>
      </c>
      <c r="B277" s="17">
        <v>355</v>
      </c>
      <c r="C277" s="18">
        <v>64</v>
      </c>
      <c r="D277" s="17">
        <v>10</v>
      </c>
      <c r="E277" s="19">
        <v>44288</v>
      </c>
      <c r="F277" s="17" t="s">
        <v>538</v>
      </c>
      <c r="G277" s="17" t="s">
        <v>539</v>
      </c>
      <c r="H277" t="str" cm="1">
        <f t="array" ref="H2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77" s="17" t="s">
        <v>132</v>
      </c>
      <c r="J277" t="str">
        <f>IF(semaineNetNm1[[#This Row],[Popularité]]&gt;=70,"Forte","Faible")</f>
        <v>Forte</v>
      </c>
      <c r="K277" t="str">
        <f>IF(semaineNetNm1[[#This Row],[Energie]]&gt;0.6,"Forte","Faible")</f>
        <v>Forte</v>
      </c>
      <c r="L277" s="18">
        <v>5174298</v>
      </c>
      <c r="M277" s="17">
        <v>3553442</v>
      </c>
      <c r="N277" s="19">
        <v>44288</v>
      </c>
      <c r="O277" s="17">
        <v>81</v>
      </c>
      <c r="P277" s="17">
        <v>0.63900000000000001</v>
      </c>
      <c r="Q277" s="17">
        <v>0.80800000000000005</v>
      </c>
      <c r="R277" s="17">
        <v>0.27900000000000003</v>
      </c>
      <c r="S277" s="17">
        <v>8.0199999999999994E-2</v>
      </c>
      <c r="T277" s="17">
        <v>0.15</v>
      </c>
      <c r="U277" s="17">
        <v>0.39500000000000002</v>
      </c>
      <c r="V277" s="17">
        <v>-7.266</v>
      </c>
      <c r="W277" s="17">
        <v>144349</v>
      </c>
      <c r="X277">
        <f>YEAR(semaineNetNm1[[#This Row],[Date de sortie]])</f>
        <v>2021</v>
      </c>
    </row>
    <row r="278" spans="1:24" x14ac:dyDescent="0.25">
      <c r="A278" s="10" t="s">
        <v>409</v>
      </c>
      <c r="B278" s="17">
        <v>402</v>
      </c>
      <c r="C278" s="18">
        <v>33</v>
      </c>
      <c r="D278" s="17">
        <v>5</v>
      </c>
      <c r="E278" s="19">
        <v>44288</v>
      </c>
      <c r="F278" s="17" t="s">
        <v>540</v>
      </c>
      <c r="G278" s="17" t="s">
        <v>541</v>
      </c>
      <c r="H278" t="str" cm="1">
        <f t="array" ref="H2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78" s="17" t="s">
        <v>68</v>
      </c>
      <c r="J278" t="str">
        <f>IF(semaineNetNm1[[#This Row],[Popularité]]&gt;=70,"Forte","Faible")</f>
        <v>Forte</v>
      </c>
      <c r="K278" t="str">
        <f>IF(semaineNetNm1[[#This Row],[Energie]]&gt;0.6,"Forte","Faible")</f>
        <v>Faible</v>
      </c>
      <c r="L278" s="18">
        <v>5200695</v>
      </c>
      <c r="M278" s="17">
        <v>20331923</v>
      </c>
      <c r="N278" s="19">
        <v>44288</v>
      </c>
      <c r="O278" s="17">
        <v>72</v>
      </c>
      <c r="P278" s="17">
        <v>0.51200000000000001</v>
      </c>
      <c r="Q278" s="17">
        <v>0.53800000000000003</v>
      </c>
      <c r="R278" s="17">
        <v>2.6200000000000001E-2</v>
      </c>
      <c r="S278" s="17">
        <v>0.22</v>
      </c>
      <c r="T278" s="17">
        <v>0.10100000000000001</v>
      </c>
      <c r="U278" s="17">
        <v>0.12</v>
      </c>
      <c r="V278" s="17">
        <v>-4.548</v>
      </c>
      <c r="W278" s="17">
        <v>204632</v>
      </c>
      <c r="X278">
        <f>YEAR(semaineNetNm1[[#This Row],[Date de sortie]])</f>
        <v>2021</v>
      </c>
    </row>
    <row r="279" spans="1:24" x14ac:dyDescent="0.25">
      <c r="A279" s="10" t="s">
        <v>409</v>
      </c>
      <c r="B279" s="17">
        <v>404</v>
      </c>
      <c r="C279" s="18">
        <v>94</v>
      </c>
      <c r="D279" s="17">
        <v>5</v>
      </c>
      <c r="E279" s="19">
        <v>44288</v>
      </c>
      <c r="F279" s="17" t="s">
        <v>542</v>
      </c>
      <c r="G279" s="17" t="s">
        <v>539</v>
      </c>
      <c r="H279" t="str" cm="1">
        <f t="array" ref="H2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79" s="17" t="s">
        <v>132</v>
      </c>
      <c r="J279" t="str">
        <f>IF(semaineNetNm1[[#This Row],[Popularité]]&gt;=70,"Forte","Faible")</f>
        <v>Forte</v>
      </c>
      <c r="K279" t="str">
        <f>IF(semaineNetNm1[[#This Row],[Energie]]&gt;0.6,"Forte","Faible")</f>
        <v>Faible</v>
      </c>
      <c r="L279" s="18">
        <v>5107084</v>
      </c>
      <c r="M279" s="17">
        <v>3553442</v>
      </c>
      <c r="N279" s="19">
        <v>44288</v>
      </c>
      <c r="O279" s="17">
        <v>81</v>
      </c>
      <c r="P279" s="17">
        <v>0.57499999999999996</v>
      </c>
      <c r="Q279" s="17">
        <v>0.88</v>
      </c>
      <c r="R279" s="17">
        <v>0.16300000000000001</v>
      </c>
      <c r="S279" s="17">
        <v>0.41499999999999998</v>
      </c>
      <c r="T279" s="17">
        <v>0.109</v>
      </c>
      <c r="U279" s="17">
        <v>0.67100000000000004</v>
      </c>
      <c r="V279" s="17">
        <v>-6.0910000000000002</v>
      </c>
      <c r="W279" s="17">
        <v>232048</v>
      </c>
      <c r="X279">
        <f>YEAR(semaineNetNm1[[#This Row],[Date de sortie]])</f>
        <v>2021</v>
      </c>
    </row>
    <row r="280" spans="1:24" x14ac:dyDescent="0.25">
      <c r="A280" s="10" t="s">
        <v>409</v>
      </c>
      <c r="B280" s="17">
        <v>52</v>
      </c>
      <c r="C280" s="18">
        <v>52</v>
      </c>
      <c r="D280" s="17">
        <v>4</v>
      </c>
      <c r="E280" s="19">
        <v>44400</v>
      </c>
      <c r="F280" s="17" t="s">
        <v>543</v>
      </c>
      <c r="G280" s="17" t="s">
        <v>544</v>
      </c>
      <c r="H280" t="str" cm="1">
        <f t="array" ref="H2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80" s="17"/>
      <c r="J280" t="str">
        <f>IF(semaineNetNm1[[#This Row],[Popularité]]&gt;=70,"Forte","Faible")</f>
        <v>Forte</v>
      </c>
      <c r="K280" t="str">
        <f>IF(semaineNetNm1[[#This Row],[Energie]]&gt;0.6,"Forte","Faible")</f>
        <v>Faible</v>
      </c>
      <c r="L280" s="18">
        <v>9781153</v>
      </c>
      <c r="M280" s="17">
        <v>45362</v>
      </c>
      <c r="N280" s="19">
        <v>44287</v>
      </c>
      <c r="O280" s="17">
        <v>88</v>
      </c>
      <c r="P280" s="17">
        <v>0.52200000000000002</v>
      </c>
      <c r="Q280" s="17">
        <v>0.75</v>
      </c>
      <c r="R280" s="17">
        <v>2.93E-2</v>
      </c>
      <c r="S280" s="17">
        <v>0.28199999999999997</v>
      </c>
      <c r="T280" s="17">
        <v>7.4300000000000005E-2</v>
      </c>
      <c r="U280" s="17">
        <v>0.60099999999999998</v>
      </c>
      <c r="V280" s="17">
        <v>-7.0179999999999998</v>
      </c>
      <c r="W280" s="17">
        <v>321556</v>
      </c>
      <c r="X280">
        <f>YEAR(semaineNetNm1[[#This Row],[Date de sortie]])</f>
        <v>2021</v>
      </c>
    </row>
    <row r="281" spans="1:24" x14ac:dyDescent="0.25">
      <c r="A281" s="10" t="s">
        <v>409</v>
      </c>
      <c r="B281" s="17">
        <v>341</v>
      </c>
      <c r="C281" s="18">
        <v>25</v>
      </c>
      <c r="D281" s="17">
        <v>5</v>
      </c>
      <c r="E281" s="19">
        <v>44288</v>
      </c>
      <c r="F281" s="17" t="s">
        <v>545</v>
      </c>
      <c r="G281" s="17" t="s">
        <v>181</v>
      </c>
      <c r="H281" t="str" cm="1">
        <f t="array" ref="H2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81" s="17" t="s">
        <v>130</v>
      </c>
      <c r="J281" t="str">
        <f>IF(semaineNetNm1[[#This Row],[Popularité]]&gt;=70,"Forte","Faible")</f>
        <v>Forte</v>
      </c>
      <c r="K281" t="str">
        <f>IF(semaineNetNm1[[#This Row],[Energie]]&gt;0.6,"Forte","Faible")</f>
        <v>Forte</v>
      </c>
      <c r="L281" s="18">
        <v>7198095</v>
      </c>
      <c r="M281" s="17">
        <v>37106176</v>
      </c>
      <c r="N281" s="19">
        <v>44287</v>
      </c>
      <c r="O281" s="17">
        <v>81</v>
      </c>
      <c r="P281" s="17">
        <v>0.70899999999999996</v>
      </c>
      <c r="Q281" s="17">
        <v>0.499</v>
      </c>
      <c r="R281" s="17">
        <v>0.13400000000000001</v>
      </c>
      <c r="S281" s="17">
        <v>0.29599999999999999</v>
      </c>
      <c r="T281" s="17">
        <v>0.33100000000000002</v>
      </c>
      <c r="U281" s="17">
        <v>0.314</v>
      </c>
      <c r="V281" s="17">
        <v>-6.4039999999999999</v>
      </c>
      <c r="W281" s="17">
        <v>214621</v>
      </c>
      <c r="X281">
        <f>YEAR(semaineNetNm1[[#This Row],[Date de sortie]])</f>
        <v>2021</v>
      </c>
    </row>
    <row r="282" spans="1:24" x14ac:dyDescent="0.25">
      <c r="A282" s="10" t="s">
        <v>409</v>
      </c>
      <c r="B282" s="17">
        <v>447</v>
      </c>
      <c r="C282" s="18">
        <v>153</v>
      </c>
      <c r="D282" s="17">
        <v>2</v>
      </c>
      <c r="E282" s="19">
        <v>44288</v>
      </c>
      <c r="F282" s="17" t="s">
        <v>546</v>
      </c>
      <c r="G282" s="17" t="s">
        <v>547</v>
      </c>
      <c r="H282" t="str" cm="1">
        <f t="array" ref="H2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82" s="17" t="s">
        <v>227</v>
      </c>
      <c r="J282" t="str">
        <f>IF(semaineNetNm1[[#This Row],[Popularité]]&gt;=70,"Forte","Faible")</f>
        <v>Forte</v>
      </c>
      <c r="K282" t="str">
        <f>IF(semaineNetNm1[[#This Row],[Energie]]&gt;0.6,"Forte","Faible")</f>
        <v>Forte</v>
      </c>
      <c r="L282" s="18">
        <v>5172999</v>
      </c>
      <c r="M282" s="17">
        <v>3198705</v>
      </c>
      <c r="N282" s="19">
        <v>44287</v>
      </c>
      <c r="O282" s="17">
        <v>75</v>
      </c>
      <c r="P282" s="17">
        <v>0.63400000000000001</v>
      </c>
      <c r="Q282" s="17">
        <v>0.73699999999999999</v>
      </c>
      <c r="R282" s="17">
        <v>4.24E-2</v>
      </c>
      <c r="S282" s="17">
        <v>0.34499999999999997</v>
      </c>
      <c r="T282" s="17">
        <v>0.111</v>
      </c>
      <c r="U282" s="17">
        <v>0.52800000000000002</v>
      </c>
      <c r="V282" s="17">
        <v>-4.25</v>
      </c>
      <c r="W282" s="17">
        <v>206360</v>
      </c>
      <c r="X282">
        <f>YEAR(semaineNetNm1[[#This Row],[Date de sortie]])</f>
        <v>2021</v>
      </c>
    </row>
    <row r="283" spans="1:24" x14ac:dyDescent="0.25">
      <c r="A283" s="10" t="s">
        <v>409</v>
      </c>
      <c r="B283" s="17">
        <v>6</v>
      </c>
      <c r="C283" s="18">
        <v>1</v>
      </c>
      <c r="D283" s="17">
        <v>18</v>
      </c>
      <c r="E283" s="19">
        <v>44323</v>
      </c>
      <c r="F283" s="17" t="s">
        <v>548</v>
      </c>
      <c r="G283" s="17" t="s">
        <v>143</v>
      </c>
      <c r="H283" t="str" cm="1">
        <f t="array" ref="H2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83" s="17" t="s">
        <v>144</v>
      </c>
      <c r="J283" t="str">
        <f>IF(semaineNetNm1[[#This Row],[Popularité]]&gt;=70,"Forte","Faible")</f>
        <v>Forte</v>
      </c>
      <c r="K283" t="str">
        <f>IF(semaineNetNm1[[#This Row],[Energie]]&gt;0.6,"Forte","Faible")</f>
        <v>Faible</v>
      </c>
      <c r="L283" s="18">
        <v>30071134</v>
      </c>
      <c r="M283" s="17">
        <v>5473565</v>
      </c>
      <c r="N283" s="19">
        <v>44286</v>
      </c>
      <c r="O283" s="17">
        <v>97</v>
      </c>
      <c r="P283" s="17">
        <v>0.50800000000000001</v>
      </c>
      <c r="Q283" s="17">
        <v>0.61</v>
      </c>
      <c r="R283" s="17">
        <v>0.152</v>
      </c>
      <c r="S283" s="17">
        <v>0.29699999999999999</v>
      </c>
      <c r="T283" s="17">
        <v>0.38400000000000001</v>
      </c>
      <c r="U283" s="17">
        <v>0.75800000000000001</v>
      </c>
      <c r="V283" s="17">
        <v>-6.6820000000000004</v>
      </c>
      <c r="W283" s="17">
        <v>137876</v>
      </c>
      <c r="X283">
        <f>YEAR(semaineNetNm1[[#This Row],[Date de sortie]])</f>
        <v>2021</v>
      </c>
    </row>
    <row r="284" spans="1:24" x14ac:dyDescent="0.25">
      <c r="A284" s="10" t="s">
        <v>409</v>
      </c>
      <c r="B284" s="17">
        <v>233</v>
      </c>
      <c r="C284" s="18">
        <v>71</v>
      </c>
      <c r="D284" s="17">
        <v>13</v>
      </c>
      <c r="E284" s="19">
        <v>44316</v>
      </c>
      <c r="F284" s="17" t="s">
        <v>549</v>
      </c>
      <c r="G284" s="17" t="s">
        <v>550</v>
      </c>
      <c r="H284" t="str" cm="1">
        <f t="array" ref="H2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84" s="17" t="s">
        <v>95</v>
      </c>
      <c r="J284" t="str">
        <f>IF(semaineNetNm1[[#This Row],[Popularité]]&gt;=70,"Forte","Faible")</f>
        <v>Forte</v>
      </c>
      <c r="K284" t="str">
        <f>IF(semaineNetNm1[[#This Row],[Energie]]&gt;0.6,"Forte","Faible")</f>
        <v>Forte</v>
      </c>
      <c r="L284" s="18">
        <v>5041120</v>
      </c>
      <c r="M284" s="17">
        <v>608109</v>
      </c>
      <c r="N284" s="19">
        <v>44282</v>
      </c>
      <c r="O284" s="17">
        <v>79</v>
      </c>
      <c r="P284" s="17">
        <v>0.91800000000000004</v>
      </c>
      <c r="Q284" s="17">
        <v>0.58299999999999996</v>
      </c>
      <c r="R284" s="17">
        <v>5.1799999999999999E-2</v>
      </c>
      <c r="S284" s="17">
        <v>0.28799999999999998</v>
      </c>
      <c r="T284" s="17">
        <v>7.0099999999999996E-2</v>
      </c>
      <c r="U284" s="17">
        <v>0.83599999999999997</v>
      </c>
      <c r="V284" s="17">
        <v>-3.6120000000000001</v>
      </c>
      <c r="W284" s="17">
        <v>172973</v>
      </c>
      <c r="X284">
        <f>YEAR(semaineNetNm1[[#This Row],[Date de sortie]])</f>
        <v>2021</v>
      </c>
    </row>
    <row r="285" spans="1:24" x14ac:dyDescent="0.25">
      <c r="A285" s="10" t="s">
        <v>409</v>
      </c>
      <c r="B285" s="17">
        <v>47</v>
      </c>
      <c r="C285" s="18">
        <v>1</v>
      </c>
      <c r="D285" s="17">
        <v>51</v>
      </c>
      <c r="E285" s="19">
        <v>44120</v>
      </c>
      <c r="F285" s="17" t="s">
        <v>551</v>
      </c>
      <c r="G285" s="17" t="s">
        <v>552</v>
      </c>
      <c r="H285" t="str" cm="1">
        <f t="array" ref="H2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285" s="17" t="s">
        <v>553</v>
      </c>
      <c r="J285" t="str">
        <f>IF(semaineNetNm1[[#This Row],[Popularité]]&gt;=70,"Forte","Faible")</f>
        <v>Forte</v>
      </c>
      <c r="K285" t="str">
        <f>IF(semaineNetNm1[[#This Row],[Energie]]&gt;0.6,"Forte","Faible")</f>
        <v>Forte</v>
      </c>
      <c r="L285" s="18">
        <v>10222056</v>
      </c>
      <c r="M285" s="17">
        <v>1274433</v>
      </c>
      <c r="N285" s="19">
        <v>44281</v>
      </c>
      <c r="O285" s="17">
        <v>89</v>
      </c>
      <c r="P285" s="17">
        <v>0.71599999999999997</v>
      </c>
      <c r="Q285" s="17">
        <v>0.70099999999999996</v>
      </c>
      <c r="R285" s="17">
        <v>3.61E-2</v>
      </c>
      <c r="S285" s="17">
        <v>0.17399999999999999</v>
      </c>
      <c r="T285" s="17">
        <v>0.32400000000000001</v>
      </c>
      <c r="U285" s="17">
        <v>0.73199999999999998</v>
      </c>
      <c r="V285" s="17">
        <v>-3.6709999999999998</v>
      </c>
      <c r="W285" s="17">
        <v>140533</v>
      </c>
      <c r="X285">
        <f>YEAR(semaineNetNm1[[#This Row],[Date de sortie]])</f>
        <v>2021</v>
      </c>
    </row>
    <row r="286" spans="1:24" x14ac:dyDescent="0.25">
      <c r="A286" s="10" t="s">
        <v>409</v>
      </c>
      <c r="B286" s="17">
        <v>73</v>
      </c>
      <c r="C286" s="18">
        <v>33</v>
      </c>
      <c r="D286" s="17">
        <v>18</v>
      </c>
      <c r="E286" s="19">
        <v>44323</v>
      </c>
      <c r="F286" s="17" t="s">
        <v>554</v>
      </c>
      <c r="G286" s="17" t="s">
        <v>555</v>
      </c>
      <c r="H286" t="str" cm="1">
        <f t="array" ref="H2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86" s="17" t="s">
        <v>51</v>
      </c>
      <c r="J286" t="str">
        <f>IF(semaineNetNm1[[#This Row],[Popularité]]&gt;=70,"Forte","Faible")</f>
        <v>Forte</v>
      </c>
      <c r="K286" t="str">
        <f>IF(semaineNetNm1[[#This Row],[Energie]]&gt;0.6,"Forte","Faible")</f>
        <v>Forte</v>
      </c>
      <c r="L286" s="18">
        <v>8102107</v>
      </c>
      <c r="M286" s="17">
        <v>17775316</v>
      </c>
      <c r="N286" s="19">
        <v>44281</v>
      </c>
      <c r="O286" s="17">
        <v>87</v>
      </c>
      <c r="P286" s="17">
        <v>0.70599999999999996</v>
      </c>
      <c r="Q286" s="17">
        <v>0.63500000000000001</v>
      </c>
      <c r="R286" s="17">
        <v>0.125</v>
      </c>
      <c r="S286" s="17">
        <v>0.25600000000000001</v>
      </c>
      <c r="T286" s="17">
        <v>0.108</v>
      </c>
      <c r="U286" s="17">
        <v>0.443</v>
      </c>
      <c r="V286" s="17">
        <v>-3.2240000000000002</v>
      </c>
      <c r="W286" s="17">
        <v>209160</v>
      </c>
      <c r="X286">
        <f>YEAR(semaineNetNm1[[#This Row],[Date de sortie]])</f>
        <v>2021</v>
      </c>
    </row>
    <row r="287" spans="1:24" x14ac:dyDescent="0.25">
      <c r="A287" s="10" t="s">
        <v>409</v>
      </c>
      <c r="B287" s="17">
        <v>415</v>
      </c>
      <c r="C287" s="18">
        <v>193</v>
      </c>
      <c r="D287" s="17">
        <v>1</v>
      </c>
      <c r="E287" s="19">
        <v>44309</v>
      </c>
      <c r="F287" s="17" t="s">
        <v>556</v>
      </c>
      <c r="G287" s="17" t="s">
        <v>557</v>
      </c>
      <c r="H287" t="str" cm="1">
        <f t="array" ref="H2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87" s="17" t="s">
        <v>291</v>
      </c>
      <c r="J287" t="str">
        <f>IF(semaineNetNm1[[#This Row],[Popularité]]&gt;=70,"Forte","Faible")</f>
        <v>Forte</v>
      </c>
      <c r="K287" t="str">
        <f>IF(semaineNetNm1[[#This Row],[Energie]]&gt;0.6,"Forte","Faible")</f>
        <v>Faible</v>
      </c>
      <c r="L287" s="18">
        <v>4998044</v>
      </c>
      <c r="M287" s="17">
        <v>130801</v>
      </c>
      <c r="N287" s="19">
        <v>44281</v>
      </c>
      <c r="O287" s="17">
        <v>81</v>
      </c>
      <c r="P287" s="17">
        <v>0.57599999999999996</v>
      </c>
      <c r="Q287" s="17">
        <v>0.61599999999999999</v>
      </c>
      <c r="R287" s="17">
        <v>5.3199999999999997E-2</v>
      </c>
      <c r="S287" s="17">
        <v>7.2300000000000003E-2</v>
      </c>
      <c r="T287" s="17">
        <v>0.375</v>
      </c>
      <c r="U287" s="17">
        <v>0.26900000000000002</v>
      </c>
      <c r="V287" s="17">
        <v>-5.4950000000000001</v>
      </c>
      <c r="W287" s="17">
        <v>182121</v>
      </c>
      <c r="X287">
        <f>YEAR(semaineNetNm1[[#This Row],[Date de sortie]])</f>
        <v>2021</v>
      </c>
    </row>
    <row r="288" spans="1:24" x14ac:dyDescent="0.25">
      <c r="A288" s="10" t="s">
        <v>409</v>
      </c>
      <c r="B288" s="17">
        <v>434</v>
      </c>
      <c r="C288" s="18">
        <v>51</v>
      </c>
      <c r="D288" s="17">
        <v>3</v>
      </c>
      <c r="E288" s="19">
        <v>44281</v>
      </c>
      <c r="F288" s="17" t="s">
        <v>558</v>
      </c>
      <c r="G288" s="17" t="s">
        <v>517</v>
      </c>
      <c r="H288" t="str" cm="1">
        <f t="array" ref="H2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88" s="17" t="s">
        <v>56</v>
      </c>
      <c r="J288" t="str">
        <f>IF(semaineNetNm1[[#This Row],[Popularité]]&gt;=70,"Forte","Faible")</f>
        <v>Faible</v>
      </c>
      <c r="K288" t="str">
        <f>IF(semaineNetNm1[[#This Row],[Energie]]&gt;0.6,"Forte","Faible")</f>
        <v>Faible</v>
      </c>
      <c r="L288" s="18">
        <v>7712896</v>
      </c>
      <c r="M288" s="17">
        <v>42227614</v>
      </c>
      <c r="N288" s="19">
        <v>44281</v>
      </c>
      <c r="O288" s="17">
        <v>65</v>
      </c>
      <c r="P288" s="17">
        <v>0.496</v>
      </c>
      <c r="Q288" s="17">
        <v>0.58899999999999997</v>
      </c>
      <c r="R288" s="17">
        <v>3.7699999999999997E-2</v>
      </c>
      <c r="S288" s="17">
        <v>0.81799999999999995</v>
      </c>
      <c r="T288" s="17">
        <v>0.10100000000000001</v>
      </c>
      <c r="U288" s="17">
        <v>0.44</v>
      </c>
      <c r="V288" s="17">
        <v>-7.6059999999999999</v>
      </c>
      <c r="W288" s="17">
        <v>220839</v>
      </c>
      <c r="X288">
        <f>YEAR(semaineNetNm1[[#This Row],[Date de sortie]])</f>
        <v>2021</v>
      </c>
    </row>
    <row r="289" spans="1:24" x14ac:dyDescent="0.25">
      <c r="A289" s="10" t="s">
        <v>409</v>
      </c>
      <c r="B289" s="17">
        <v>448</v>
      </c>
      <c r="C289" s="18">
        <v>132</v>
      </c>
      <c r="D289" s="17">
        <v>1</v>
      </c>
      <c r="E289" s="19">
        <v>44288</v>
      </c>
      <c r="F289" s="17" t="s">
        <v>559</v>
      </c>
      <c r="G289" s="17" t="s">
        <v>541</v>
      </c>
      <c r="H289" t="str" cm="1">
        <f t="array" ref="H2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89" s="17" t="s">
        <v>68</v>
      </c>
      <c r="J289" t="str">
        <f>IF(semaineNetNm1[[#This Row],[Popularité]]&gt;=70,"Forte","Faible")</f>
        <v>Faible</v>
      </c>
      <c r="K289" t="str">
        <f>IF(semaineNetNm1[[#This Row],[Energie]]&gt;0.6,"Forte","Faible")</f>
        <v>Forte</v>
      </c>
      <c r="L289" s="18">
        <v>5836326</v>
      </c>
      <c r="M289" s="17">
        <v>20338833</v>
      </c>
      <c r="N289" s="19">
        <v>44281</v>
      </c>
      <c r="O289" s="17">
        <v>66</v>
      </c>
      <c r="P289" s="17">
        <v>0.64</v>
      </c>
      <c r="Q289" s="17">
        <v>0.41299999999999998</v>
      </c>
      <c r="R289" s="17">
        <v>4.2700000000000002E-2</v>
      </c>
      <c r="S289" s="17">
        <v>0.27300000000000002</v>
      </c>
      <c r="T289" s="17">
        <v>0.11</v>
      </c>
      <c r="U289" s="17">
        <v>0.14899999999999999</v>
      </c>
      <c r="V289" s="17">
        <v>-5.8109999999999999</v>
      </c>
      <c r="W289" s="17">
        <v>243992</v>
      </c>
      <c r="X289">
        <f>YEAR(semaineNetNm1[[#This Row],[Date de sortie]])</f>
        <v>2021</v>
      </c>
    </row>
    <row r="290" spans="1:24" x14ac:dyDescent="0.25">
      <c r="A290" s="10" t="s">
        <v>409</v>
      </c>
      <c r="B290" s="17">
        <v>1209</v>
      </c>
      <c r="C290" s="18">
        <v>29</v>
      </c>
      <c r="D290" s="17">
        <v>15</v>
      </c>
      <c r="E290" s="19">
        <v>43854</v>
      </c>
      <c r="F290" s="17" t="s">
        <v>560</v>
      </c>
      <c r="G290" s="17" t="s">
        <v>561</v>
      </c>
      <c r="H290" t="str" cm="1">
        <f t="array" ref="H2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290" s="17" t="s">
        <v>149</v>
      </c>
      <c r="J290" t="str">
        <f>IF(semaineNetNm1[[#This Row],[Popularité]]&gt;=70,"Forte","Faible")</f>
        <v>Faible</v>
      </c>
      <c r="K290" t="str">
        <f>IF(semaineNetNm1[[#This Row],[Energie]]&gt;0.6,"Forte","Faible")</f>
        <v>Faible</v>
      </c>
      <c r="L290" s="18">
        <v>5234645</v>
      </c>
      <c r="M290" s="17">
        <v>1758300</v>
      </c>
      <c r="N290" s="19">
        <v>44281</v>
      </c>
      <c r="O290" s="17">
        <v>69</v>
      </c>
      <c r="P290" s="17">
        <v>0.36599999999999999</v>
      </c>
      <c r="Q290" s="17">
        <v>0.59599999999999997</v>
      </c>
      <c r="R290" s="17">
        <v>0.115</v>
      </c>
      <c r="S290" s="17">
        <v>0.63</v>
      </c>
      <c r="T290" s="17">
        <v>5.5399999999999998E-2</v>
      </c>
      <c r="U290" s="17">
        <v>0.22900000000000001</v>
      </c>
      <c r="V290" s="17">
        <v>-11.144</v>
      </c>
      <c r="W290" s="17">
        <v>193668</v>
      </c>
      <c r="X290">
        <f>YEAR(semaineNetNm1[[#This Row],[Date de sortie]])</f>
        <v>2021</v>
      </c>
    </row>
    <row r="291" spans="1:24" x14ac:dyDescent="0.25">
      <c r="A291" s="10" t="s">
        <v>409</v>
      </c>
      <c r="B291" s="17">
        <v>10</v>
      </c>
      <c r="C291" s="18">
        <v>8</v>
      </c>
      <c r="D291" s="17">
        <v>10</v>
      </c>
      <c r="E291" s="19">
        <v>44379</v>
      </c>
      <c r="F291" s="17" t="s">
        <v>562</v>
      </c>
      <c r="G291" s="17" t="s">
        <v>563</v>
      </c>
      <c r="H291" t="str" cm="1">
        <f t="array" ref="H2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291" s="17" t="s">
        <v>564</v>
      </c>
      <c r="J291" t="str">
        <f>IF(semaineNetNm1[[#This Row],[Popularité]]&gt;=70,"Forte","Faible")</f>
        <v>Forte</v>
      </c>
      <c r="K291" t="str">
        <f>IF(semaineNetNm1[[#This Row],[Energie]]&gt;0.6,"Forte","Faible")</f>
        <v>Forte</v>
      </c>
      <c r="L291" s="18">
        <v>24551591</v>
      </c>
      <c r="M291" s="17">
        <v>3377762</v>
      </c>
      <c r="N291" s="19">
        <v>44274</v>
      </c>
      <c r="O291" s="17">
        <v>95</v>
      </c>
      <c r="P291" s="17">
        <v>0.60799999999999998</v>
      </c>
      <c r="Q291" s="17">
        <v>0.75</v>
      </c>
      <c r="R291" s="17">
        <v>3.8699999999999998E-2</v>
      </c>
      <c r="S291" s="17">
        <v>1.65E-3</v>
      </c>
      <c r="T291" s="17">
        <v>0.17799999999999999</v>
      </c>
      <c r="U291" s="17">
        <v>0.95799999999999996</v>
      </c>
      <c r="V291" s="17">
        <v>-4.008</v>
      </c>
      <c r="W291" s="17">
        <v>173347</v>
      </c>
      <c r="X291">
        <f>YEAR(semaineNetNm1[[#This Row],[Date de sortie]])</f>
        <v>2021</v>
      </c>
    </row>
    <row r="292" spans="1:24" x14ac:dyDescent="0.25">
      <c r="A292" s="10" t="s">
        <v>409</v>
      </c>
      <c r="B292" s="17">
        <v>14</v>
      </c>
      <c r="C292" s="18">
        <v>1</v>
      </c>
      <c r="D292" s="17">
        <v>19</v>
      </c>
      <c r="E292" s="19">
        <v>44288</v>
      </c>
      <c r="F292" s="17" t="s">
        <v>565</v>
      </c>
      <c r="G292" s="17" t="s">
        <v>37</v>
      </c>
      <c r="H292" t="str" cm="1">
        <f t="array" ref="H2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92" s="17" t="s">
        <v>61</v>
      </c>
      <c r="J292" t="str">
        <f>IF(semaineNetNm1[[#This Row],[Popularité]]&gt;=70,"Forte","Faible")</f>
        <v>Forte</v>
      </c>
      <c r="K292" t="str">
        <f>IF(semaineNetNm1[[#This Row],[Energie]]&gt;0.6,"Forte","Faible")</f>
        <v>Forte</v>
      </c>
      <c r="L292" s="18">
        <v>20294457</v>
      </c>
      <c r="M292" s="17">
        <v>48504126</v>
      </c>
      <c r="N292" s="19">
        <v>44274</v>
      </c>
      <c r="O292" s="17">
        <v>94</v>
      </c>
      <c r="P292" s="17">
        <v>0.69599999999999995</v>
      </c>
      <c r="Q292" s="17">
        <v>0.67700000000000005</v>
      </c>
      <c r="R292" s="17">
        <v>0.11899999999999999</v>
      </c>
      <c r="S292" s="17">
        <v>0.32100000000000001</v>
      </c>
      <c r="T292" s="17">
        <v>0.42</v>
      </c>
      <c r="U292" s="17">
        <v>0.46400000000000002</v>
      </c>
      <c r="V292" s="17">
        <v>-6.181</v>
      </c>
      <c r="W292" s="17">
        <v>198082</v>
      </c>
      <c r="X292">
        <f>YEAR(semaineNetNm1[[#This Row],[Date de sortie]])</f>
        <v>2021</v>
      </c>
    </row>
    <row r="293" spans="1:24" x14ac:dyDescent="0.25">
      <c r="A293" s="10" t="s">
        <v>409</v>
      </c>
      <c r="B293" s="17">
        <v>76</v>
      </c>
      <c r="C293" s="18">
        <v>12</v>
      </c>
      <c r="D293" s="17">
        <v>11</v>
      </c>
      <c r="E293" s="19">
        <v>44344</v>
      </c>
      <c r="F293" s="17" t="s">
        <v>566</v>
      </c>
      <c r="G293" s="17" t="s">
        <v>563</v>
      </c>
      <c r="H293" t="str" cm="1">
        <f t="array" ref="H2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293" s="17" t="s">
        <v>564</v>
      </c>
      <c r="J293" t="str">
        <f>IF(semaineNetNm1[[#This Row],[Popularité]]&gt;=70,"Forte","Faible")</f>
        <v>Forte</v>
      </c>
      <c r="K293" t="str">
        <f>IF(semaineNetNm1[[#This Row],[Energie]]&gt;0.6,"Forte","Faible")</f>
        <v>Forte</v>
      </c>
      <c r="L293" s="18">
        <v>7975148</v>
      </c>
      <c r="M293" s="17">
        <v>3377762</v>
      </c>
      <c r="N293" s="19">
        <v>44274</v>
      </c>
      <c r="O293" s="17">
        <v>86</v>
      </c>
      <c r="P293" s="17">
        <v>0.93899999999999995</v>
      </c>
      <c r="Q293" s="17">
        <v>0.625</v>
      </c>
      <c r="R293" s="17">
        <v>6.6900000000000001E-2</v>
      </c>
      <c r="S293" s="17">
        <v>1.3799999999999999E-3</v>
      </c>
      <c r="T293" s="17">
        <v>0.42399999999999999</v>
      </c>
      <c r="U293" s="17">
        <v>0.64400000000000002</v>
      </c>
      <c r="V293" s="17">
        <v>-3.1150000000000002</v>
      </c>
      <c r="W293" s="17">
        <v>194787</v>
      </c>
      <c r="X293">
        <f>YEAR(semaineNetNm1[[#This Row],[Date de sortie]])</f>
        <v>2021</v>
      </c>
    </row>
    <row r="294" spans="1:24" x14ac:dyDescent="0.25">
      <c r="A294" s="10" t="s">
        <v>409</v>
      </c>
      <c r="B294" s="17">
        <v>325</v>
      </c>
      <c r="C294" s="18">
        <v>127</v>
      </c>
      <c r="D294" s="17">
        <v>2</v>
      </c>
      <c r="E294" s="19">
        <v>44344</v>
      </c>
      <c r="F294" s="17" t="s">
        <v>567</v>
      </c>
      <c r="G294" s="17" t="s">
        <v>563</v>
      </c>
      <c r="H294" t="str" cm="1">
        <f t="array" ref="H2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294" s="17" t="s">
        <v>564</v>
      </c>
      <c r="J294" t="str">
        <f>IF(semaineNetNm1[[#This Row],[Popularité]]&gt;=70,"Forte","Faible")</f>
        <v>Forte</v>
      </c>
      <c r="K294" t="str">
        <f>IF(semaineNetNm1[[#This Row],[Energie]]&gt;0.6,"Forte","Faible")</f>
        <v>Forte</v>
      </c>
      <c r="L294" s="18">
        <v>5241813</v>
      </c>
      <c r="M294" s="17">
        <v>3377762</v>
      </c>
      <c r="N294" s="19">
        <v>44274</v>
      </c>
      <c r="O294" s="17">
        <v>81</v>
      </c>
      <c r="P294" s="17">
        <v>0.67800000000000005</v>
      </c>
      <c r="Q294" s="17">
        <v>0.36299999999999999</v>
      </c>
      <c r="R294" s="17">
        <v>9.9500000000000005E-2</v>
      </c>
      <c r="S294" s="17">
        <v>2.9899999999999999E-2</v>
      </c>
      <c r="T294" s="17">
        <v>0.32400000000000001</v>
      </c>
      <c r="U294" s="17">
        <v>0.32100000000000001</v>
      </c>
      <c r="V294" s="17">
        <v>-4.9390000000000001</v>
      </c>
      <c r="W294" s="17">
        <v>300413</v>
      </c>
      <c r="X294">
        <f>YEAR(semaineNetNm1[[#This Row],[Date de sortie]])</f>
        <v>2021</v>
      </c>
    </row>
    <row r="295" spans="1:24" x14ac:dyDescent="0.25">
      <c r="A295" s="10" t="s">
        <v>409</v>
      </c>
      <c r="B295" s="17">
        <v>406</v>
      </c>
      <c r="C295" s="18">
        <v>9</v>
      </c>
      <c r="D295" s="17">
        <v>6</v>
      </c>
      <c r="E295" s="19">
        <v>44274</v>
      </c>
      <c r="F295" s="17" t="s">
        <v>568</v>
      </c>
      <c r="G295" s="17" t="s">
        <v>37</v>
      </c>
      <c r="H295" t="str" cm="1">
        <f t="array" ref="H2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95" s="17" t="s">
        <v>61</v>
      </c>
      <c r="J295" t="str">
        <f>IF(semaineNetNm1[[#This Row],[Popularité]]&gt;=70,"Forte","Faible")</f>
        <v>Forte</v>
      </c>
      <c r="K295" t="str">
        <f>IF(semaineNetNm1[[#This Row],[Energie]]&gt;0.6,"Forte","Faible")</f>
        <v>Faible</v>
      </c>
      <c r="L295" s="18">
        <v>5896065</v>
      </c>
      <c r="M295" s="17">
        <v>48544923</v>
      </c>
      <c r="N295" s="19">
        <v>44274</v>
      </c>
      <c r="O295" s="17">
        <v>72</v>
      </c>
      <c r="P295" s="17">
        <v>0.54300000000000004</v>
      </c>
      <c r="Q295" s="17">
        <v>0.59499999999999997</v>
      </c>
      <c r="R295" s="17">
        <v>3.7999999999999999E-2</v>
      </c>
      <c r="S295" s="17">
        <v>0.127</v>
      </c>
      <c r="T295" s="17">
        <v>9.7500000000000003E-2</v>
      </c>
      <c r="U295" s="17">
        <v>0.109</v>
      </c>
      <c r="V295" s="17">
        <v>-8.1489999999999991</v>
      </c>
      <c r="W295" s="17">
        <v>174406</v>
      </c>
      <c r="X295">
        <f>YEAR(semaineNetNm1[[#This Row],[Date de sortie]])</f>
        <v>2021</v>
      </c>
    </row>
    <row r="296" spans="1:24" x14ac:dyDescent="0.25">
      <c r="A296" s="10" t="s">
        <v>409</v>
      </c>
      <c r="B296" s="17">
        <v>454</v>
      </c>
      <c r="C296" s="18">
        <v>28</v>
      </c>
      <c r="D296" s="17">
        <v>3</v>
      </c>
      <c r="E296" s="19">
        <v>44274</v>
      </c>
      <c r="F296" s="17" t="s">
        <v>569</v>
      </c>
      <c r="G296" s="17" t="s">
        <v>37</v>
      </c>
      <c r="H296" t="str" cm="1">
        <f t="array" ref="H2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96" s="17" t="s">
        <v>61</v>
      </c>
      <c r="J296" t="str">
        <f>IF(semaineNetNm1[[#This Row],[Popularité]]&gt;=70,"Forte","Faible")</f>
        <v>Forte</v>
      </c>
      <c r="K296" t="str">
        <f>IF(semaineNetNm1[[#This Row],[Energie]]&gt;0.6,"Forte","Faible")</f>
        <v>Faible</v>
      </c>
      <c r="L296" s="18">
        <v>5137645</v>
      </c>
      <c r="M296" s="17">
        <v>48544923</v>
      </c>
      <c r="N296" s="19">
        <v>44274</v>
      </c>
      <c r="O296" s="17">
        <v>74</v>
      </c>
      <c r="P296" s="17">
        <v>0.33300000000000002</v>
      </c>
      <c r="Q296" s="17">
        <v>0.495</v>
      </c>
      <c r="R296" s="17">
        <v>2.8799999999999999E-2</v>
      </c>
      <c r="S296" s="17">
        <v>0.73699999999999999</v>
      </c>
      <c r="T296" s="17">
        <v>0.112</v>
      </c>
      <c r="U296" s="17">
        <v>0.37</v>
      </c>
      <c r="V296" s="17">
        <v>-10.109</v>
      </c>
      <c r="W296" s="17">
        <v>158324</v>
      </c>
      <c r="X296">
        <f>YEAR(semaineNetNm1[[#This Row],[Date de sortie]])</f>
        <v>2021</v>
      </c>
    </row>
    <row r="297" spans="1:24" x14ac:dyDescent="0.25">
      <c r="A297" s="10" t="s">
        <v>409</v>
      </c>
      <c r="B297" s="17">
        <v>460</v>
      </c>
      <c r="C297" s="18">
        <v>50</v>
      </c>
      <c r="D297" s="17">
        <v>3</v>
      </c>
      <c r="E297" s="19">
        <v>44274</v>
      </c>
      <c r="F297" s="17" t="s">
        <v>570</v>
      </c>
      <c r="G297" s="17" t="s">
        <v>37</v>
      </c>
      <c r="H297" t="str" cm="1">
        <f t="array" ref="H2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97" s="17" t="s">
        <v>61</v>
      </c>
      <c r="J297" t="str">
        <f>IF(semaineNetNm1[[#This Row],[Popularité]]&gt;=70,"Forte","Faible")</f>
        <v>Forte</v>
      </c>
      <c r="K297" t="str">
        <f>IF(semaineNetNm1[[#This Row],[Energie]]&gt;0.6,"Forte","Faible")</f>
        <v>Forte</v>
      </c>
      <c r="L297" s="18">
        <v>5013450</v>
      </c>
      <c r="M297" s="17">
        <v>48544923</v>
      </c>
      <c r="N297" s="19">
        <v>44274</v>
      </c>
      <c r="O297" s="17">
        <v>71</v>
      </c>
      <c r="P297" s="17">
        <v>0.74099999999999999</v>
      </c>
      <c r="Q297" s="17">
        <v>0.60099999999999998</v>
      </c>
      <c r="R297" s="17">
        <v>4.7800000000000002E-2</v>
      </c>
      <c r="S297" s="17">
        <v>0.185</v>
      </c>
      <c r="T297" s="17">
        <v>0.41499999999999998</v>
      </c>
      <c r="U297" s="17">
        <v>0.441</v>
      </c>
      <c r="V297" s="17">
        <v>-5.569</v>
      </c>
      <c r="W297" s="17">
        <v>153190</v>
      </c>
      <c r="X297">
        <f>YEAR(semaineNetNm1[[#This Row],[Date de sortie]])</f>
        <v>2021</v>
      </c>
    </row>
    <row r="298" spans="1:24" x14ac:dyDescent="0.25">
      <c r="A298" s="10" t="s">
        <v>409</v>
      </c>
      <c r="B298" s="17">
        <v>461</v>
      </c>
      <c r="C298" s="18">
        <v>37</v>
      </c>
      <c r="D298" s="17">
        <v>3</v>
      </c>
      <c r="E298" s="19">
        <v>44274</v>
      </c>
      <c r="F298" s="17" t="s">
        <v>571</v>
      </c>
      <c r="G298" s="17" t="s">
        <v>37</v>
      </c>
      <c r="H298" t="str" cm="1">
        <f t="array" ref="H2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298" s="17" t="s">
        <v>61</v>
      </c>
      <c r="J298" t="str">
        <f>IF(semaineNetNm1[[#This Row],[Popularité]]&gt;=70,"Forte","Faible")</f>
        <v>Forte</v>
      </c>
      <c r="K298" t="str">
        <f>IF(semaineNetNm1[[#This Row],[Energie]]&gt;0.6,"Forte","Faible")</f>
        <v>Faible</v>
      </c>
      <c r="L298" s="18">
        <v>5004111</v>
      </c>
      <c r="M298" s="17">
        <v>48544923</v>
      </c>
      <c r="N298" s="19">
        <v>44274</v>
      </c>
      <c r="O298" s="17">
        <v>75</v>
      </c>
      <c r="P298" s="17">
        <v>0.22800000000000001</v>
      </c>
      <c r="Q298" s="17">
        <v>0.50900000000000001</v>
      </c>
      <c r="R298" s="17">
        <v>3.32E-2</v>
      </c>
      <c r="S298" s="17">
        <v>0.92</v>
      </c>
      <c r="T298" s="17">
        <v>0.104</v>
      </c>
      <c r="U298" s="17">
        <v>0.58599999999999997</v>
      </c>
      <c r="V298" s="17">
        <v>-8.68</v>
      </c>
      <c r="W298" s="17">
        <v>156468</v>
      </c>
      <c r="X298">
        <f>YEAR(semaineNetNm1[[#This Row],[Date de sortie]])</f>
        <v>2021</v>
      </c>
    </row>
    <row r="299" spans="1:24" x14ac:dyDescent="0.25">
      <c r="A299" s="10" t="s">
        <v>409</v>
      </c>
      <c r="B299" s="17">
        <v>466</v>
      </c>
      <c r="C299" s="18">
        <v>128</v>
      </c>
      <c r="D299" s="17">
        <v>2</v>
      </c>
      <c r="E299" s="19">
        <v>44281</v>
      </c>
      <c r="F299" s="17" t="s">
        <v>572</v>
      </c>
      <c r="G299" s="17" t="s">
        <v>108</v>
      </c>
      <c r="H299" t="str" cm="1">
        <f t="array" ref="H2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299" s="17" t="s">
        <v>51</v>
      </c>
      <c r="J299" t="str">
        <f>IF(semaineNetNm1[[#This Row],[Popularité]]&gt;=70,"Forte","Faible")</f>
        <v>Forte</v>
      </c>
      <c r="K299" t="str">
        <f>IF(semaineNetNm1[[#This Row],[Energie]]&gt;0.6,"Forte","Faible")</f>
        <v>Forte</v>
      </c>
      <c r="L299" s="18">
        <v>6007541</v>
      </c>
      <c r="M299" s="17">
        <v>29067437</v>
      </c>
      <c r="N299" s="19">
        <v>44274</v>
      </c>
      <c r="O299" s="17">
        <v>76</v>
      </c>
      <c r="P299" s="17">
        <v>0.65900000000000003</v>
      </c>
      <c r="Q299" s="17">
        <v>0.66400000000000003</v>
      </c>
      <c r="R299" s="17">
        <v>8.7300000000000003E-2</v>
      </c>
      <c r="S299" s="17">
        <v>6.25E-2</v>
      </c>
      <c r="T299" s="17">
        <v>8.7400000000000005E-2</v>
      </c>
      <c r="U299" s="17">
        <v>0.79700000000000004</v>
      </c>
      <c r="V299" s="17">
        <v>-4.2320000000000002</v>
      </c>
      <c r="W299" s="17">
        <v>157320</v>
      </c>
      <c r="X299">
        <f>YEAR(semaineNetNm1[[#This Row],[Date de sortie]])</f>
        <v>2021</v>
      </c>
    </row>
    <row r="300" spans="1:24" x14ac:dyDescent="0.25">
      <c r="A300" s="10" t="s">
        <v>409</v>
      </c>
      <c r="B300" s="17">
        <v>467</v>
      </c>
      <c r="C300" s="18">
        <v>49</v>
      </c>
      <c r="D300" s="17">
        <v>2</v>
      </c>
      <c r="E300" s="19">
        <v>44274</v>
      </c>
      <c r="F300" s="17" t="s">
        <v>573</v>
      </c>
      <c r="G300" s="17" t="s">
        <v>37</v>
      </c>
      <c r="H300" t="str" cm="1">
        <f t="array" ref="H3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00" s="17" t="s">
        <v>61</v>
      </c>
      <c r="J300" t="str">
        <f>IF(semaineNetNm1[[#This Row],[Popularité]]&gt;=70,"Forte","Faible")</f>
        <v>Faible</v>
      </c>
      <c r="K300" t="str">
        <f>IF(semaineNetNm1[[#This Row],[Energie]]&gt;0.6,"Forte","Faible")</f>
        <v>Forte</v>
      </c>
      <c r="L300" s="18">
        <v>5837372</v>
      </c>
      <c r="M300" s="17">
        <v>48544923</v>
      </c>
      <c r="N300" s="19">
        <v>44274</v>
      </c>
      <c r="O300" s="17">
        <v>69</v>
      </c>
      <c r="P300" s="17">
        <v>0.63300000000000001</v>
      </c>
      <c r="Q300" s="17">
        <v>0.67700000000000005</v>
      </c>
      <c r="R300" s="17">
        <v>7.7100000000000002E-2</v>
      </c>
      <c r="S300" s="17">
        <v>3.1399999999999997E-2</v>
      </c>
      <c r="T300" s="17">
        <v>0.112</v>
      </c>
      <c r="U300" s="17">
        <v>0.40899999999999997</v>
      </c>
      <c r="V300" s="17">
        <v>-7.8310000000000004</v>
      </c>
      <c r="W300" s="17">
        <v>187239</v>
      </c>
      <c r="X300">
        <f>YEAR(semaineNetNm1[[#This Row],[Date de sortie]])</f>
        <v>2021</v>
      </c>
    </row>
    <row r="301" spans="1:24" x14ac:dyDescent="0.25">
      <c r="A301" s="10" t="s">
        <v>409</v>
      </c>
      <c r="B301" s="17">
        <v>468</v>
      </c>
      <c r="C301" s="18">
        <v>44</v>
      </c>
      <c r="D301" s="17">
        <v>2</v>
      </c>
      <c r="E301" s="19">
        <v>44274</v>
      </c>
      <c r="F301" s="17" t="s">
        <v>574</v>
      </c>
      <c r="G301" s="17" t="s">
        <v>37</v>
      </c>
      <c r="H301" t="str" cm="1">
        <f t="array" ref="H3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01" s="17" t="s">
        <v>61</v>
      </c>
      <c r="J301" t="str">
        <f>IF(semaineNetNm1[[#This Row],[Popularité]]&gt;=70,"Forte","Faible")</f>
        <v>Forte</v>
      </c>
      <c r="K301" t="str">
        <f>IF(semaineNetNm1[[#This Row],[Energie]]&gt;0.6,"Forte","Faible")</f>
        <v>Faible</v>
      </c>
      <c r="L301" s="18">
        <v>5794583</v>
      </c>
      <c r="M301" s="17">
        <v>48544923</v>
      </c>
      <c r="N301" s="19">
        <v>44274</v>
      </c>
      <c r="O301" s="17">
        <v>70</v>
      </c>
      <c r="P301" s="17">
        <v>0.44400000000000001</v>
      </c>
      <c r="Q301" s="17">
        <v>0.58299999999999996</v>
      </c>
      <c r="R301" s="17">
        <v>4.5600000000000002E-2</v>
      </c>
      <c r="S301" s="17">
        <v>0.59299999999999997</v>
      </c>
      <c r="T301" s="17">
        <v>0.35299999999999998</v>
      </c>
      <c r="U301" s="17">
        <v>0.16700000000000001</v>
      </c>
      <c r="V301" s="17">
        <v>-8.6010000000000009</v>
      </c>
      <c r="W301" s="17">
        <v>152796</v>
      </c>
      <c r="X301">
        <f>YEAR(semaineNetNm1[[#This Row],[Date de sortie]])</f>
        <v>2021</v>
      </c>
    </row>
    <row r="302" spans="1:24" x14ac:dyDescent="0.25">
      <c r="A302" s="10" t="s">
        <v>409</v>
      </c>
      <c r="B302" s="17">
        <v>471</v>
      </c>
      <c r="C302" s="18">
        <v>61</v>
      </c>
      <c r="D302" s="17">
        <v>2</v>
      </c>
      <c r="E302" s="19">
        <v>44274</v>
      </c>
      <c r="F302" s="17" t="s">
        <v>575</v>
      </c>
      <c r="G302" s="17" t="s">
        <v>37</v>
      </c>
      <c r="H302" t="str" cm="1">
        <f t="array" ref="H3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02" s="17" t="s">
        <v>61</v>
      </c>
      <c r="J302" t="str">
        <f>IF(semaineNetNm1[[#This Row],[Popularité]]&gt;=70,"Forte","Faible")</f>
        <v>Faible</v>
      </c>
      <c r="K302" t="str">
        <f>IF(semaineNetNm1[[#This Row],[Energie]]&gt;0.6,"Forte","Faible")</f>
        <v>Forte</v>
      </c>
      <c r="L302" s="18">
        <v>5419040</v>
      </c>
      <c r="M302" s="17">
        <v>48544923</v>
      </c>
      <c r="N302" s="19">
        <v>44274</v>
      </c>
      <c r="O302" s="17">
        <v>69</v>
      </c>
      <c r="P302" s="17">
        <v>0.72399999999999998</v>
      </c>
      <c r="Q302" s="17">
        <v>0.79</v>
      </c>
      <c r="R302" s="17">
        <v>8.5199999999999998E-2</v>
      </c>
      <c r="S302" s="17">
        <v>6.9599999999999995E-2</v>
      </c>
      <c r="T302" s="17">
        <v>0.113</v>
      </c>
      <c r="U302" s="17">
        <v>0.64200000000000002</v>
      </c>
      <c r="V302" s="17">
        <v>-6.9720000000000004</v>
      </c>
      <c r="W302" s="17">
        <v>159250</v>
      </c>
      <c r="X302">
        <f>YEAR(semaineNetNm1[[#This Row],[Date de sortie]])</f>
        <v>2021</v>
      </c>
    </row>
    <row r="303" spans="1:24" x14ac:dyDescent="0.25">
      <c r="A303" s="10" t="s">
        <v>409</v>
      </c>
      <c r="B303" s="17">
        <v>476</v>
      </c>
      <c r="C303" s="18">
        <v>57</v>
      </c>
      <c r="D303" s="17">
        <v>2</v>
      </c>
      <c r="E303" s="19">
        <v>44274</v>
      </c>
      <c r="F303" s="17" t="s">
        <v>576</v>
      </c>
      <c r="G303" s="17" t="s">
        <v>37</v>
      </c>
      <c r="H303" t="str" cm="1">
        <f t="array" ref="H3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03" s="17" t="s">
        <v>61</v>
      </c>
      <c r="J303" t="str">
        <f>IF(semaineNetNm1[[#This Row],[Popularité]]&gt;=70,"Forte","Faible")</f>
        <v>Faible</v>
      </c>
      <c r="K303" t="str">
        <f>IF(semaineNetNm1[[#This Row],[Energie]]&gt;0.6,"Forte","Faible")</f>
        <v>Forte</v>
      </c>
      <c r="L303" s="18">
        <v>5323412</v>
      </c>
      <c r="M303" s="17">
        <v>48544923</v>
      </c>
      <c r="N303" s="19">
        <v>44274</v>
      </c>
      <c r="O303" s="17">
        <v>67</v>
      </c>
      <c r="P303" s="17">
        <v>0.629</v>
      </c>
      <c r="Q303" s="17">
        <v>0.72799999999999998</v>
      </c>
      <c r="R303" s="17">
        <v>3.1800000000000002E-2</v>
      </c>
      <c r="S303" s="17">
        <v>1.9599999999999999E-3</v>
      </c>
      <c r="T303" s="17">
        <v>8.4699999999999998E-2</v>
      </c>
      <c r="U303" s="17">
        <v>0.71</v>
      </c>
      <c r="V303" s="17">
        <v>-6.6289999999999996</v>
      </c>
      <c r="W303" s="17">
        <v>198426</v>
      </c>
      <c r="X303">
        <f>YEAR(semaineNetNm1[[#This Row],[Date de sortie]])</f>
        <v>2021</v>
      </c>
    </row>
    <row r="304" spans="1:24" x14ac:dyDescent="0.25">
      <c r="A304" s="10" t="s">
        <v>409</v>
      </c>
      <c r="B304" s="17">
        <v>480</v>
      </c>
      <c r="C304" s="18">
        <v>60</v>
      </c>
      <c r="D304" s="17">
        <v>1</v>
      </c>
      <c r="E304" s="19">
        <v>44274</v>
      </c>
      <c r="F304" s="17" t="s">
        <v>577</v>
      </c>
      <c r="G304" s="17" t="s">
        <v>37</v>
      </c>
      <c r="H304" t="str" cm="1">
        <f t="array" ref="H3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04" s="17" t="s">
        <v>61</v>
      </c>
      <c r="J304" t="str">
        <f>IF(semaineNetNm1[[#This Row],[Popularité]]&gt;=70,"Forte","Faible")</f>
        <v>Faible</v>
      </c>
      <c r="K304" t="str">
        <f>IF(semaineNetNm1[[#This Row],[Energie]]&gt;0.6,"Forte","Faible")</f>
        <v>Faible</v>
      </c>
      <c r="L304" s="18">
        <v>10024729</v>
      </c>
      <c r="M304" s="17">
        <v>48544923</v>
      </c>
      <c r="N304" s="19">
        <v>44274</v>
      </c>
      <c r="O304" s="17">
        <v>66</v>
      </c>
      <c r="P304" s="17">
        <v>0.58399999999999996</v>
      </c>
      <c r="Q304" s="17">
        <v>0.75900000000000001</v>
      </c>
      <c r="R304" s="17">
        <v>0.06</v>
      </c>
      <c r="S304" s="17">
        <v>6.5199999999999994E-2</v>
      </c>
      <c r="T304" s="17">
        <v>0.16</v>
      </c>
      <c r="U304" s="17">
        <v>0.374</v>
      </c>
      <c r="V304" s="17">
        <v>-6.6550000000000002</v>
      </c>
      <c r="W304" s="17">
        <v>186696</v>
      </c>
      <c r="X304">
        <f>YEAR(semaineNetNm1[[#This Row],[Date de sortie]])</f>
        <v>2021</v>
      </c>
    </row>
    <row r="305" spans="1:24" x14ac:dyDescent="0.25">
      <c r="A305" s="10" t="s">
        <v>409</v>
      </c>
      <c r="B305" s="17">
        <v>482</v>
      </c>
      <c r="C305" s="18">
        <v>152</v>
      </c>
      <c r="D305" s="17">
        <v>1</v>
      </c>
      <c r="E305" s="19">
        <v>44274</v>
      </c>
      <c r="F305" s="17" t="s">
        <v>578</v>
      </c>
      <c r="G305" s="17" t="s">
        <v>579</v>
      </c>
      <c r="H305" t="str" cm="1">
        <f t="array" ref="H3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05" s="17" t="s">
        <v>328</v>
      </c>
      <c r="J305" t="str">
        <f>IF(semaineNetNm1[[#This Row],[Popularité]]&gt;=70,"Forte","Faible")</f>
        <v>Faible</v>
      </c>
      <c r="K305" t="str">
        <f>IF(semaineNetNm1[[#This Row],[Energie]]&gt;0.6,"Forte","Faible")</f>
        <v>Faible</v>
      </c>
      <c r="L305" s="18">
        <v>5796978</v>
      </c>
      <c r="M305" s="17">
        <v>13697048</v>
      </c>
      <c r="N305" s="19">
        <v>44274</v>
      </c>
      <c r="O305" s="17">
        <v>65</v>
      </c>
      <c r="P305" s="17">
        <v>0.26300000000000001</v>
      </c>
      <c r="Q305" s="17">
        <v>0.49299999999999999</v>
      </c>
      <c r="R305" s="17">
        <v>3.5099999999999999E-2</v>
      </c>
      <c r="S305" s="17">
        <v>0.92600000000000005</v>
      </c>
      <c r="T305" s="17">
        <v>8.7900000000000006E-2</v>
      </c>
      <c r="U305" s="17">
        <v>0.158</v>
      </c>
      <c r="V305" s="17">
        <v>-12.805</v>
      </c>
      <c r="W305" s="17">
        <v>333710</v>
      </c>
      <c r="X305">
        <f>YEAR(semaineNetNm1[[#This Row],[Date de sortie]])</f>
        <v>2021</v>
      </c>
    </row>
    <row r="306" spans="1:24" x14ac:dyDescent="0.25">
      <c r="A306" s="10" t="s">
        <v>409</v>
      </c>
      <c r="B306" s="17">
        <v>484</v>
      </c>
      <c r="C306" s="18">
        <v>138</v>
      </c>
      <c r="D306" s="17">
        <v>2</v>
      </c>
      <c r="E306" s="19">
        <v>44211</v>
      </c>
      <c r="F306" s="17" t="s">
        <v>580</v>
      </c>
      <c r="G306" s="17" t="s">
        <v>579</v>
      </c>
      <c r="H306" t="str" cm="1">
        <f t="array" ref="H3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06" s="17" t="s">
        <v>328</v>
      </c>
      <c r="J306" t="str">
        <f>IF(semaineNetNm1[[#This Row],[Popularité]]&gt;=70,"Forte","Faible")</f>
        <v>Forte</v>
      </c>
      <c r="K306" t="str">
        <f>IF(semaineNetNm1[[#This Row],[Energie]]&gt;0.6,"Forte","Faible")</f>
        <v>Faible</v>
      </c>
      <c r="L306" s="18">
        <v>5418816</v>
      </c>
      <c r="M306" s="17">
        <v>13697048</v>
      </c>
      <c r="N306" s="19">
        <v>44274</v>
      </c>
      <c r="O306" s="17">
        <v>73</v>
      </c>
      <c r="P306" s="17">
        <v>0.27600000000000002</v>
      </c>
      <c r="Q306" s="17">
        <v>0.33400000000000002</v>
      </c>
      <c r="R306" s="17">
        <v>6.4299999999999996E-2</v>
      </c>
      <c r="S306" s="17">
        <v>0.877</v>
      </c>
      <c r="T306" s="17">
        <v>0.113</v>
      </c>
      <c r="U306" s="17">
        <v>0.42899999999999999</v>
      </c>
      <c r="V306" s="17">
        <v>-13.125</v>
      </c>
      <c r="W306" s="17">
        <v>271177</v>
      </c>
      <c r="X306">
        <f>YEAR(semaineNetNm1[[#This Row],[Date de sortie]])</f>
        <v>2021</v>
      </c>
    </row>
    <row r="307" spans="1:24" x14ac:dyDescent="0.25">
      <c r="A307" s="10" t="s">
        <v>409</v>
      </c>
      <c r="B307" s="17">
        <v>839</v>
      </c>
      <c r="C307" s="18">
        <v>192</v>
      </c>
      <c r="D307" s="17">
        <v>1</v>
      </c>
      <c r="E307" s="19">
        <v>44120</v>
      </c>
      <c r="F307" s="17" t="s">
        <v>581</v>
      </c>
      <c r="G307" s="17" t="s">
        <v>579</v>
      </c>
      <c r="H307" t="str" cm="1">
        <f t="array" ref="H3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07" s="17" t="s">
        <v>328</v>
      </c>
      <c r="J307" t="str">
        <f>IF(semaineNetNm1[[#This Row],[Popularité]]&gt;=70,"Forte","Faible")</f>
        <v>Faible</v>
      </c>
      <c r="K307" t="str">
        <f>IF(semaineNetNm1[[#This Row],[Energie]]&gt;0.6,"Forte","Faible")</f>
        <v>Faible</v>
      </c>
      <c r="L307" s="18">
        <v>4665053</v>
      </c>
      <c r="M307" s="17">
        <v>13697048</v>
      </c>
      <c r="N307" s="19">
        <v>44274</v>
      </c>
      <c r="O307" s="17">
        <v>67</v>
      </c>
      <c r="P307" s="17">
        <v>0.249</v>
      </c>
      <c r="Q307" s="17">
        <v>0.30299999999999999</v>
      </c>
      <c r="R307" s="17">
        <v>0.111</v>
      </c>
      <c r="S307" s="17">
        <v>0.97</v>
      </c>
      <c r="T307" s="17">
        <v>0.11700000000000001</v>
      </c>
      <c r="U307" s="17">
        <v>0.13100000000000001</v>
      </c>
      <c r="V307" s="17">
        <v>-11.715</v>
      </c>
      <c r="W307" s="17">
        <v>200661</v>
      </c>
      <c r="X307">
        <f>YEAR(semaineNetNm1[[#This Row],[Date de sortie]])</f>
        <v>2021</v>
      </c>
    </row>
    <row r="308" spans="1:24" x14ac:dyDescent="0.25">
      <c r="A308" s="10" t="s">
        <v>409</v>
      </c>
      <c r="B308" s="17">
        <v>232</v>
      </c>
      <c r="C308" s="18">
        <v>183</v>
      </c>
      <c r="D308" s="17">
        <v>4</v>
      </c>
      <c r="E308" s="19">
        <v>44379</v>
      </c>
      <c r="F308" s="17" t="s">
        <v>582</v>
      </c>
      <c r="G308" s="17" t="s">
        <v>583</v>
      </c>
      <c r="H308" t="str" cm="1">
        <f t="array" ref="H3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08" s="17" t="s">
        <v>51</v>
      </c>
      <c r="J308" t="str">
        <f>IF(semaineNetNm1[[#This Row],[Popularité]]&gt;=70,"Forte","Faible")</f>
        <v>Forte</v>
      </c>
      <c r="K308" t="str">
        <f>IF(semaineNetNm1[[#This Row],[Energie]]&gt;0.6,"Forte","Faible")</f>
        <v>Forte</v>
      </c>
      <c r="L308" s="18">
        <v>5068677</v>
      </c>
      <c r="M308" s="17">
        <v>2166191</v>
      </c>
      <c r="N308" s="19">
        <v>44273</v>
      </c>
      <c r="O308" s="17">
        <v>83</v>
      </c>
      <c r="P308" s="17">
        <v>0.67400000000000004</v>
      </c>
      <c r="Q308" s="17">
        <v>0.76</v>
      </c>
      <c r="R308" s="17">
        <v>6.3600000000000004E-2</v>
      </c>
      <c r="S308" s="17">
        <v>0.39600000000000002</v>
      </c>
      <c r="T308" s="17">
        <v>9.7699999999999995E-2</v>
      </c>
      <c r="U308" s="17">
        <v>0.73499999999999999</v>
      </c>
      <c r="V308" s="17">
        <v>-4.0389999999999997</v>
      </c>
      <c r="W308" s="17">
        <v>202307</v>
      </c>
      <c r="X308">
        <f>YEAR(semaineNetNm1[[#This Row],[Date de sortie]])</f>
        <v>2021</v>
      </c>
    </row>
    <row r="309" spans="1:24" x14ac:dyDescent="0.25">
      <c r="A309" s="10" t="s">
        <v>409</v>
      </c>
      <c r="B309" s="17">
        <v>357</v>
      </c>
      <c r="C309" s="18">
        <v>199</v>
      </c>
      <c r="D309" s="17">
        <v>1</v>
      </c>
      <c r="E309" s="19">
        <v>44337</v>
      </c>
      <c r="F309" s="17" t="s">
        <v>584</v>
      </c>
      <c r="G309" s="17" t="s">
        <v>585</v>
      </c>
      <c r="H309" t="str" cm="1">
        <f t="array" ref="H3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09" s="17" t="s">
        <v>586</v>
      </c>
      <c r="J309" t="str">
        <f>IF(semaineNetNm1[[#This Row],[Popularité]]&gt;=70,"Forte","Faible")</f>
        <v>Forte</v>
      </c>
      <c r="K309" t="str">
        <f>IF(semaineNetNm1[[#This Row],[Energie]]&gt;0.6,"Forte","Faible")</f>
        <v>Forte</v>
      </c>
      <c r="L309" s="18">
        <v>5152139</v>
      </c>
      <c r="M309" s="17">
        <v>169137</v>
      </c>
      <c r="N309" s="19">
        <v>44268</v>
      </c>
      <c r="O309" s="17">
        <v>70</v>
      </c>
      <c r="P309" s="17">
        <v>0.621</v>
      </c>
      <c r="Q309" s="17">
        <v>0.79800000000000004</v>
      </c>
      <c r="R309" s="17">
        <v>3.9100000000000003E-2</v>
      </c>
      <c r="S309" s="17">
        <v>1.41E-2</v>
      </c>
      <c r="T309" s="17">
        <v>9.2600000000000002E-2</v>
      </c>
      <c r="U309" s="17">
        <v>0.443</v>
      </c>
      <c r="V309" s="17">
        <v>-6.9160000000000004</v>
      </c>
      <c r="W309" s="17">
        <v>166000</v>
      </c>
      <c r="X309">
        <f>YEAR(semaineNetNm1[[#This Row],[Date de sortie]])</f>
        <v>2021</v>
      </c>
    </row>
    <row r="310" spans="1:24" x14ac:dyDescent="0.25">
      <c r="A310" s="10" t="s">
        <v>409</v>
      </c>
      <c r="B310" s="17">
        <v>221</v>
      </c>
      <c r="C310" s="18">
        <v>75</v>
      </c>
      <c r="D310" s="17">
        <v>19</v>
      </c>
      <c r="E310" s="19">
        <v>44267</v>
      </c>
      <c r="F310" s="17" t="s">
        <v>587</v>
      </c>
      <c r="G310" s="17" t="s">
        <v>212</v>
      </c>
      <c r="H310" t="str" cm="1">
        <f t="array" ref="H3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310" s="17" t="s">
        <v>213</v>
      </c>
      <c r="J310" t="str">
        <f>IF(semaineNetNm1[[#This Row],[Popularité]]&gt;=70,"Forte","Faible")</f>
        <v>Forte</v>
      </c>
      <c r="K310" t="str">
        <f>IF(semaineNetNm1[[#This Row],[Energie]]&gt;0.6,"Forte","Faible")</f>
        <v>Forte</v>
      </c>
      <c r="L310" s="18">
        <v>5097187</v>
      </c>
      <c r="M310" s="17">
        <v>35285425</v>
      </c>
      <c r="N310" s="19">
        <v>44267</v>
      </c>
      <c r="O310" s="17">
        <v>84</v>
      </c>
      <c r="P310" s="17">
        <v>0.73199999999999998</v>
      </c>
      <c r="Q310" s="17">
        <v>0.54200000000000004</v>
      </c>
      <c r="R310" s="17">
        <v>5.21E-2</v>
      </c>
      <c r="S310" s="17">
        <v>2.0899999999999998E-3</v>
      </c>
      <c r="T310" s="17">
        <v>0.496</v>
      </c>
      <c r="U310" s="17">
        <v>0.48899999999999999</v>
      </c>
      <c r="V310" s="17">
        <v>-5.9560000000000004</v>
      </c>
      <c r="W310" s="17">
        <v>175644</v>
      </c>
      <c r="X310">
        <f>YEAR(semaineNetNm1[[#This Row],[Date de sortie]])</f>
        <v>2021</v>
      </c>
    </row>
    <row r="311" spans="1:24" x14ac:dyDescent="0.25">
      <c r="A311" s="10" t="s">
        <v>409</v>
      </c>
      <c r="B311" s="17">
        <v>225</v>
      </c>
      <c r="C311" s="18">
        <v>17</v>
      </c>
      <c r="D311" s="17">
        <v>24</v>
      </c>
      <c r="E311" s="19">
        <v>44232</v>
      </c>
      <c r="F311" s="17" t="s">
        <v>588</v>
      </c>
      <c r="G311" s="17" t="s">
        <v>83</v>
      </c>
      <c r="H311" t="str" cm="1">
        <f t="array" ref="H3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11" s="17" t="s">
        <v>68</v>
      </c>
      <c r="J311" t="str">
        <f>IF(semaineNetNm1[[#This Row],[Popularité]]&gt;=70,"Forte","Faible")</f>
        <v>Forte</v>
      </c>
      <c r="K311" t="str">
        <f>IF(semaineNetNm1[[#This Row],[Energie]]&gt;0.6,"Forte","Faible")</f>
        <v>Faible</v>
      </c>
      <c r="L311" s="18">
        <v>5588217</v>
      </c>
      <c r="M311" s="17">
        <v>28909504</v>
      </c>
      <c r="N311" s="19">
        <v>44267</v>
      </c>
      <c r="O311" s="17">
        <v>84</v>
      </c>
      <c r="P311" s="17">
        <v>0.54400000000000004</v>
      </c>
      <c r="Q311" s="17">
        <v>0.82299999999999995</v>
      </c>
      <c r="R311" s="17">
        <v>7.1499999999999994E-2</v>
      </c>
      <c r="S311" s="17">
        <v>2.1499999999999998E-2</v>
      </c>
      <c r="T311" s="17">
        <v>9.6600000000000005E-2</v>
      </c>
      <c r="U311" s="17">
        <v>0.66400000000000003</v>
      </c>
      <c r="V311" s="17">
        <v>-7.1319999999999997</v>
      </c>
      <c r="W311" s="17">
        <v>186088</v>
      </c>
      <c r="X311">
        <f>YEAR(semaineNetNm1[[#This Row],[Date de sortie]])</f>
        <v>2021</v>
      </c>
    </row>
    <row r="312" spans="1:24" x14ac:dyDescent="0.25">
      <c r="A312" s="10" t="s">
        <v>409</v>
      </c>
      <c r="B312" s="17">
        <v>398</v>
      </c>
      <c r="C312" s="18">
        <v>10</v>
      </c>
      <c r="D312" s="17">
        <v>8</v>
      </c>
      <c r="E312" s="19">
        <v>44267</v>
      </c>
      <c r="F312" s="17" t="s">
        <v>589</v>
      </c>
      <c r="G312" s="17" t="s">
        <v>590</v>
      </c>
      <c r="H312" t="str" cm="1">
        <f t="array" ref="H3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12" s="17"/>
      <c r="J312" t="str">
        <f>IF(semaineNetNm1[[#This Row],[Popularité]]&gt;=70,"Forte","Faible")</f>
        <v>Forte</v>
      </c>
      <c r="K312" t="str">
        <f>IF(semaineNetNm1[[#This Row],[Energie]]&gt;0.6,"Forte","Faible")</f>
        <v>Forte</v>
      </c>
      <c r="L312" s="18">
        <v>5655879</v>
      </c>
      <c r="M312" s="17">
        <v>1094731</v>
      </c>
      <c r="N312" s="19">
        <v>44267</v>
      </c>
      <c r="O312" s="17">
        <v>74</v>
      </c>
      <c r="P312" s="17">
        <v>0.60699999999999998</v>
      </c>
      <c r="Q312" s="17">
        <v>0.311</v>
      </c>
      <c r="R312" s="17">
        <v>0.11</v>
      </c>
      <c r="S312" s="17">
        <v>1.7399999999999999E-2</v>
      </c>
      <c r="T312" s="17">
        <v>0.13100000000000001</v>
      </c>
      <c r="U312" s="17">
        <v>0.28599999999999998</v>
      </c>
      <c r="V312" s="17">
        <v>-6.5780000000000003</v>
      </c>
      <c r="W312" s="17">
        <v>168086</v>
      </c>
      <c r="X312">
        <f>YEAR(semaineNetNm1[[#This Row],[Date de sortie]])</f>
        <v>2021</v>
      </c>
    </row>
    <row r="313" spans="1:24" x14ac:dyDescent="0.25">
      <c r="A313" s="10" t="s">
        <v>409</v>
      </c>
      <c r="B313" s="17">
        <v>449</v>
      </c>
      <c r="C313" s="18">
        <v>26</v>
      </c>
      <c r="D313" s="17">
        <v>4</v>
      </c>
      <c r="E313" s="19">
        <v>44267</v>
      </c>
      <c r="F313" s="17" t="s">
        <v>591</v>
      </c>
      <c r="G313" s="17" t="s">
        <v>590</v>
      </c>
      <c r="H313" t="str" cm="1">
        <f t="array" ref="H3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13" s="17"/>
      <c r="J313" t="str">
        <f>IF(semaineNetNm1[[#This Row],[Popularité]]&gt;=70,"Forte","Faible")</f>
        <v>Forte</v>
      </c>
      <c r="K313" t="str">
        <f>IF(semaineNetNm1[[#This Row],[Energie]]&gt;0.6,"Forte","Faible")</f>
        <v>Faible</v>
      </c>
      <c r="L313" s="18">
        <v>5427638</v>
      </c>
      <c r="M313" s="17">
        <v>1099480</v>
      </c>
      <c r="N313" s="19">
        <v>44267</v>
      </c>
      <c r="O313" s="17">
        <v>71</v>
      </c>
      <c r="P313" s="17">
        <v>0.377</v>
      </c>
      <c r="Q313" s="17">
        <v>0.64700000000000002</v>
      </c>
      <c r="R313" s="17">
        <v>3.7499999999999999E-2</v>
      </c>
      <c r="S313" s="17">
        <v>0.59399999999999997</v>
      </c>
      <c r="T313" s="17">
        <v>7.6799999999999993E-2</v>
      </c>
      <c r="U313" s="17">
        <v>0.65300000000000002</v>
      </c>
      <c r="V313" s="17">
        <v>-6.0030000000000001</v>
      </c>
      <c r="W313" s="17">
        <v>207164</v>
      </c>
      <c r="X313">
        <f>YEAR(semaineNetNm1[[#This Row],[Date de sortie]])</f>
        <v>2021</v>
      </c>
    </row>
    <row r="314" spans="1:24" x14ac:dyDescent="0.25">
      <c r="A314" s="10" t="s">
        <v>409</v>
      </c>
      <c r="B314" s="17">
        <v>490</v>
      </c>
      <c r="C314" s="18">
        <v>109</v>
      </c>
      <c r="D314" s="17">
        <v>1</v>
      </c>
      <c r="E314" s="19">
        <v>44267</v>
      </c>
      <c r="F314" s="17" t="s">
        <v>592</v>
      </c>
      <c r="G314" s="17" t="s">
        <v>83</v>
      </c>
      <c r="H314" t="str" cm="1">
        <f t="array" ref="H3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14" s="17" t="s">
        <v>68</v>
      </c>
      <c r="J314" t="str">
        <f>IF(semaineNetNm1[[#This Row],[Popularité]]&gt;=70,"Forte","Faible")</f>
        <v>Faible</v>
      </c>
      <c r="K314" t="str">
        <f>IF(semaineNetNm1[[#This Row],[Energie]]&gt;0.6,"Forte","Faible")</f>
        <v>Forte</v>
      </c>
      <c r="L314" s="18">
        <v>6426522</v>
      </c>
      <c r="M314" s="17">
        <v>28931149</v>
      </c>
      <c r="N314" s="19">
        <v>44267</v>
      </c>
      <c r="O314" s="17">
        <v>64</v>
      </c>
      <c r="P314" s="17">
        <v>0.64100000000000001</v>
      </c>
      <c r="Q314" s="17">
        <v>0.78700000000000003</v>
      </c>
      <c r="R314" s="17">
        <v>0.315</v>
      </c>
      <c r="S314" s="17">
        <v>0.10100000000000001</v>
      </c>
      <c r="T314" s="17">
        <v>7.0000000000000007E-2</v>
      </c>
      <c r="U314" s="17">
        <v>0.437</v>
      </c>
      <c r="V314" s="17">
        <v>-7.3760000000000003</v>
      </c>
      <c r="W314" s="17">
        <v>184134</v>
      </c>
      <c r="X314">
        <f>YEAR(semaineNetNm1[[#This Row],[Date de sortie]])</f>
        <v>2021</v>
      </c>
    </row>
    <row r="315" spans="1:24" x14ac:dyDescent="0.25">
      <c r="A315" s="10" t="s">
        <v>409</v>
      </c>
      <c r="B315" s="17">
        <v>491</v>
      </c>
      <c r="C315" s="18">
        <v>121</v>
      </c>
      <c r="D315" s="17">
        <v>1</v>
      </c>
      <c r="E315" s="19">
        <v>44267</v>
      </c>
      <c r="F315" s="17" t="s">
        <v>593</v>
      </c>
      <c r="G315" s="17" t="s">
        <v>281</v>
      </c>
      <c r="H315" t="str" cm="1">
        <f t="array" ref="H3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15" s="17" t="s">
        <v>158</v>
      </c>
      <c r="J315" t="str">
        <f>IF(semaineNetNm1[[#This Row],[Popularité]]&gt;=70,"Forte","Faible")</f>
        <v>Forte</v>
      </c>
      <c r="K315" t="str">
        <f>IF(semaineNetNm1[[#This Row],[Energie]]&gt;0.6,"Forte","Faible")</f>
        <v>Forte</v>
      </c>
      <c r="L315" s="18">
        <v>6155698</v>
      </c>
      <c r="M315" s="17">
        <v>2010879</v>
      </c>
      <c r="N315" s="19">
        <v>44267</v>
      </c>
      <c r="O315" s="17">
        <v>71</v>
      </c>
      <c r="P315" s="17">
        <v>0.74099999999999999</v>
      </c>
      <c r="Q315" s="17">
        <v>0.61599999999999999</v>
      </c>
      <c r="R315" s="17">
        <v>4.2599999999999999E-2</v>
      </c>
      <c r="S315" s="17">
        <v>2.5100000000000001E-3</v>
      </c>
      <c r="T315" s="17">
        <v>0.307</v>
      </c>
      <c r="U315" s="17">
        <v>0.43099999999999999</v>
      </c>
      <c r="V315" s="17">
        <v>-4.2720000000000002</v>
      </c>
      <c r="W315" s="17">
        <v>181720</v>
      </c>
      <c r="X315">
        <f>YEAR(semaineNetNm1[[#This Row],[Date de sortie]])</f>
        <v>2021</v>
      </c>
    </row>
    <row r="316" spans="1:24" x14ac:dyDescent="0.25">
      <c r="A316" s="10" t="s">
        <v>409</v>
      </c>
      <c r="B316" s="17">
        <v>494</v>
      </c>
      <c r="C316" s="18">
        <v>168</v>
      </c>
      <c r="D316" s="17">
        <v>1</v>
      </c>
      <c r="E316" s="19">
        <v>44267</v>
      </c>
      <c r="F316" s="17" t="s">
        <v>594</v>
      </c>
      <c r="G316" s="17" t="s">
        <v>465</v>
      </c>
      <c r="H316" t="str" cm="1">
        <f t="array" ref="H3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16" s="17" t="s">
        <v>466</v>
      </c>
      <c r="J316" t="str">
        <f>IF(semaineNetNm1[[#This Row],[Popularité]]&gt;=70,"Forte","Faible")</f>
        <v>Forte</v>
      </c>
      <c r="K316" t="str">
        <f>IF(semaineNetNm1[[#This Row],[Energie]]&gt;0.6,"Forte","Faible")</f>
        <v>Forte</v>
      </c>
      <c r="L316" s="18">
        <v>5439646</v>
      </c>
      <c r="M316" s="17">
        <v>3868320</v>
      </c>
      <c r="N316" s="19">
        <v>44267</v>
      </c>
      <c r="O316" s="17">
        <v>74</v>
      </c>
      <c r="P316" s="17">
        <v>0.92200000000000004</v>
      </c>
      <c r="Q316" s="17">
        <v>0.63200000000000001</v>
      </c>
      <c r="R316" s="17">
        <v>7.9399999999999998E-2</v>
      </c>
      <c r="S316" s="17">
        <v>5.5799999999999999E-3</v>
      </c>
      <c r="T316" s="17">
        <v>9.2700000000000005E-2</v>
      </c>
      <c r="U316" s="17">
        <v>0.497</v>
      </c>
      <c r="V316" s="17">
        <v>-2.173</v>
      </c>
      <c r="W316" s="17">
        <v>137747</v>
      </c>
      <c r="X316">
        <f>YEAR(semaineNetNm1[[#This Row],[Date de sortie]])</f>
        <v>2021</v>
      </c>
    </row>
    <row r="317" spans="1:24" x14ac:dyDescent="0.25">
      <c r="A317" s="10" t="s">
        <v>409</v>
      </c>
      <c r="B317" s="17">
        <v>581</v>
      </c>
      <c r="C317" s="18">
        <v>66</v>
      </c>
      <c r="D317" s="17">
        <v>2</v>
      </c>
      <c r="E317" s="19">
        <v>44211</v>
      </c>
      <c r="F317" s="17" t="s">
        <v>595</v>
      </c>
      <c r="G317" s="17" t="s">
        <v>83</v>
      </c>
      <c r="H317" t="str" cm="1">
        <f t="array" ref="H3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17" s="17" t="s">
        <v>68</v>
      </c>
      <c r="J317" t="str">
        <f>IF(semaineNetNm1[[#This Row],[Popularité]]&gt;=70,"Forte","Faible")</f>
        <v>Forte</v>
      </c>
      <c r="K317" t="str">
        <f>IF(semaineNetNm1[[#This Row],[Energie]]&gt;0.6,"Forte","Faible")</f>
        <v>Faible</v>
      </c>
      <c r="L317" s="18">
        <v>5186567</v>
      </c>
      <c r="M317" s="17">
        <v>28931149</v>
      </c>
      <c r="N317" s="19">
        <v>44267</v>
      </c>
      <c r="O317" s="17">
        <v>70</v>
      </c>
      <c r="P317" s="17">
        <v>0.47899999999999998</v>
      </c>
      <c r="Q317" s="17">
        <v>0.65900000000000003</v>
      </c>
      <c r="R317" s="17">
        <v>0.2</v>
      </c>
      <c r="S317" s="17">
        <v>0.152</v>
      </c>
      <c r="T317" s="17">
        <v>0.26800000000000002</v>
      </c>
      <c r="U317" s="17">
        <v>3.95E-2</v>
      </c>
      <c r="V317" s="17">
        <v>-6.79</v>
      </c>
      <c r="W317" s="17">
        <v>155956</v>
      </c>
      <c r="X317">
        <f>YEAR(semaineNetNm1[[#This Row],[Date de sortie]])</f>
        <v>2021</v>
      </c>
    </row>
    <row r="318" spans="1:24" x14ac:dyDescent="0.25">
      <c r="A318" s="10" t="s">
        <v>409</v>
      </c>
      <c r="B318" s="17">
        <v>367</v>
      </c>
      <c r="C318" s="18">
        <v>87</v>
      </c>
      <c r="D318" s="17">
        <v>10</v>
      </c>
      <c r="E318" s="19">
        <v>44288</v>
      </c>
      <c r="F318" s="17" t="s">
        <v>596</v>
      </c>
      <c r="G318" s="17" t="s">
        <v>597</v>
      </c>
      <c r="H318" t="str" cm="1">
        <f t="array" ref="H3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18" s="17" t="s">
        <v>51</v>
      </c>
      <c r="J318" t="str">
        <f>IF(semaineNetNm1[[#This Row],[Popularité]]&gt;=70,"Forte","Faible")</f>
        <v>Forte</v>
      </c>
      <c r="K318" t="str">
        <f>IF(semaineNetNm1[[#This Row],[Energie]]&gt;0.6,"Forte","Faible")</f>
        <v>Forte</v>
      </c>
      <c r="L318" s="18">
        <v>5518444</v>
      </c>
      <c r="M318" s="17">
        <v>2123734</v>
      </c>
      <c r="N318" s="19">
        <v>44266</v>
      </c>
      <c r="O318" s="17">
        <v>81</v>
      </c>
      <c r="P318" s="17">
        <v>0.78800000000000003</v>
      </c>
      <c r="Q318" s="17">
        <v>0.73899999999999999</v>
      </c>
      <c r="R318" s="17">
        <v>7.3099999999999998E-2</v>
      </c>
      <c r="S318" s="17">
        <v>5.1299999999999998E-2</v>
      </c>
      <c r="T318" s="17">
        <v>0.28199999999999997</v>
      </c>
      <c r="U318" s="17">
        <v>0.47299999999999998</v>
      </c>
      <c r="V318" s="17">
        <v>-5.1980000000000004</v>
      </c>
      <c r="W318" s="17">
        <v>324426</v>
      </c>
      <c r="X318">
        <f>YEAR(semaineNetNm1[[#This Row],[Date de sortie]])</f>
        <v>2021</v>
      </c>
    </row>
    <row r="319" spans="1:24" x14ac:dyDescent="0.25">
      <c r="A319" s="10" t="s">
        <v>409</v>
      </c>
      <c r="B319" s="17">
        <v>505</v>
      </c>
      <c r="C319" s="18">
        <v>200</v>
      </c>
      <c r="D319" s="17">
        <v>1</v>
      </c>
      <c r="E319" s="19">
        <v>44267</v>
      </c>
      <c r="F319" s="17" t="s">
        <v>598</v>
      </c>
      <c r="G319" s="17" t="s">
        <v>599</v>
      </c>
      <c r="H319" t="str" cm="1">
        <f t="array" ref="H3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19" s="17" t="s">
        <v>193</v>
      </c>
      <c r="J319" t="str">
        <f>IF(semaineNetNm1[[#This Row],[Popularité]]&gt;=70,"Forte","Faible")</f>
        <v>Faible</v>
      </c>
      <c r="K319" t="str">
        <f>IF(semaineNetNm1[[#This Row],[Energie]]&gt;0.6,"Forte","Faible")</f>
        <v>Forte</v>
      </c>
      <c r="L319" s="18">
        <v>5013851</v>
      </c>
      <c r="M319" s="17">
        <v>5831194</v>
      </c>
      <c r="N319" s="19">
        <v>44266</v>
      </c>
      <c r="O319" s="17">
        <v>66</v>
      </c>
      <c r="P319" s="17">
        <v>0.91200000000000003</v>
      </c>
      <c r="Q319" s="17">
        <v>0.63700000000000001</v>
      </c>
      <c r="R319" s="17">
        <v>0.308</v>
      </c>
      <c r="S319" s="17">
        <v>0.35199999999999998</v>
      </c>
      <c r="T319" s="17">
        <v>6.5699999999999995E-2</v>
      </c>
      <c r="U319" s="17">
        <v>0.45100000000000001</v>
      </c>
      <c r="V319" s="17">
        <v>-3.1230000000000002</v>
      </c>
      <c r="W319" s="17">
        <v>234852</v>
      </c>
      <c r="X319">
        <f>YEAR(semaineNetNm1[[#This Row],[Date de sortie]])</f>
        <v>2021</v>
      </c>
    </row>
    <row r="320" spans="1:24" x14ac:dyDescent="0.25">
      <c r="A320" s="10" t="s">
        <v>409</v>
      </c>
      <c r="B320" s="17">
        <v>348</v>
      </c>
      <c r="C320" s="18">
        <v>137</v>
      </c>
      <c r="D320" s="17">
        <v>1</v>
      </c>
      <c r="E320" s="19">
        <v>44337</v>
      </c>
      <c r="F320" s="17" t="s">
        <v>600</v>
      </c>
      <c r="G320" s="17" t="s">
        <v>601</v>
      </c>
      <c r="H320" t="str" cm="1">
        <f t="array" ref="H3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20" s="17" t="s">
        <v>602</v>
      </c>
      <c r="J320" t="str">
        <f>IF(semaineNetNm1[[#This Row],[Popularité]]&gt;=70,"Forte","Faible")</f>
        <v>Forte</v>
      </c>
      <c r="K320" t="str">
        <f>IF(semaineNetNm1[[#This Row],[Energie]]&gt;0.6,"Forte","Faible")</f>
        <v>Forte</v>
      </c>
      <c r="L320" s="18">
        <v>6237019</v>
      </c>
      <c r="M320" s="17">
        <v>107553</v>
      </c>
      <c r="N320" s="19">
        <v>44265</v>
      </c>
      <c r="O320" s="17">
        <v>75</v>
      </c>
      <c r="P320" s="17">
        <v>0.73699999999999999</v>
      </c>
      <c r="Q320" s="17">
        <v>0.52700000000000002</v>
      </c>
      <c r="R320" s="17">
        <v>6.4199999999999993E-2</v>
      </c>
      <c r="S320" s="17">
        <v>0.05</v>
      </c>
      <c r="T320" s="17">
        <v>0.105</v>
      </c>
      <c r="U320" s="17">
        <v>0.499</v>
      </c>
      <c r="V320" s="17">
        <v>-5.34</v>
      </c>
      <c r="W320" s="17">
        <v>172675</v>
      </c>
      <c r="X320">
        <f>YEAR(semaineNetNm1[[#This Row],[Date de sortie]])</f>
        <v>2021</v>
      </c>
    </row>
    <row r="321" spans="1:24" x14ac:dyDescent="0.25">
      <c r="A321" s="10" t="s">
        <v>409</v>
      </c>
      <c r="B321" s="17">
        <v>354</v>
      </c>
      <c r="C321" s="18">
        <v>195</v>
      </c>
      <c r="D321" s="17">
        <v>1</v>
      </c>
      <c r="E321" s="19">
        <v>44337</v>
      </c>
      <c r="F321" s="17" t="s">
        <v>603</v>
      </c>
      <c r="G321" s="17" t="s">
        <v>604</v>
      </c>
      <c r="H321" t="str" cm="1">
        <f t="array" ref="H3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21" s="17"/>
      <c r="J321" t="str">
        <f>IF(semaineNetNm1[[#This Row],[Popularité]]&gt;=70,"Forte","Faible")</f>
        <v>Faible</v>
      </c>
      <c r="K321" t="str">
        <f>IF(semaineNetNm1[[#This Row],[Energie]]&gt;0.6,"Forte","Faible")</f>
        <v>Faible</v>
      </c>
      <c r="L321" s="18">
        <v>5174437</v>
      </c>
      <c r="M321" s="17">
        <v>32257</v>
      </c>
      <c r="N321" s="19">
        <v>44265</v>
      </c>
      <c r="O321" s="17">
        <v>69</v>
      </c>
      <c r="P321" s="17">
        <v>0.36499999999999999</v>
      </c>
      <c r="Q321" s="17">
        <v>0.53400000000000003</v>
      </c>
      <c r="R321" s="17">
        <v>3.3000000000000002E-2</v>
      </c>
      <c r="S321" s="17">
        <v>0.81</v>
      </c>
      <c r="T321" s="17">
        <v>0.158</v>
      </c>
      <c r="U321" s="17">
        <v>0.23699999999999999</v>
      </c>
      <c r="V321" s="17">
        <v>-9.1869999999999994</v>
      </c>
      <c r="W321" s="17">
        <v>183707</v>
      </c>
      <c r="X321">
        <f>YEAR(semaineNetNm1[[#This Row],[Date de sortie]])</f>
        <v>2021</v>
      </c>
    </row>
    <row r="322" spans="1:24" x14ac:dyDescent="0.25">
      <c r="A322" s="10" t="s">
        <v>409</v>
      </c>
      <c r="B322" s="17">
        <v>380</v>
      </c>
      <c r="C322" s="18">
        <v>115</v>
      </c>
      <c r="D322" s="17">
        <v>9</v>
      </c>
      <c r="E322" s="19">
        <v>44281</v>
      </c>
      <c r="F322" s="17" t="s">
        <v>605</v>
      </c>
      <c r="G322" s="17" t="s">
        <v>606</v>
      </c>
      <c r="H322" t="str" cm="1">
        <f t="array" ref="H3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22" s="17" t="s">
        <v>227</v>
      </c>
      <c r="J322" t="str">
        <f>IF(semaineNetNm1[[#This Row],[Popularité]]&gt;=70,"Forte","Faible")</f>
        <v>Forte</v>
      </c>
      <c r="K322" t="str">
        <f>IF(semaineNetNm1[[#This Row],[Energie]]&gt;0.6,"Forte","Faible")</f>
        <v>Forte</v>
      </c>
      <c r="L322" s="18">
        <v>5290877</v>
      </c>
      <c r="M322" s="17">
        <v>3126961</v>
      </c>
      <c r="N322" s="19">
        <v>44265</v>
      </c>
      <c r="O322" s="17">
        <v>80</v>
      </c>
      <c r="P322" s="17">
        <v>0.81899999999999995</v>
      </c>
      <c r="Q322" s="17">
        <v>0.55300000000000005</v>
      </c>
      <c r="R322" s="17">
        <v>0.25700000000000001</v>
      </c>
      <c r="S322" s="17">
        <v>0.36799999999999999</v>
      </c>
      <c r="T322" s="17">
        <v>9.1499999999999998E-2</v>
      </c>
      <c r="U322" s="17">
        <v>0.76100000000000001</v>
      </c>
      <c r="V322" s="17">
        <v>-3.0830000000000002</v>
      </c>
      <c r="W322" s="17">
        <v>192348</v>
      </c>
      <c r="X322">
        <f>YEAR(semaineNetNm1[[#This Row],[Date de sortie]])</f>
        <v>2021</v>
      </c>
    </row>
    <row r="323" spans="1:24" x14ac:dyDescent="0.25">
      <c r="A323" s="10" t="s">
        <v>409</v>
      </c>
      <c r="B323" s="17">
        <v>31</v>
      </c>
      <c r="C323" s="18">
        <v>5</v>
      </c>
      <c r="D323" s="17">
        <v>21</v>
      </c>
      <c r="E323" s="19">
        <v>44295</v>
      </c>
      <c r="F323" s="17" t="s">
        <v>607</v>
      </c>
      <c r="G323" s="17" t="s">
        <v>608</v>
      </c>
      <c r="H323" t="str" cm="1">
        <f t="array" ref="H3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23" s="17" t="s">
        <v>68</v>
      </c>
      <c r="J323" t="str">
        <f>IF(semaineNetNm1[[#This Row],[Popularité]]&gt;=70,"Forte","Faible")</f>
        <v>Forte</v>
      </c>
      <c r="K323" t="str">
        <f>IF(semaineNetNm1[[#This Row],[Energie]]&gt;0.6,"Forte","Faible")</f>
        <v>Forte</v>
      </c>
      <c r="L323" s="18">
        <v>13963568</v>
      </c>
      <c r="M323" s="17">
        <v>32574754</v>
      </c>
      <c r="N323" s="19">
        <v>44260</v>
      </c>
      <c r="O323" s="17">
        <v>92</v>
      </c>
      <c r="P323" s="17">
        <v>0.61599999999999999</v>
      </c>
      <c r="Q323" s="17">
        <v>0.58599999999999997</v>
      </c>
      <c r="R323" s="17">
        <v>3.2399999999999998E-2</v>
      </c>
      <c r="S323" s="17">
        <v>0.182</v>
      </c>
      <c r="T323" s="17">
        <v>9.2700000000000005E-2</v>
      </c>
      <c r="U323" s="17">
        <v>0.71899999999999997</v>
      </c>
      <c r="V323" s="17">
        <v>-7.9640000000000004</v>
      </c>
      <c r="W323" s="17">
        <v>242096</v>
      </c>
      <c r="X323">
        <f>YEAR(semaineNetNm1[[#This Row],[Date de sortie]])</f>
        <v>2021</v>
      </c>
    </row>
    <row r="324" spans="1:24" x14ac:dyDescent="0.25">
      <c r="A324" s="10" t="s">
        <v>409</v>
      </c>
      <c r="B324" s="17">
        <v>82</v>
      </c>
      <c r="C324" s="18">
        <v>6</v>
      </c>
      <c r="D324" s="17">
        <v>21</v>
      </c>
      <c r="E324" s="19">
        <v>44260</v>
      </c>
      <c r="F324" s="17" t="s">
        <v>609</v>
      </c>
      <c r="G324" s="17" t="s">
        <v>610</v>
      </c>
      <c r="H324" t="str" cm="1">
        <f t="array" ref="H3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24" s="17" t="s">
        <v>149</v>
      </c>
      <c r="J324" t="str">
        <f>IF(semaineNetNm1[[#This Row],[Popularité]]&gt;=70,"Forte","Faible")</f>
        <v>Forte</v>
      </c>
      <c r="K324" t="str">
        <f>IF(semaineNetNm1[[#This Row],[Energie]]&gt;0.6,"Forte","Faible")</f>
        <v>Faible</v>
      </c>
      <c r="L324" s="18">
        <v>7637626</v>
      </c>
      <c r="M324" s="17">
        <v>56308172</v>
      </c>
      <c r="N324" s="19">
        <v>44260</v>
      </c>
      <c r="O324" s="17">
        <v>87</v>
      </c>
      <c r="P324" s="17">
        <v>0.44900000000000001</v>
      </c>
      <c r="Q324" s="17">
        <v>0.57799999999999996</v>
      </c>
      <c r="R324" s="17">
        <v>0.28599999999999998</v>
      </c>
      <c r="S324" s="17">
        <v>6.1800000000000001E-2</v>
      </c>
      <c r="T324" s="17">
        <v>0.11899999999999999</v>
      </c>
      <c r="U324" s="17">
        <v>0.1</v>
      </c>
      <c r="V324" s="17">
        <v>-6.3490000000000002</v>
      </c>
      <c r="W324" s="17">
        <v>192956</v>
      </c>
      <c r="X324">
        <f>YEAR(semaineNetNm1[[#This Row],[Date de sortie]])</f>
        <v>2021</v>
      </c>
    </row>
    <row r="325" spans="1:24" x14ac:dyDescent="0.25">
      <c r="A325" s="10" t="s">
        <v>409</v>
      </c>
      <c r="B325" s="17">
        <v>234</v>
      </c>
      <c r="C325" s="18">
        <v>95</v>
      </c>
      <c r="D325" s="17">
        <v>13</v>
      </c>
      <c r="E325" s="19">
        <v>44344</v>
      </c>
      <c r="F325" s="17" t="s">
        <v>611</v>
      </c>
      <c r="G325" s="17" t="s">
        <v>612</v>
      </c>
      <c r="H325" t="str" cm="1">
        <f t="array" ref="H3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25" s="17" t="s">
        <v>51</v>
      </c>
      <c r="J325" t="str">
        <f>IF(semaineNetNm1[[#This Row],[Popularité]]&gt;=70,"Forte","Faible")</f>
        <v>Forte</v>
      </c>
      <c r="K325" t="str">
        <f>IF(semaineNetNm1[[#This Row],[Energie]]&gt;0.6,"Forte","Faible")</f>
        <v>Forte</v>
      </c>
      <c r="L325" s="18">
        <v>5036030</v>
      </c>
      <c r="M325" s="17">
        <v>26769304</v>
      </c>
      <c r="N325" s="19">
        <v>44260</v>
      </c>
      <c r="O325" s="17">
        <v>84</v>
      </c>
      <c r="P325" s="17">
        <v>0.71199999999999997</v>
      </c>
      <c r="Q325" s="17">
        <v>0.80700000000000005</v>
      </c>
      <c r="R325" s="17">
        <v>0.1</v>
      </c>
      <c r="S325" s="17">
        <v>0.53200000000000003</v>
      </c>
      <c r="T325" s="17">
        <v>0.16300000000000001</v>
      </c>
      <c r="U325" s="17">
        <v>0.79200000000000004</v>
      </c>
      <c r="V325" s="17">
        <v>-5.7569999999999997</v>
      </c>
      <c r="W325" s="17">
        <v>241659</v>
      </c>
      <c r="X325">
        <f>YEAR(semaineNetNm1[[#This Row],[Date de sortie]])</f>
        <v>2021</v>
      </c>
    </row>
    <row r="326" spans="1:24" x14ac:dyDescent="0.25">
      <c r="A326" s="10" t="s">
        <v>409</v>
      </c>
      <c r="B326" s="17">
        <v>351</v>
      </c>
      <c r="C326" s="18">
        <v>2</v>
      </c>
      <c r="D326" s="17">
        <v>12</v>
      </c>
      <c r="E326" s="19">
        <v>44260</v>
      </c>
      <c r="F326" s="17" t="s">
        <v>613</v>
      </c>
      <c r="G326" s="17" t="s">
        <v>610</v>
      </c>
      <c r="H326" t="str" cm="1">
        <f t="array" ref="H3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26" s="17" t="s">
        <v>149</v>
      </c>
      <c r="J326" t="str">
        <f>IF(semaineNetNm1[[#This Row],[Popularité]]&gt;=70,"Forte","Faible")</f>
        <v>Forte</v>
      </c>
      <c r="K326" t="str">
        <f>IF(semaineNetNm1[[#This Row],[Energie]]&gt;0.6,"Forte","Faible")</f>
        <v>Faible</v>
      </c>
      <c r="L326" s="18">
        <v>5335112</v>
      </c>
      <c r="M326" s="17">
        <v>56308172</v>
      </c>
      <c r="N326" s="19">
        <v>44260</v>
      </c>
      <c r="O326" s="17">
        <v>81</v>
      </c>
      <c r="P326" s="17">
        <v>0.59399999999999997</v>
      </c>
      <c r="Q326" s="17">
        <v>0.78100000000000003</v>
      </c>
      <c r="R326" s="17">
        <v>4.8500000000000001E-2</v>
      </c>
      <c r="S326" s="17">
        <v>1.3599999999999999E-2</v>
      </c>
      <c r="T326" s="17">
        <v>0.16200000000000001</v>
      </c>
      <c r="U326" s="17">
        <v>6.2799999999999995E-2</v>
      </c>
      <c r="V326" s="17">
        <v>-6.9589999999999996</v>
      </c>
      <c r="W326" s="17">
        <v>178154</v>
      </c>
      <c r="X326">
        <f>YEAR(semaineNetNm1[[#This Row],[Date de sortie]])</f>
        <v>2021</v>
      </c>
    </row>
    <row r="327" spans="1:24" x14ac:dyDescent="0.25">
      <c r="A327" s="10" t="s">
        <v>409</v>
      </c>
      <c r="B327" s="17">
        <v>473</v>
      </c>
      <c r="C327" s="18">
        <v>17</v>
      </c>
      <c r="D327" s="17">
        <v>4</v>
      </c>
      <c r="E327" s="19">
        <v>44260</v>
      </c>
      <c r="F327" s="17" t="s">
        <v>614</v>
      </c>
      <c r="G327" s="17" t="s">
        <v>610</v>
      </c>
      <c r="H327" t="str" cm="1">
        <f t="array" ref="H3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27" s="17" t="s">
        <v>149</v>
      </c>
      <c r="J327" t="str">
        <f>IF(semaineNetNm1[[#This Row],[Popularité]]&gt;=70,"Forte","Faible")</f>
        <v>Forte</v>
      </c>
      <c r="K327" t="str">
        <f>IF(semaineNetNm1[[#This Row],[Energie]]&gt;0.6,"Forte","Faible")</f>
        <v>Forte</v>
      </c>
      <c r="L327" s="18">
        <v>5365747</v>
      </c>
      <c r="M327" s="17">
        <v>56327031</v>
      </c>
      <c r="N327" s="19">
        <v>44260</v>
      </c>
      <c r="O327" s="17">
        <v>76</v>
      </c>
      <c r="P327" s="17">
        <v>0.63700000000000001</v>
      </c>
      <c r="Q327" s="17">
        <v>0.77</v>
      </c>
      <c r="R327" s="17">
        <v>0.34499999999999997</v>
      </c>
      <c r="S327" s="17">
        <v>0.10299999999999999</v>
      </c>
      <c r="T327" s="17">
        <v>0.17100000000000001</v>
      </c>
      <c r="U327" s="17">
        <v>0.43099999999999999</v>
      </c>
      <c r="V327" s="17">
        <v>-5.53</v>
      </c>
      <c r="W327" s="17">
        <v>383037</v>
      </c>
      <c r="X327">
        <f>YEAR(semaineNetNm1[[#This Row],[Date de sortie]])</f>
        <v>2021</v>
      </c>
    </row>
    <row r="328" spans="1:24" x14ac:dyDescent="0.25">
      <c r="A328" s="10" t="s">
        <v>409</v>
      </c>
      <c r="B328" s="17">
        <v>508</v>
      </c>
      <c r="C328" s="18">
        <v>166</v>
      </c>
      <c r="D328" s="17">
        <v>1</v>
      </c>
      <c r="E328" s="19">
        <v>44260</v>
      </c>
      <c r="F328" s="17" t="s">
        <v>615</v>
      </c>
      <c r="G328" s="17" t="s">
        <v>368</v>
      </c>
      <c r="H328" t="str" cm="1">
        <f t="array" ref="H3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328" s="17" t="s">
        <v>311</v>
      </c>
      <c r="J328" t="str">
        <f>IF(semaineNetNm1[[#This Row],[Popularité]]&gt;=70,"Forte","Faible")</f>
        <v>Forte</v>
      </c>
      <c r="K328" t="str">
        <f>IF(semaineNetNm1[[#This Row],[Energie]]&gt;0.6,"Forte","Faible")</f>
        <v>Faible</v>
      </c>
      <c r="L328" s="18">
        <v>5393459</v>
      </c>
      <c r="M328" s="17">
        <v>19102888</v>
      </c>
      <c r="N328" s="19">
        <v>44260</v>
      </c>
      <c r="O328" s="17">
        <v>72</v>
      </c>
      <c r="P328" s="17">
        <v>0.37</v>
      </c>
      <c r="Q328" s="17">
        <v>0.53</v>
      </c>
      <c r="R328" s="17">
        <v>2.7900000000000001E-2</v>
      </c>
      <c r="S328" s="17">
        <v>0.80600000000000005</v>
      </c>
      <c r="T328" s="17">
        <v>0.112</v>
      </c>
      <c r="U328" s="17">
        <v>0.70099999999999996</v>
      </c>
      <c r="V328" s="17">
        <v>-9.9890000000000008</v>
      </c>
      <c r="W328" s="17">
        <v>206734</v>
      </c>
      <c r="X328">
        <f>YEAR(semaineNetNm1[[#This Row],[Date de sortie]])</f>
        <v>2021</v>
      </c>
    </row>
    <row r="329" spans="1:24" x14ac:dyDescent="0.25">
      <c r="A329" s="10" t="s">
        <v>409</v>
      </c>
      <c r="B329" s="17">
        <v>458</v>
      </c>
      <c r="C329" s="18">
        <v>75</v>
      </c>
      <c r="D329" s="17">
        <v>5</v>
      </c>
      <c r="E329" s="19">
        <v>44260</v>
      </c>
      <c r="F329" s="17" t="s">
        <v>616</v>
      </c>
      <c r="G329" s="17" t="s">
        <v>617</v>
      </c>
      <c r="H329" t="str" cm="1">
        <f t="array" ref="H3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329" s="17" t="s">
        <v>205</v>
      </c>
      <c r="J329" t="str">
        <f>IF(semaineNetNm1[[#This Row],[Popularité]]&gt;=70,"Forte","Faible")</f>
        <v>Forte</v>
      </c>
      <c r="K329" t="str">
        <f>IF(semaineNetNm1[[#This Row],[Energie]]&gt;0.6,"Forte","Faible")</f>
        <v>Forte</v>
      </c>
      <c r="L329" s="18">
        <v>5060336</v>
      </c>
      <c r="M329" s="17">
        <v>301217</v>
      </c>
      <c r="N329" s="19">
        <v>44259</v>
      </c>
      <c r="O329" s="17">
        <v>78</v>
      </c>
      <c r="P329" s="17">
        <v>0.61299999999999999</v>
      </c>
      <c r="Q329" s="17">
        <v>0.39700000000000002</v>
      </c>
      <c r="R329" s="17">
        <v>5.4899999999999997E-2</v>
      </c>
      <c r="S329" s="17">
        <v>3.9600000000000003E-2</v>
      </c>
      <c r="T329" s="17">
        <v>0.192</v>
      </c>
      <c r="U329" s="17">
        <v>0.40500000000000003</v>
      </c>
      <c r="V329" s="17">
        <v>-5.077</v>
      </c>
      <c r="W329" s="17">
        <v>330040</v>
      </c>
      <c r="X329">
        <f>YEAR(semaineNetNm1[[#This Row],[Date de sortie]])</f>
        <v>2021</v>
      </c>
    </row>
    <row r="330" spans="1:24" x14ac:dyDescent="0.25">
      <c r="A330" s="10" t="s">
        <v>409</v>
      </c>
      <c r="B330" s="17">
        <v>492</v>
      </c>
      <c r="C330" s="18">
        <v>56</v>
      </c>
      <c r="D330" s="17">
        <v>2</v>
      </c>
      <c r="E330" s="19">
        <v>44260</v>
      </c>
      <c r="F330" s="17" t="s">
        <v>618</v>
      </c>
      <c r="G330" s="17" t="s">
        <v>619</v>
      </c>
      <c r="H330" t="str" cm="1">
        <f t="array" ref="H3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30" s="17" t="s">
        <v>68</v>
      </c>
      <c r="J330" t="str">
        <f>IF(semaineNetNm1[[#This Row],[Popularité]]&gt;=70,"Forte","Faible")</f>
        <v>Forte</v>
      </c>
      <c r="K330" t="str">
        <f>IF(semaineNetNm1[[#This Row],[Energie]]&gt;0.6,"Forte","Faible")</f>
        <v>Forte</v>
      </c>
      <c r="L330" s="18">
        <v>6020785</v>
      </c>
      <c r="M330" s="17">
        <v>7408249</v>
      </c>
      <c r="N330" s="19">
        <v>44259</v>
      </c>
      <c r="O330" s="17">
        <v>74</v>
      </c>
      <c r="P330" s="17">
        <v>0.64600000000000002</v>
      </c>
      <c r="Q330" s="17">
        <v>0.72299999999999998</v>
      </c>
      <c r="R330" s="17">
        <v>0.10199999999999999</v>
      </c>
      <c r="S330" s="17">
        <v>2.06E-2</v>
      </c>
      <c r="T330" s="17">
        <v>9.9400000000000002E-2</v>
      </c>
      <c r="U330" s="17">
        <v>0.443</v>
      </c>
      <c r="V330" s="17">
        <v>-7.9729999999999999</v>
      </c>
      <c r="W330" s="17">
        <v>168649</v>
      </c>
      <c r="X330">
        <f>YEAR(semaineNetNm1[[#This Row],[Date de sortie]])</f>
        <v>2021</v>
      </c>
    </row>
    <row r="331" spans="1:24" x14ac:dyDescent="0.25">
      <c r="A331" s="10" t="s">
        <v>409</v>
      </c>
      <c r="B331" s="17">
        <v>511</v>
      </c>
      <c r="C331" s="18">
        <v>175</v>
      </c>
      <c r="D331" s="17">
        <v>1</v>
      </c>
      <c r="E331" s="19">
        <v>44260</v>
      </c>
      <c r="F331" s="17" t="s">
        <v>620</v>
      </c>
      <c r="G331" s="17" t="s">
        <v>621</v>
      </c>
      <c r="H331" t="str" cm="1">
        <f t="array" ref="H3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31" s="17" t="s">
        <v>622</v>
      </c>
      <c r="J331" t="str">
        <f>IF(semaineNetNm1[[#This Row],[Popularité]]&gt;=70,"Forte","Faible")</f>
        <v>Forte</v>
      </c>
      <c r="K331" t="str">
        <f>IF(semaineNetNm1[[#This Row],[Energie]]&gt;0.6,"Forte","Faible")</f>
        <v>Faible</v>
      </c>
      <c r="L331" s="18">
        <v>5208787</v>
      </c>
      <c r="M331" s="17">
        <v>2161609</v>
      </c>
      <c r="N331" s="19">
        <v>44259</v>
      </c>
      <c r="O331" s="17">
        <v>72</v>
      </c>
      <c r="P331" s="17">
        <v>0.52900000000000003</v>
      </c>
      <c r="Q331" s="17">
        <v>0.78400000000000003</v>
      </c>
      <c r="R331" s="17">
        <v>7.4200000000000002E-2</v>
      </c>
      <c r="S331" s="17">
        <v>0.68300000000000005</v>
      </c>
      <c r="T331" s="17">
        <v>0.11799999999999999</v>
      </c>
      <c r="U331" s="17">
        <v>0.246</v>
      </c>
      <c r="V331" s="17">
        <v>-7.681</v>
      </c>
      <c r="W331" s="17">
        <v>187362</v>
      </c>
      <c r="X331">
        <f>YEAR(semaineNetNm1[[#This Row],[Date de sortie]])</f>
        <v>2021</v>
      </c>
    </row>
    <row r="332" spans="1:24" x14ac:dyDescent="0.25">
      <c r="A332" s="10" t="s">
        <v>409</v>
      </c>
      <c r="B332" s="17">
        <v>512</v>
      </c>
      <c r="C332" s="18">
        <v>180</v>
      </c>
      <c r="D332" s="17">
        <v>1</v>
      </c>
      <c r="E332" s="19">
        <v>44260</v>
      </c>
      <c r="F332" s="17" t="s">
        <v>623</v>
      </c>
      <c r="G332" s="17" t="s">
        <v>624</v>
      </c>
      <c r="H332" t="str" cm="1">
        <f t="array" ref="H3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32" s="17" t="s">
        <v>74</v>
      </c>
      <c r="J332" t="str">
        <f>IF(semaineNetNm1[[#This Row],[Popularité]]&gt;=70,"Forte","Faible")</f>
        <v>Forte</v>
      </c>
      <c r="K332" t="str">
        <f>IF(semaineNetNm1[[#This Row],[Energie]]&gt;0.6,"Forte","Faible")</f>
        <v>Forte</v>
      </c>
      <c r="L332" s="18">
        <v>5170861</v>
      </c>
      <c r="M332" s="17">
        <v>7816213</v>
      </c>
      <c r="N332" s="19">
        <v>44259</v>
      </c>
      <c r="O332" s="17">
        <v>74</v>
      </c>
      <c r="P332" s="17">
        <v>0.70499999999999996</v>
      </c>
      <c r="Q332" s="17">
        <v>0.77900000000000003</v>
      </c>
      <c r="R332" s="17">
        <v>0.16300000000000001</v>
      </c>
      <c r="S332" s="17">
        <v>4.7099999999999998E-3</v>
      </c>
      <c r="T332" s="17">
        <v>9.7100000000000006E-2</v>
      </c>
      <c r="U332" s="17">
        <v>0.19600000000000001</v>
      </c>
      <c r="V332" s="17">
        <v>-5.891</v>
      </c>
      <c r="W332" s="17">
        <v>192804</v>
      </c>
      <c r="X332">
        <f>YEAR(semaineNetNm1[[#This Row],[Date de sortie]])</f>
        <v>2021</v>
      </c>
    </row>
    <row r="333" spans="1:24" x14ac:dyDescent="0.25">
      <c r="A333" s="10" t="s">
        <v>409</v>
      </c>
      <c r="B333" s="17">
        <v>509</v>
      </c>
      <c r="C333" s="18">
        <v>170</v>
      </c>
      <c r="D333" s="17">
        <v>1</v>
      </c>
      <c r="E333" s="19">
        <v>44260</v>
      </c>
      <c r="F333" s="17" t="s">
        <v>625</v>
      </c>
      <c r="G333" s="17" t="s">
        <v>626</v>
      </c>
      <c r="H333" t="str" cm="1">
        <f t="array" ref="H3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33" s="17" t="s">
        <v>308</v>
      </c>
      <c r="J333" t="str">
        <f>IF(semaineNetNm1[[#This Row],[Popularité]]&gt;=70,"Forte","Faible")</f>
        <v>Faible</v>
      </c>
      <c r="K333" t="str">
        <f>IF(semaineNetNm1[[#This Row],[Energie]]&gt;0.6,"Forte","Faible")</f>
        <v>Forte</v>
      </c>
      <c r="L333" s="18">
        <v>5321946</v>
      </c>
      <c r="M333" s="17">
        <v>568711</v>
      </c>
      <c r="N333" s="19">
        <v>44258</v>
      </c>
      <c r="O333" s="17">
        <v>67</v>
      </c>
      <c r="P333" s="17">
        <v>0.63600000000000001</v>
      </c>
      <c r="Q333" s="17">
        <v>0.64100000000000001</v>
      </c>
      <c r="R333" s="17">
        <v>4.1399999999999999E-2</v>
      </c>
      <c r="S333" s="17">
        <v>0.28899999999999998</v>
      </c>
      <c r="T333" s="17">
        <v>0.125</v>
      </c>
      <c r="U333" s="17">
        <v>0.28499999999999998</v>
      </c>
      <c r="V333" s="17">
        <v>-4.3179999999999996</v>
      </c>
      <c r="W333" s="17">
        <v>222667</v>
      </c>
      <c r="X333">
        <f>YEAR(semaineNetNm1[[#This Row],[Date de sortie]])</f>
        <v>2021</v>
      </c>
    </row>
    <row r="334" spans="1:24" x14ac:dyDescent="0.25">
      <c r="A334" s="10" t="s">
        <v>409</v>
      </c>
      <c r="B334" s="17">
        <v>388</v>
      </c>
      <c r="C334" s="18">
        <v>66</v>
      </c>
      <c r="D334" s="17">
        <v>10</v>
      </c>
      <c r="E334" s="19">
        <v>44260</v>
      </c>
      <c r="F334" s="17" t="s">
        <v>627</v>
      </c>
      <c r="G334" s="17" t="s">
        <v>628</v>
      </c>
      <c r="H334" t="str" cm="1">
        <f t="array" ref="H3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34" s="17" t="s">
        <v>106</v>
      </c>
      <c r="J334" t="str">
        <f>IF(semaineNetNm1[[#This Row],[Popularité]]&gt;=70,"Forte","Faible")</f>
        <v>Forte</v>
      </c>
      <c r="K334" t="str">
        <f>IF(semaineNetNm1[[#This Row],[Energie]]&gt;0.6,"Forte","Faible")</f>
        <v>Forte</v>
      </c>
      <c r="L334" s="18">
        <v>5062404</v>
      </c>
      <c r="M334" s="17">
        <v>10561047</v>
      </c>
      <c r="N334" s="19">
        <v>44256</v>
      </c>
      <c r="O334" s="17">
        <v>76</v>
      </c>
      <c r="P334" s="17">
        <v>0.78900000000000003</v>
      </c>
      <c r="Q334" s="17">
        <v>0.78800000000000003</v>
      </c>
      <c r="R334" s="17">
        <v>0.124</v>
      </c>
      <c r="S334" s="17">
        <v>0.39700000000000002</v>
      </c>
      <c r="T334" s="17">
        <v>0.22600000000000001</v>
      </c>
      <c r="U334" s="17">
        <v>0.86699999999999999</v>
      </c>
      <c r="V334" s="17">
        <v>-2.39</v>
      </c>
      <c r="W334" s="17">
        <v>179005</v>
      </c>
      <c r="X334">
        <f>YEAR(semaineNetNm1[[#This Row],[Date de sortie]])</f>
        <v>2021</v>
      </c>
    </row>
    <row r="335" spans="1:24" x14ac:dyDescent="0.25">
      <c r="A335" s="10" t="s">
        <v>409</v>
      </c>
      <c r="B335" s="17">
        <v>87</v>
      </c>
      <c r="C335" s="18">
        <v>42</v>
      </c>
      <c r="D335" s="17">
        <v>20</v>
      </c>
      <c r="E335" s="19">
        <v>44309</v>
      </c>
      <c r="F335" s="17" t="s">
        <v>629</v>
      </c>
      <c r="G335" s="17" t="s">
        <v>630</v>
      </c>
      <c r="H335" t="str" cm="1">
        <f t="array" ref="H3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35" s="17" t="s">
        <v>68</v>
      </c>
      <c r="J335" t="str">
        <f>IF(semaineNetNm1[[#This Row],[Popularité]]&gt;=70,"Forte","Faible")</f>
        <v>Forte</v>
      </c>
      <c r="K335" t="str">
        <f>IF(semaineNetNm1[[#This Row],[Energie]]&gt;0.6,"Forte","Faible")</f>
        <v>Forte</v>
      </c>
      <c r="L335" s="18">
        <v>7383369</v>
      </c>
      <c r="M335" s="17">
        <v>207547</v>
      </c>
      <c r="N335" s="19">
        <v>44253</v>
      </c>
      <c r="O335" s="17">
        <v>87</v>
      </c>
      <c r="P335" s="17">
        <v>0.78200000000000003</v>
      </c>
      <c r="Q335" s="17">
        <v>0.67100000000000004</v>
      </c>
      <c r="R335" s="17">
        <v>3.4099999999999998E-2</v>
      </c>
      <c r="S335" s="17">
        <v>1.4200000000000001E-2</v>
      </c>
      <c r="T335" s="17">
        <v>0.33300000000000002</v>
      </c>
      <c r="U335" s="17">
        <v>0.61799999999999999</v>
      </c>
      <c r="V335" s="17">
        <v>-4.593</v>
      </c>
      <c r="W335" s="17">
        <v>178088</v>
      </c>
      <c r="X335">
        <f>YEAR(semaineNetNm1[[#This Row],[Date de sortie]])</f>
        <v>2021</v>
      </c>
    </row>
    <row r="336" spans="1:24" x14ac:dyDescent="0.25">
      <c r="A336" s="10" t="s">
        <v>409</v>
      </c>
      <c r="B336" s="17">
        <v>156</v>
      </c>
      <c r="C336" s="18">
        <v>128</v>
      </c>
      <c r="D336" s="17">
        <v>7</v>
      </c>
      <c r="E336" s="19">
        <v>44386</v>
      </c>
      <c r="F336" s="17" t="s">
        <v>631</v>
      </c>
      <c r="G336" s="17" t="s">
        <v>632</v>
      </c>
      <c r="H336" t="str" cm="1">
        <f t="array" ref="H3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36" s="17" t="s">
        <v>633</v>
      </c>
      <c r="J336" t="str">
        <f>IF(semaineNetNm1[[#This Row],[Popularité]]&gt;=70,"Forte","Faible")</f>
        <v>Forte</v>
      </c>
      <c r="K336" t="str">
        <f>IF(semaineNetNm1[[#This Row],[Energie]]&gt;0.6,"Forte","Faible")</f>
        <v>Forte</v>
      </c>
      <c r="L336" s="18">
        <v>5594505</v>
      </c>
      <c r="M336" s="17">
        <v>77034</v>
      </c>
      <c r="N336" s="19">
        <v>44253</v>
      </c>
      <c r="O336" s="17">
        <v>83</v>
      </c>
      <c r="P336" s="17">
        <v>0.79200000000000004</v>
      </c>
      <c r="Q336" s="17">
        <v>0.65</v>
      </c>
      <c r="R336" s="17">
        <v>3.9300000000000002E-2</v>
      </c>
      <c r="S336" s="17">
        <v>0.60699999999999998</v>
      </c>
      <c r="T336" s="17">
        <v>0.92</v>
      </c>
      <c r="U336" s="17">
        <v>0.872</v>
      </c>
      <c r="V336" s="17">
        <v>-3.8250000000000002</v>
      </c>
      <c r="W336" s="17">
        <v>225672</v>
      </c>
      <c r="X336">
        <f>YEAR(semaineNetNm1[[#This Row],[Date de sortie]])</f>
        <v>2021</v>
      </c>
    </row>
    <row r="337" spans="1:24" x14ac:dyDescent="0.25">
      <c r="A337" s="10" t="s">
        <v>409</v>
      </c>
      <c r="B337" s="17">
        <v>507</v>
      </c>
      <c r="C337" s="18">
        <v>64</v>
      </c>
      <c r="D337" s="17">
        <v>2</v>
      </c>
      <c r="E337" s="19">
        <v>44253</v>
      </c>
      <c r="F337" s="17" t="s">
        <v>634</v>
      </c>
      <c r="G337" s="17" t="s">
        <v>34</v>
      </c>
      <c r="H337" t="str" cm="1">
        <f t="array" ref="H3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37" s="17" t="s">
        <v>132</v>
      </c>
      <c r="J337" t="str">
        <f>IF(semaineNetNm1[[#This Row],[Popularité]]&gt;=70,"Forte","Faible")</f>
        <v>Forte</v>
      </c>
      <c r="K337" t="str">
        <f>IF(semaineNetNm1[[#This Row],[Energie]]&gt;0.6,"Forte","Faible")</f>
        <v>Forte</v>
      </c>
      <c r="L337" s="18">
        <v>5462333</v>
      </c>
      <c r="M337" s="17">
        <v>6852509</v>
      </c>
      <c r="N337" s="19">
        <v>44253</v>
      </c>
      <c r="O337" s="17">
        <v>75</v>
      </c>
      <c r="P337" s="17">
        <v>0.74399999999999999</v>
      </c>
      <c r="Q337" s="17">
        <v>0.751</v>
      </c>
      <c r="R337" s="17">
        <v>0.17699999999999999</v>
      </c>
      <c r="S337" s="17">
        <v>0.152</v>
      </c>
      <c r="T337" s="17">
        <v>0.252</v>
      </c>
      <c r="U337" s="17">
        <v>0.63400000000000001</v>
      </c>
      <c r="V337" s="17">
        <v>-6.859</v>
      </c>
      <c r="W337" s="17">
        <v>171892</v>
      </c>
      <c r="X337">
        <f>YEAR(semaineNetNm1[[#This Row],[Date de sortie]])</f>
        <v>2021</v>
      </c>
    </row>
    <row r="338" spans="1:24" x14ac:dyDescent="0.25">
      <c r="A338" s="10" t="s">
        <v>409</v>
      </c>
      <c r="B338" s="17">
        <v>520</v>
      </c>
      <c r="C338" s="18">
        <v>42</v>
      </c>
      <c r="D338" s="17">
        <v>12</v>
      </c>
      <c r="E338" s="19">
        <v>44141</v>
      </c>
      <c r="F338" s="17" t="s">
        <v>635</v>
      </c>
      <c r="G338" s="17" t="s">
        <v>636</v>
      </c>
      <c r="H338" t="str" cm="1">
        <f t="array" ref="H3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38" s="17" t="s">
        <v>637</v>
      </c>
      <c r="J338" t="str">
        <f>IF(semaineNetNm1[[#This Row],[Popularité]]&gt;=70,"Forte","Faible")</f>
        <v>Forte</v>
      </c>
      <c r="K338" t="str">
        <f>IF(semaineNetNm1[[#This Row],[Energie]]&gt;0.6,"Forte","Faible")</f>
        <v>Forte</v>
      </c>
      <c r="L338" s="18">
        <v>5874460</v>
      </c>
      <c r="M338" s="17">
        <v>1453875</v>
      </c>
      <c r="N338" s="19">
        <v>44253</v>
      </c>
      <c r="O338" s="17">
        <v>75</v>
      </c>
      <c r="P338" s="17">
        <v>0.72299999999999998</v>
      </c>
      <c r="Q338" s="17">
        <v>0.82299999999999995</v>
      </c>
      <c r="R338" s="17">
        <v>0.22900000000000001</v>
      </c>
      <c r="S338" s="17">
        <v>0.311</v>
      </c>
      <c r="T338" s="17">
        <v>9.98E-2</v>
      </c>
      <c r="U338" s="17">
        <v>0.505</v>
      </c>
      <c r="V338" s="17">
        <v>-4.7779999999999996</v>
      </c>
      <c r="W338" s="17">
        <v>198493</v>
      </c>
      <c r="X338">
        <f>YEAR(semaineNetNm1[[#This Row],[Date de sortie]])</f>
        <v>2021</v>
      </c>
    </row>
    <row r="339" spans="1:24" x14ac:dyDescent="0.25">
      <c r="A339" s="10" t="s">
        <v>409</v>
      </c>
      <c r="B339" s="17">
        <v>525</v>
      </c>
      <c r="C339" s="18">
        <v>185</v>
      </c>
      <c r="D339" s="17">
        <v>1</v>
      </c>
      <c r="E339" s="19">
        <v>44253</v>
      </c>
      <c r="F339" s="17" t="s">
        <v>638</v>
      </c>
      <c r="G339" s="17" t="s">
        <v>639</v>
      </c>
      <c r="H339" t="str" cm="1">
        <f t="array" ref="H3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39" s="17" t="s">
        <v>637</v>
      </c>
      <c r="J339" t="str">
        <f>IF(semaineNetNm1[[#This Row],[Popularité]]&gt;=70,"Forte","Faible")</f>
        <v>Forte</v>
      </c>
      <c r="K339" t="str">
        <f>IF(semaineNetNm1[[#This Row],[Energie]]&gt;0.6,"Forte","Faible")</f>
        <v>Faible</v>
      </c>
      <c r="L339" s="18">
        <v>5079580</v>
      </c>
      <c r="M339" s="17">
        <v>1453875</v>
      </c>
      <c r="N339" s="19">
        <v>44253</v>
      </c>
      <c r="O339" s="17">
        <v>70</v>
      </c>
      <c r="P339" s="17">
        <v>0.29599999999999999</v>
      </c>
      <c r="Q339" s="17">
        <v>0.76100000000000001</v>
      </c>
      <c r="R339" s="17">
        <v>4.8399999999999999E-2</v>
      </c>
      <c r="S339" s="17">
        <v>0.55100000000000005</v>
      </c>
      <c r="T339" s="17">
        <v>0.13400000000000001</v>
      </c>
      <c r="U339" s="17">
        <v>0.57899999999999996</v>
      </c>
      <c r="V339" s="17">
        <v>-10.220000000000001</v>
      </c>
      <c r="W339" s="17">
        <v>167867</v>
      </c>
      <c r="X339">
        <f>YEAR(semaineNetNm1[[#This Row],[Date de sortie]])</f>
        <v>2021</v>
      </c>
    </row>
    <row r="340" spans="1:24" x14ac:dyDescent="0.25">
      <c r="A340" s="10" t="s">
        <v>409</v>
      </c>
      <c r="B340" s="17">
        <v>532</v>
      </c>
      <c r="C340" s="18">
        <v>140</v>
      </c>
      <c r="D340" s="17">
        <v>1</v>
      </c>
      <c r="E340" s="19">
        <v>44246</v>
      </c>
      <c r="F340" s="17" t="s">
        <v>640</v>
      </c>
      <c r="G340" s="17" t="s">
        <v>641</v>
      </c>
      <c r="H340" t="str" cm="1">
        <f t="array" ref="H3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40" s="17" t="s">
        <v>164</v>
      </c>
      <c r="J340" t="str">
        <f>IF(semaineNetNm1[[#This Row],[Popularité]]&gt;=70,"Forte","Faible")</f>
        <v>Faible</v>
      </c>
      <c r="K340" t="str">
        <f>IF(semaineNetNm1[[#This Row],[Energie]]&gt;0.6,"Forte","Faible")</f>
        <v>Faible</v>
      </c>
      <c r="L340" s="18">
        <v>5936752</v>
      </c>
      <c r="M340" s="17">
        <v>961181</v>
      </c>
      <c r="N340" s="19">
        <v>44253</v>
      </c>
      <c r="O340" s="17">
        <v>68</v>
      </c>
      <c r="P340" s="17">
        <v>0.56499999999999995</v>
      </c>
      <c r="Q340" s="17">
        <v>0.80600000000000005</v>
      </c>
      <c r="R340" s="17">
        <v>0.113</v>
      </c>
      <c r="S340" s="17">
        <v>0.47</v>
      </c>
      <c r="T340" s="17">
        <v>8.2400000000000001E-2</v>
      </c>
      <c r="U340" s="17">
        <v>0.311</v>
      </c>
      <c r="V340" s="17">
        <v>-8.9600000000000009</v>
      </c>
      <c r="W340" s="17">
        <v>195734</v>
      </c>
      <c r="X340">
        <f>YEAR(semaineNetNm1[[#This Row],[Date de sortie]])</f>
        <v>2021</v>
      </c>
    </row>
    <row r="341" spans="1:24" x14ac:dyDescent="0.25">
      <c r="A341" s="10" t="s">
        <v>409</v>
      </c>
      <c r="B341" s="17">
        <v>195</v>
      </c>
      <c r="C341" s="18">
        <v>149</v>
      </c>
      <c r="D341" s="17">
        <v>5</v>
      </c>
      <c r="E341" s="19">
        <v>44386</v>
      </c>
      <c r="F341" s="17" t="s">
        <v>642</v>
      </c>
      <c r="G341" s="17" t="s">
        <v>643</v>
      </c>
      <c r="H341" t="str" cm="1">
        <f t="array" ref="H3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41" s="17" t="s">
        <v>644</v>
      </c>
      <c r="J341" t="str">
        <f>IF(semaineNetNm1[[#This Row],[Popularité]]&gt;=70,"Forte","Faible")</f>
        <v>Forte</v>
      </c>
      <c r="K341" t="str">
        <f>IF(semaineNetNm1[[#This Row],[Energie]]&gt;0.6,"Forte","Faible")</f>
        <v>Faible</v>
      </c>
      <c r="L341" s="18">
        <v>4978559</v>
      </c>
      <c r="M341" s="17">
        <v>130627</v>
      </c>
      <c r="N341" s="19">
        <v>44252</v>
      </c>
      <c r="O341" s="17">
        <v>84</v>
      </c>
      <c r="P341" s="17">
        <v>0.44800000000000001</v>
      </c>
      <c r="Q341" s="17">
        <v>0.52500000000000002</v>
      </c>
      <c r="R341" s="17">
        <v>4.4299999999999999E-2</v>
      </c>
      <c r="S341" s="17">
        <v>0.14000000000000001</v>
      </c>
      <c r="T341" s="17">
        <v>9.2200000000000004E-2</v>
      </c>
      <c r="U341" s="17">
        <v>0.52700000000000002</v>
      </c>
      <c r="V341" s="17">
        <v>-4.0750000000000002</v>
      </c>
      <c r="W341" s="17">
        <v>140308</v>
      </c>
      <c r="X341">
        <f>YEAR(semaineNetNm1[[#This Row],[Date de sortie]])</f>
        <v>2021</v>
      </c>
    </row>
    <row r="342" spans="1:24" x14ac:dyDescent="0.25">
      <c r="A342" s="10" t="s">
        <v>409</v>
      </c>
      <c r="B342" s="17">
        <v>518</v>
      </c>
      <c r="C342" s="18">
        <v>74</v>
      </c>
      <c r="D342" s="17">
        <v>1</v>
      </c>
      <c r="E342" s="19">
        <v>44253</v>
      </c>
      <c r="F342" s="17" t="s">
        <v>645</v>
      </c>
      <c r="G342" s="17" t="s">
        <v>183</v>
      </c>
      <c r="H342" t="str" cm="1">
        <f t="array" ref="H3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342" s="17" t="s">
        <v>184</v>
      </c>
      <c r="J342" t="str">
        <f>IF(semaineNetNm1[[#This Row],[Popularité]]&gt;=70,"Forte","Faible")</f>
        <v>Forte</v>
      </c>
      <c r="K342" t="str">
        <f>IF(semaineNetNm1[[#This Row],[Energie]]&gt;0.6,"Forte","Faible")</f>
        <v>Forte</v>
      </c>
      <c r="L342" s="18">
        <v>7464020</v>
      </c>
      <c r="M342" s="17">
        <v>33663701</v>
      </c>
      <c r="N342" s="19">
        <v>44252</v>
      </c>
      <c r="O342" s="17">
        <v>72</v>
      </c>
      <c r="P342" s="17">
        <v>0.70899999999999996</v>
      </c>
      <c r="Q342" s="17">
        <v>0.47</v>
      </c>
      <c r="R342" s="17">
        <v>2.9899999999999999E-2</v>
      </c>
      <c r="S342" s="17">
        <v>1.24E-3</v>
      </c>
      <c r="T342" s="17">
        <v>0.30199999999999999</v>
      </c>
      <c r="U342" s="17">
        <v>0.247</v>
      </c>
      <c r="V342" s="17">
        <v>-4.5629999999999997</v>
      </c>
      <c r="W342" s="17">
        <v>241360</v>
      </c>
      <c r="X342">
        <f>YEAR(semaineNetNm1[[#This Row],[Date de sortie]])</f>
        <v>2021</v>
      </c>
    </row>
    <row r="343" spans="1:24" x14ac:dyDescent="0.25">
      <c r="A343" s="10" t="s">
        <v>409</v>
      </c>
      <c r="B343" s="17">
        <v>424</v>
      </c>
      <c r="C343" s="18">
        <v>186</v>
      </c>
      <c r="D343" s="17">
        <v>1</v>
      </c>
      <c r="E343" s="19">
        <v>44302</v>
      </c>
      <c r="F343" s="17" t="s">
        <v>646</v>
      </c>
      <c r="G343" s="17" t="s">
        <v>647</v>
      </c>
      <c r="H343" t="str" cm="1">
        <f t="array" ref="H3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43" s="17" t="s">
        <v>633</v>
      </c>
      <c r="J343" t="str">
        <f>IF(semaineNetNm1[[#This Row],[Popularité]]&gt;=70,"Forte","Faible")</f>
        <v>Forte</v>
      </c>
      <c r="K343" t="str">
        <f>IF(semaineNetNm1[[#This Row],[Energie]]&gt;0.6,"Forte","Faible")</f>
        <v>Forte</v>
      </c>
      <c r="L343" s="18">
        <v>5159208</v>
      </c>
      <c r="M343" s="17">
        <v>4271775</v>
      </c>
      <c r="N343" s="19">
        <v>44246</v>
      </c>
      <c r="O343" s="17">
        <v>80</v>
      </c>
      <c r="P343" s="17">
        <v>0.93200000000000005</v>
      </c>
      <c r="Q343" s="17">
        <v>0.59299999999999997</v>
      </c>
      <c r="R343" s="17">
        <v>5.2600000000000001E-2</v>
      </c>
      <c r="S343" s="17">
        <v>0.30199999999999999</v>
      </c>
      <c r="T343" s="17">
        <v>0.13300000000000001</v>
      </c>
      <c r="U343" s="17">
        <v>0.91300000000000003</v>
      </c>
      <c r="V343" s="17">
        <v>-2.3239999999999998</v>
      </c>
      <c r="W343" s="17">
        <v>147876</v>
      </c>
      <c r="X343">
        <f>YEAR(semaineNetNm1[[#This Row],[Date de sortie]])</f>
        <v>2021</v>
      </c>
    </row>
    <row r="344" spans="1:24" x14ac:dyDescent="0.25">
      <c r="A344" s="10" t="s">
        <v>409</v>
      </c>
      <c r="B344" s="17">
        <v>519</v>
      </c>
      <c r="C344" s="18">
        <v>38</v>
      </c>
      <c r="D344" s="17">
        <v>2</v>
      </c>
      <c r="E344" s="19">
        <v>44246</v>
      </c>
      <c r="F344" s="17" t="s">
        <v>648</v>
      </c>
      <c r="G344" s="17" t="s">
        <v>649</v>
      </c>
      <c r="H344" t="str" cm="1">
        <f t="array" ref="H3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44" s="17" t="s">
        <v>68</v>
      </c>
      <c r="J344" t="str">
        <f>IF(semaineNetNm1[[#This Row],[Popularité]]&gt;=70,"Forte","Faible")</f>
        <v>Forte</v>
      </c>
      <c r="K344" t="str">
        <f>IF(semaineNetNm1[[#This Row],[Energie]]&gt;0.6,"Forte","Faible")</f>
        <v>Forte</v>
      </c>
      <c r="L344" s="18">
        <v>6591829</v>
      </c>
      <c r="M344" s="17">
        <v>67208170</v>
      </c>
      <c r="N344" s="19">
        <v>44246</v>
      </c>
      <c r="O344" s="17">
        <v>71</v>
      </c>
      <c r="P344" s="17">
        <v>0.70799999999999996</v>
      </c>
      <c r="Q344" s="17">
        <v>0.69799999999999995</v>
      </c>
      <c r="R344" s="17">
        <v>4.5400000000000003E-2</v>
      </c>
      <c r="S344" s="17">
        <v>2.5100000000000001E-2</v>
      </c>
      <c r="T344" s="17">
        <v>0.124</v>
      </c>
      <c r="U344" s="17">
        <v>0.32200000000000001</v>
      </c>
      <c r="V344" s="17">
        <v>-4.9429999999999996</v>
      </c>
      <c r="W344" s="17">
        <v>122174</v>
      </c>
      <c r="X344">
        <f>YEAR(semaineNetNm1[[#This Row],[Date de sortie]])</f>
        <v>2021</v>
      </c>
    </row>
    <row r="345" spans="1:24" x14ac:dyDescent="0.25">
      <c r="A345" s="10" t="s">
        <v>409</v>
      </c>
      <c r="B345" s="17">
        <v>533</v>
      </c>
      <c r="C345" s="18">
        <v>144</v>
      </c>
      <c r="D345" s="17">
        <v>1</v>
      </c>
      <c r="E345" s="19">
        <v>44246</v>
      </c>
      <c r="F345" s="17" t="s">
        <v>650</v>
      </c>
      <c r="G345" s="17" t="s">
        <v>651</v>
      </c>
      <c r="H345" t="str" cm="1">
        <f t="array" ref="H3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45" s="17" t="s">
        <v>193</v>
      </c>
      <c r="J345" t="str">
        <f>IF(semaineNetNm1[[#This Row],[Popularité]]&gt;=70,"Forte","Faible")</f>
        <v>Faible</v>
      </c>
      <c r="K345" t="str">
        <f>IF(semaineNetNm1[[#This Row],[Energie]]&gt;0.6,"Forte","Faible")</f>
        <v>Forte</v>
      </c>
      <c r="L345" s="18">
        <v>5897983</v>
      </c>
      <c r="M345" s="17">
        <v>5831194</v>
      </c>
      <c r="N345" s="19">
        <v>44245</v>
      </c>
      <c r="O345" s="17">
        <v>69</v>
      </c>
      <c r="P345" s="17">
        <v>0.65</v>
      </c>
      <c r="Q345" s="17">
        <v>0.79300000000000004</v>
      </c>
      <c r="R345" s="17">
        <v>0.39700000000000002</v>
      </c>
      <c r="S345" s="17">
        <v>0.371</v>
      </c>
      <c r="T345" s="17">
        <v>0.85399999999999998</v>
      </c>
      <c r="U345" s="17">
        <v>0.80900000000000005</v>
      </c>
      <c r="V345" s="17">
        <v>-3.944</v>
      </c>
      <c r="W345" s="17">
        <v>243750</v>
      </c>
      <c r="X345">
        <f>YEAR(semaineNetNm1[[#This Row],[Date de sortie]])</f>
        <v>2021</v>
      </c>
    </row>
    <row r="346" spans="1:24" x14ac:dyDescent="0.25">
      <c r="A346" s="10" t="s">
        <v>409</v>
      </c>
      <c r="B346" s="17">
        <v>58</v>
      </c>
      <c r="C346" s="18">
        <v>31</v>
      </c>
      <c r="D346" s="17">
        <v>12</v>
      </c>
      <c r="E346" s="19">
        <v>44351</v>
      </c>
      <c r="F346" s="17" t="s">
        <v>652</v>
      </c>
      <c r="G346" s="17" t="s">
        <v>653</v>
      </c>
      <c r="H346" t="str" cm="1">
        <f t="array" ref="H3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46" s="17" t="s">
        <v>243</v>
      </c>
      <c r="J346" t="str">
        <f>IF(semaineNetNm1[[#This Row],[Popularité]]&gt;=70,"Forte","Faible")</f>
        <v>Forte</v>
      </c>
      <c r="K346" t="str">
        <f>IF(semaineNetNm1[[#This Row],[Energie]]&gt;0.6,"Forte","Faible")</f>
        <v>Faible</v>
      </c>
      <c r="L346" s="18">
        <v>9086979</v>
      </c>
      <c r="M346" s="17">
        <v>6080597</v>
      </c>
      <c r="N346" s="19">
        <v>44241</v>
      </c>
      <c r="O346" s="17">
        <v>87</v>
      </c>
      <c r="P346" s="17">
        <v>0.45500000000000002</v>
      </c>
      <c r="Q346" s="17">
        <v>0.54</v>
      </c>
      <c r="R346" s="17">
        <v>0.224</v>
      </c>
      <c r="S346" s="17">
        <v>0.67500000000000004</v>
      </c>
      <c r="T346" s="17">
        <v>0.12</v>
      </c>
      <c r="U346" s="17">
        <v>0.432</v>
      </c>
      <c r="V346" s="17">
        <v>-5.9880000000000004</v>
      </c>
      <c r="W346" s="17">
        <v>212032</v>
      </c>
      <c r="X346">
        <f>YEAR(semaineNetNm1[[#This Row],[Date de sortie]])</f>
        <v>2021</v>
      </c>
    </row>
    <row r="347" spans="1:24" x14ac:dyDescent="0.25">
      <c r="A347" s="10" t="s">
        <v>409</v>
      </c>
      <c r="B347" s="17">
        <v>166</v>
      </c>
      <c r="C347" s="18">
        <v>59</v>
      </c>
      <c r="D347" s="17">
        <v>18</v>
      </c>
      <c r="E347" s="19">
        <v>44323</v>
      </c>
      <c r="F347" s="17" t="s">
        <v>654</v>
      </c>
      <c r="G347" s="17" t="s">
        <v>655</v>
      </c>
      <c r="H347" t="str" cm="1">
        <f t="array" ref="H3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47" s="17" t="s">
        <v>68</v>
      </c>
      <c r="J347" t="str">
        <f>IF(semaineNetNm1[[#This Row],[Popularité]]&gt;=70,"Forte","Faible")</f>
        <v>Forte</v>
      </c>
      <c r="K347" t="str">
        <f>IF(semaineNetNm1[[#This Row],[Energie]]&gt;0.6,"Forte","Faible")</f>
        <v>Faible</v>
      </c>
      <c r="L347" s="18">
        <v>5434073</v>
      </c>
      <c r="M347" s="17">
        <v>11477164</v>
      </c>
      <c r="N347" s="19">
        <v>44239</v>
      </c>
      <c r="O347" s="17">
        <v>83</v>
      </c>
      <c r="P347" s="17">
        <v>0.59399999999999997</v>
      </c>
      <c r="Q347" s="17">
        <v>0.47599999999999998</v>
      </c>
      <c r="R347" s="17">
        <v>0.13500000000000001</v>
      </c>
      <c r="S347" s="17">
        <v>5.9900000000000002E-2</v>
      </c>
      <c r="T347" s="17">
        <v>7.85E-2</v>
      </c>
      <c r="U347" s="17">
        <v>0.314</v>
      </c>
      <c r="V347" s="17">
        <v>-6.8789999999999996</v>
      </c>
      <c r="W347" s="17">
        <v>141050</v>
      </c>
      <c r="X347">
        <f>YEAR(semaineNetNm1[[#This Row],[Date de sortie]])</f>
        <v>2021</v>
      </c>
    </row>
    <row r="348" spans="1:24" x14ac:dyDescent="0.25">
      <c r="A348" s="10" t="s">
        <v>409</v>
      </c>
      <c r="B348" s="17">
        <v>222</v>
      </c>
      <c r="C348" s="18">
        <v>22</v>
      </c>
      <c r="D348" s="17">
        <v>22</v>
      </c>
      <c r="E348" s="19">
        <v>44239</v>
      </c>
      <c r="F348" s="17" t="s">
        <v>656</v>
      </c>
      <c r="G348" s="17" t="s">
        <v>33</v>
      </c>
      <c r="H348" t="str" cm="1">
        <f t="array" ref="H3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48" s="17" t="s">
        <v>68</v>
      </c>
      <c r="J348" t="str">
        <f>IF(semaineNetNm1[[#This Row],[Popularité]]&gt;=70,"Forte","Faible")</f>
        <v>Forte</v>
      </c>
      <c r="K348" t="str">
        <f>IF(semaineNetNm1[[#This Row],[Energie]]&gt;0.6,"Forte","Faible")</f>
        <v>Faible</v>
      </c>
      <c r="L348" s="18">
        <v>6318660</v>
      </c>
      <c r="M348" s="17">
        <v>27142474</v>
      </c>
      <c r="N348" s="19">
        <v>44238</v>
      </c>
      <c r="O348" s="17">
        <v>83</v>
      </c>
      <c r="P348" s="17">
        <v>0.58799999999999997</v>
      </c>
      <c r="Q348" s="17">
        <v>0.72199999999999998</v>
      </c>
      <c r="R348" s="17">
        <v>5.4399999999999997E-2</v>
      </c>
      <c r="S348" s="17">
        <v>3.1899999999999998E-2</v>
      </c>
      <c r="T348" s="17">
        <v>0.183</v>
      </c>
      <c r="U348" s="17">
        <v>0.59</v>
      </c>
      <c r="V348" s="17">
        <v>-5.9320000000000004</v>
      </c>
      <c r="W348" s="17">
        <v>165507</v>
      </c>
      <c r="X348">
        <f>YEAR(semaineNetNm1[[#This Row],[Date de sortie]])</f>
        <v>2021</v>
      </c>
    </row>
    <row r="349" spans="1:24" x14ac:dyDescent="0.25">
      <c r="A349" s="10" t="s">
        <v>409</v>
      </c>
      <c r="B349" s="17">
        <v>1261</v>
      </c>
      <c r="C349" s="18">
        <v>70</v>
      </c>
      <c r="D349" s="17">
        <v>1</v>
      </c>
      <c r="E349" s="19">
        <v>43917</v>
      </c>
      <c r="F349" s="17" t="s">
        <v>657</v>
      </c>
      <c r="G349" s="17" t="s">
        <v>33</v>
      </c>
      <c r="H349" t="str" cm="1">
        <f t="array" ref="H3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49" s="17" t="s">
        <v>68</v>
      </c>
      <c r="J349" t="str">
        <f>IF(semaineNetNm1[[#This Row],[Popularité]]&gt;=70,"Forte","Faible")</f>
        <v>Faible</v>
      </c>
      <c r="K349" t="str">
        <f>IF(semaineNetNm1[[#This Row],[Energie]]&gt;0.6,"Forte","Faible")</f>
        <v>Forte</v>
      </c>
      <c r="L349" s="18">
        <v>8136247</v>
      </c>
      <c r="M349" s="17">
        <v>27167675</v>
      </c>
      <c r="N349" s="19">
        <v>44238</v>
      </c>
      <c r="O349" s="17">
        <v>65</v>
      </c>
      <c r="P349" s="17">
        <v>0.78500000000000003</v>
      </c>
      <c r="Q349" s="17">
        <v>0.46899999999999997</v>
      </c>
      <c r="R349" s="17">
        <v>6.6400000000000001E-2</v>
      </c>
      <c r="S349" s="17">
        <v>0.13300000000000001</v>
      </c>
      <c r="T349" s="17">
        <v>9.3100000000000002E-2</v>
      </c>
      <c r="U349" s="17">
        <v>0.79</v>
      </c>
      <c r="V349" s="17">
        <v>-4.0149999999999997</v>
      </c>
      <c r="W349" s="17">
        <v>209583</v>
      </c>
      <c r="X349">
        <f>YEAR(semaineNetNm1[[#This Row],[Date de sortie]])</f>
        <v>2021</v>
      </c>
    </row>
    <row r="350" spans="1:24" x14ac:dyDescent="0.25">
      <c r="A350" s="10" t="s">
        <v>409</v>
      </c>
      <c r="B350" s="17">
        <v>1262</v>
      </c>
      <c r="C350" s="18">
        <v>71</v>
      </c>
      <c r="D350" s="17">
        <v>1</v>
      </c>
      <c r="E350" s="19">
        <v>43917</v>
      </c>
      <c r="F350" s="17" t="s">
        <v>658</v>
      </c>
      <c r="G350" s="17" t="s">
        <v>33</v>
      </c>
      <c r="H350" t="str" cm="1">
        <f t="array" ref="H3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50" s="17" t="s">
        <v>68</v>
      </c>
      <c r="J350" t="str">
        <f>IF(semaineNetNm1[[#This Row],[Popularité]]&gt;=70,"Forte","Faible")</f>
        <v>Faible</v>
      </c>
      <c r="K350" t="str">
        <f>IF(semaineNetNm1[[#This Row],[Energie]]&gt;0.6,"Forte","Faible")</f>
        <v>Forte</v>
      </c>
      <c r="L350" s="18">
        <v>8091754</v>
      </c>
      <c r="M350" s="17">
        <v>27167675</v>
      </c>
      <c r="N350" s="19">
        <v>44238</v>
      </c>
      <c r="O350" s="17">
        <v>65</v>
      </c>
      <c r="P350" s="17">
        <v>0.81299999999999994</v>
      </c>
      <c r="Q350" s="17">
        <v>0.875</v>
      </c>
      <c r="R350" s="17">
        <v>5.79E-2</v>
      </c>
      <c r="S350" s="17">
        <v>6.1799999999999997E-3</v>
      </c>
      <c r="T350" s="17">
        <v>0.32100000000000001</v>
      </c>
      <c r="U350" s="17">
        <v>0.85899999999999999</v>
      </c>
      <c r="V350" s="17">
        <v>-4.5019999999999998</v>
      </c>
      <c r="W350" s="17">
        <v>184882</v>
      </c>
      <c r="X350">
        <f>YEAR(semaineNetNm1[[#This Row],[Date de sortie]])</f>
        <v>2021</v>
      </c>
    </row>
    <row r="351" spans="1:24" x14ac:dyDescent="0.25">
      <c r="A351" s="10" t="s">
        <v>409</v>
      </c>
      <c r="B351" s="17">
        <v>1263</v>
      </c>
      <c r="C351" s="18">
        <v>92</v>
      </c>
      <c r="D351" s="17">
        <v>1</v>
      </c>
      <c r="E351" s="19">
        <v>43917</v>
      </c>
      <c r="F351" s="17" t="s">
        <v>659</v>
      </c>
      <c r="G351" s="17" t="s">
        <v>33</v>
      </c>
      <c r="H351" t="str" cm="1">
        <f t="array" ref="H3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51" s="17" t="s">
        <v>68</v>
      </c>
      <c r="J351" t="str">
        <f>IF(semaineNetNm1[[#This Row],[Popularité]]&gt;=70,"Forte","Faible")</f>
        <v>Faible</v>
      </c>
      <c r="K351" t="str">
        <f>IF(semaineNetNm1[[#This Row],[Energie]]&gt;0.6,"Forte","Faible")</f>
        <v>Forte</v>
      </c>
      <c r="L351" s="18">
        <v>6802068</v>
      </c>
      <c r="M351" s="17">
        <v>27167675</v>
      </c>
      <c r="N351" s="19">
        <v>44238</v>
      </c>
      <c r="O351" s="17">
        <v>64</v>
      </c>
      <c r="P351" s="17">
        <v>0.70099999999999996</v>
      </c>
      <c r="Q351" s="17">
        <v>0.68</v>
      </c>
      <c r="R351" s="17">
        <v>9.1700000000000004E-2</v>
      </c>
      <c r="S351" s="17">
        <v>0.13800000000000001</v>
      </c>
      <c r="T351" s="17">
        <v>0.16800000000000001</v>
      </c>
      <c r="U351" s="17">
        <v>0.64900000000000002</v>
      </c>
      <c r="V351" s="17">
        <v>-5.0010000000000003</v>
      </c>
      <c r="W351" s="17">
        <v>218754</v>
      </c>
      <c r="X351">
        <f>YEAR(semaineNetNm1[[#This Row],[Date de sortie]])</f>
        <v>2021</v>
      </c>
    </row>
    <row r="352" spans="1:24" x14ac:dyDescent="0.25">
      <c r="A352" s="10" t="s">
        <v>409</v>
      </c>
      <c r="B352" s="17">
        <v>1266</v>
      </c>
      <c r="C352" s="18">
        <v>118</v>
      </c>
      <c r="D352" s="17">
        <v>1</v>
      </c>
      <c r="E352" s="19">
        <v>43917</v>
      </c>
      <c r="F352" s="17" t="s">
        <v>660</v>
      </c>
      <c r="G352" s="17" t="s">
        <v>33</v>
      </c>
      <c r="H352" t="str" cm="1">
        <f t="array" ref="H3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52" s="17" t="s">
        <v>68</v>
      </c>
      <c r="J352" t="str">
        <f>IF(semaineNetNm1[[#This Row],[Popularité]]&gt;=70,"Forte","Faible")</f>
        <v>Faible</v>
      </c>
      <c r="K352" t="str">
        <f>IF(semaineNetNm1[[#This Row],[Energie]]&gt;0.6,"Forte","Faible")</f>
        <v>Faible</v>
      </c>
      <c r="L352" s="18">
        <v>6015914</v>
      </c>
      <c r="M352" s="17">
        <v>27167675</v>
      </c>
      <c r="N352" s="19">
        <v>44238</v>
      </c>
      <c r="O352" s="17">
        <v>63</v>
      </c>
      <c r="P352" s="17">
        <v>0.48599999999999999</v>
      </c>
      <c r="Q352" s="17">
        <v>0.76800000000000002</v>
      </c>
      <c r="R352" s="17">
        <v>3.5299999999999998E-2</v>
      </c>
      <c r="S352" s="17">
        <v>0.40799999999999997</v>
      </c>
      <c r="T352" s="17">
        <v>9.8000000000000004E-2</v>
      </c>
      <c r="U352" s="17">
        <v>0.51900000000000002</v>
      </c>
      <c r="V352" s="17">
        <v>-5.9539999999999997</v>
      </c>
      <c r="W352" s="17">
        <v>166266</v>
      </c>
      <c r="X352">
        <f>YEAR(semaineNetNm1[[#This Row],[Date de sortie]])</f>
        <v>2021</v>
      </c>
    </row>
    <row r="353" spans="1:24" x14ac:dyDescent="0.25">
      <c r="A353" s="10" t="s">
        <v>409</v>
      </c>
      <c r="B353" s="17">
        <v>386</v>
      </c>
      <c r="C353" s="18">
        <v>164</v>
      </c>
      <c r="D353" s="17">
        <v>11</v>
      </c>
      <c r="E353" s="19">
        <v>44274</v>
      </c>
      <c r="F353" s="17" t="s">
        <v>661</v>
      </c>
      <c r="G353" s="17" t="s">
        <v>662</v>
      </c>
      <c r="H353" t="str" cm="1">
        <f t="array" ref="H3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53" s="17" t="s">
        <v>51</v>
      </c>
      <c r="J353" t="str">
        <f>IF(semaineNetNm1[[#This Row],[Popularité]]&gt;=70,"Forte","Faible")</f>
        <v>Forte</v>
      </c>
      <c r="K353" t="str">
        <f>IF(semaineNetNm1[[#This Row],[Energie]]&gt;0.6,"Forte","Faible")</f>
        <v>Forte</v>
      </c>
      <c r="L353" s="18">
        <v>5103863</v>
      </c>
      <c r="M353" s="17">
        <v>14826679</v>
      </c>
      <c r="N353" s="19">
        <v>44235</v>
      </c>
      <c r="O353" s="17">
        <v>79</v>
      </c>
      <c r="P353" s="17">
        <v>0.68899999999999995</v>
      </c>
      <c r="Q353" s="17">
        <v>0.72799999999999998</v>
      </c>
      <c r="R353" s="17">
        <v>7.2499999999999995E-2</v>
      </c>
      <c r="S353" s="17">
        <v>0.29299999999999998</v>
      </c>
      <c r="T353" s="17">
        <v>0.109</v>
      </c>
      <c r="U353" s="17">
        <v>0.43099999999999999</v>
      </c>
      <c r="V353" s="17">
        <v>-5.718</v>
      </c>
      <c r="W353" s="17">
        <v>197647</v>
      </c>
      <c r="X353">
        <f>YEAR(semaineNetNm1[[#This Row],[Date de sortie]])</f>
        <v>2021</v>
      </c>
    </row>
    <row r="354" spans="1:24" x14ac:dyDescent="0.25">
      <c r="A354" s="10" t="s">
        <v>409</v>
      </c>
      <c r="B354" s="17">
        <v>91</v>
      </c>
      <c r="C354" s="18">
        <v>55</v>
      </c>
      <c r="D354" s="17">
        <v>13</v>
      </c>
      <c r="E354" s="19">
        <v>44344</v>
      </c>
      <c r="F354" s="17" t="s">
        <v>663</v>
      </c>
      <c r="G354" s="17" t="s">
        <v>664</v>
      </c>
      <c r="H354" t="str" cm="1">
        <f t="array" ref="H3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54" s="17" t="s">
        <v>202</v>
      </c>
      <c r="J354" t="str">
        <f>IF(semaineNetNm1[[#This Row],[Popularité]]&gt;=70,"Forte","Faible")</f>
        <v>Forte</v>
      </c>
      <c r="K354" t="str">
        <f>IF(semaineNetNm1[[#This Row],[Energie]]&gt;0.6,"Forte","Faible")</f>
        <v>Forte</v>
      </c>
      <c r="L354" s="18">
        <v>7336542</v>
      </c>
      <c r="M354" s="17">
        <v>151486</v>
      </c>
      <c r="N354" s="19">
        <v>44232</v>
      </c>
      <c r="O354" s="17">
        <v>87</v>
      </c>
      <c r="P354" s="17">
        <v>0.67300000000000004</v>
      </c>
      <c r="Q354" s="17">
        <v>0.81799999999999995</v>
      </c>
      <c r="R354" s="17">
        <v>0.14799999999999999</v>
      </c>
      <c r="S354" s="17">
        <v>0.34799999999999998</v>
      </c>
      <c r="T354" s="17">
        <v>0.17199999999999999</v>
      </c>
      <c r="U354" s="17">
        <v>0.69499999999999995</v>
      </c>
      <c r="V354" s="17">
        <v>-7.5419999999999998</v>
      </c>
      <c r="W354" s="17">
        <v>193636</v>
      </c>
      <c r="X354">
        <f>YEAR(semaineNetNm1[[#This Row],[Date de sortie]])</f>
        <v>2021</v>
      </c>
    </row>
    <row r="355" spans="1:24" x14ac:dyDescent="0.25">
      <c r="A355" s="10" t="s">
        <v>409</v>
      </c>
      <c r="B355" s="17">
        <v>139</v>
      </c>
      <c r="C355" s="18">
        <v>14</v>
      </c>
      <c r="D355" s="17">
        <v>25</v>
      </c>
      <c r="E355" s="19">
        <v>44281</v>
      </c>
      <c r="F355" s="17" t="s">
        <v>665</v>
      </c>
      <c r="G355" s="17" t="s">
        <v>666</v>
      </c>
      <c r="H355" t="str" cm="1">
        <f t="array" ref="H3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55" s="17" t="s">
        <v>68</v>
      </c>
      <c r="J355" t="str">
        <f>IF(semaineNetNm1[[#This Row],[Popularité]]&gt;=70,"Forte","Faible")</f>
        <v>Forte</v>
      </c>
      <c r="K355" t="str">
        <f>IF(semaineNetNm1[[#This Row],[Energie]]&gt;0.6,"Forte","Faible")</f>
        <v>Forte</v>
      </c>
      <c r="L355" s="18">
        <v>5845156</v>
      </c>
      <c r="M355" s="17">
        <v>17353707</v>
      </c>
      <c r="N355" s="19">
        <v>44232</v>
      </c>
      <c r="O355" s="17">
        <v>83</v>
      </c>
      <c r="P355" s="17">
        <v>0.79500000000000004</v>
      </c>
      <c r="Q355" s="17">
        <v>0.86799999999999999</v>
      </c>
      <c r="R355" s="17">
        <v>0.26900000000000002</v>
      </c>
      <c r="S355" s="17">
        <v>1.1999999999999999E-3</v>
      </c>
      <c r="T355" s="17">
        <v>4.6100000000000002E-2</v>
      </c>
      <c r="U355" s="17">
        <v>0.81899999999999995</v>
      </c>
      <c r="V355" s="17">
        <v>-6.0439999999999996</v>
      </c>
      <c r="W355" s="17">
        <v>156945</v>
      </c>
      <c r="X355">
        <f>YEAR(semaineNetNm1[[#This Row],[Date de sortie]])</f>
        <v>2021</v>
      </c>
    </row>
    <row r="356" spans="1:24" x14ac:dyDescent="0.25">
      <c r="A356" s="10" t="s">
        <v>409</v>
      </c>
      <c r="B356" s="17">
        <v>562</v>
      </c>
      <c r="C356" s="18">
        <v>175</v>
      </c>
      <c r="D356" s="17">
        <v>1</v>
      </c>
      <c r="E356" s="19">
        <v>44232</v>
      </c>
      <c r="F356" s="17" t="s">
        <v>667</v>
      </c>
      <c r="G356" s="17" t="s">
        <v>432</v>
      </c>
      <c r="H356" t="str" cm="1">
        <f t="array" ref="H3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56" s="17" t="s">
        <v>68</v>
      </c>
      <c r="J356" t="str">
        <f>IF(semaineNetNm1[[#This Row],[Popularité]]&gt;=70,"Forte","Faible")</f>
        <v>Forte</v>
      </c>
      <c r="K356" t="str">
        <f>IF(semaineNetNm1[[#This Row],[Energie]]&gt;0.6,"Forte","Faible")</f>
        <v>Faible</v>
      </c>
      <c r="L356" s="18">
        <v>5197587</v>
      </c>
      <c r="M356" s="17">
        <v>14921269</v>
      </c>
      <c r="N356" s="19">
        <v>44232</v>
      </c>
      <c r="O356" s="17">
        <v>76</v>
      </c>
      <c r="P356" s="17">
        <v>0.55800000000000005</v>
      </c>
      <c r="Q356" s="17">
        <v>0.85899999999999999</v>
      </c>
      <c r="R356" s="17">
        <v>9.0200000000000002E-2</v>
      </c>
      <c r="S356" s="17">
        <v>0.65900000000000003</v>
      </c>
      <c r="T356" s="17">
        <v>0.124</v>
      </c>
      <c r="U356" s="17">
        <v>0.35699999999999998</v>
      </c>
      <c r="V356" s="17">
        <v>-8.9909999999999997</v>
      </c>
      <c r="W356" s="17">
        <v>144391</v>
      </c>
      <c r="X356">
        <f>YEAR(semaineNetNm1[[#This Row],[Date de sortie]])</f>
        <v>2021</v>
      </c>
    </row>
    <row r="357" spans="1:24" x14ac:dyDescent="0.25">
      <c r="A357" s="10" t="s">
        <v>409</v>
      </c>
      <c r="B357" s="17">
        <v>79</v>
      </c>
      <c r="C357" s="18">
        <v>7</v>
      </c>
      <c r="D357" s="17">
        <v>24</v>
      </c>
      <c r="E357" s="19">
        <v>44323</v>
      </c>
      <c r="F357" s="17" t="s">
        <v>668</v>
      </c>
      <c r="G357" s="17" t="s">
        <v>669</v>
      </c>
      <c r="H357" t="str" cm="1">
        <f t="array" ref="H3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57" s="17" t="s">
        <v>202</v>
      </c>
      <c r="J357" t="str">
        <f>IF(semaineNetNm1[[#This Row],[Popularité]]&gt;=70,"Forte","Faible")</f>
        <v>Forte</v>
      </c>
      <c r="K357" t="str">
        <f>IF(semaineNetNm1[[#This Row],[Energie]]&gt;0.6,"Forte","Faible")</f>
        <v>Forte</v>
      </c>
      <c r="L357" s="18">
        <v>7717211</v>
      </c>
      <c r="M357" s="17">
        <v>31488</v>
      </c>
      <c r="N357" s="19">
        <v>44231</v>
      </c>
      <c r="O357" s="17">
        <v>88</v>
      </c>
      <c r="P357" s="17">
        <v>0.70099999999999996</v>
      </c>
      <c r="Q357" s="17">
        <v>0.84899999999999998</v>
      </c>
      <c r="R357" s="17">
        <v>0.06</v>
      </c>
      <c r="S357" s="17">
        <v>0.40699999999999997</v>
      </c>
      <c r="T357" s="17">
        <v>0.112</v>
      </c>
      <c r="U357" s="17">
        <v>0.505</v>
      </c>
      <c r="V357" s="17">
        <v>-4.407</v>
      </c>
      <c r="W357" s="17">
        <v>261667</v>
      </c>
      <c r="X357">
        <f>YEAR(semaineNetNm1[[#This Row],[Date de sortie]])</f>
        <v>2021</v>
      </c>
    </row>
    <row r="358" spans="1:24" x14ac:dyDescent="0.25">
      <c r="A358" s="10" t="s">
        <v>409</v>
      </c>
      <c r="B358" s="17">
        <v>450</v>
      </c>
      <c r="C358" s="18">
        <v>160</v>
      </c>
      <c r="D358" s="17">
        <v>3</v>
      </c>
      <c r="E358" s="19">
        <v>44288</v>
      </c>
      <c r="F358" s="17" t="s">
        <v>670</v>
      </c>
      <c r="G358" s="17" t="s">
        <v>671</v>
      </c>
      <c r="H358" t="str" cm="1">
        <f t="array" ref="H3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58" s="17" t="s">
        <v>291</v>
      </c>
      <c r="J358" t="str">
        <f>IF(semaineNetNm1[[#This Row],[Popularité]]&gt;=70,"Forte","Faible")</f>
        <v>Forte</v>
      </c>
      <c r="K358" t="str">
        <f>IF(semaineNetNm1[[#This Row],[Energie]]&gt;0.6,"Forte","Faible")</f>
        <v>Faible</v>
      </c>
      <c r="L358" s="18">
        <v>5413003</v>
      </c>
      <c r="M358" s="17">
        <v>122746</v>
      </c>
      <c r="N358" s="19">
        <v>44231</v>
      </c>
      <c r="O358" s="17">
        <v>77</v>
      </c>
      <c r="P358" s="17">
        <v>0.47199999999999998</v>
      </c>
      <c r="Q358" s="17">
        <v>0.65200000000000002</v>
      </c>
      <c r="R358" s="17">
        <v>3.9899999999999998E-2</v>
      </c>
      <c r="S358" s="17">
        <v>0.158</v>
      </c>
      <c r="T358" s="17">
        <v>0.121</v>
      </c>
      <c r="U358" s="17">
        <v>0.24</v>
      </c>
      <c r="V358" s="17">
        <v>-8.0839999999999996</v>
      </c>
      <c r="W358" s="17">
        <v>194890</v>
      </c>
      <c r="X358">
        <f>YEAR(semaineNetNm1[[#This Row],[Date de sortie]])</f>
        <v>2021</v>
      </c>
    </row>
    <row r="359" spans="1:24" x14ac:dyDescent="0.25">
      <c r="A359" s="10" t="s">
        <v>409</v>
      </c>
      <c r="B359" s="17">
        <v>557</v>
      </c>
      <c r="C359" s="18">
        <v>152</v>
      </c>
      <c r="D359" s="17">
        <v>1</v>
      </c>
      <c r="E359" s="19">
        <v>44232</v>
      </c>
      <c r="F359" s="17" t="s">
        <v>672</v>
      </c>
      <c r="G359" s="17" t="s">
        <v>673</v>
      </c>
      <c r="H359" t="str" cm="1">
        <f t="array" ref="H3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59" s="17" t="s">
        <v>674</v>
      </c>
      <c r="J359" t="str">
        <f>IF(semaineNetNm1[[#This Row],[Popularité]]&gt;=70,"Forte","Faible")</f>
        <v>Forte</v>
      </c>
      <c r="K359" t="str">
        <f>IF(semaineNetNm1[[#This Row],[Energie]]&gt;0.6,"Forte","Faible")</f>
        <v>Forte</v>
      </c>
      <c r="L359" s="18">
        <v>5579697</v>
      </c>
      <c r="M359" s="17">
        <v>20528724</v>
      </c>
      <c r="N359" s="19">
        <v>44231</v>
      </c>
      <c r="O359" s="17">
        <v>78</v>
      </c>
      <c r="P359" s="17">
        <v>0.84399999999999997</v>
      </c>
      <c r="Q359" s="17">
        <v>0.57499999999999996</v>
      </c>
      <c r="R359" s="17">
        <v>7.1999999999999995E-2</v>
      </c>
      <c r="S359" s="17">
        <v>1.72E-3</v>
      </c>
      <c r="T359" s="17">
        <v>0.114</v>
      </c>
      <c r="U359" s="17">
        <v>0.27700000000000002</v>
      </c>
      <c r="V359" s="17">
        <v>-4.8899999999999997</v>
      </c>
      <c r="W359" s="17">
        <v>177801</v>
      </c>
      <c r="X359">
        <f>YEAR(semaineNetNm1[[#This Row],[Date de sortie]])</f>
        <v>2021</v>
      </c>
    </row>
    <row r="360" spans="1:24" x14ac:dyDescent="0.25">
      <c r="A360" s="10" t="s">
        <v>409</v>
      </c>
      <c r="B360" s="17">
        <v>293</v>
      </c>
      <c r="C360" s="18">
        <v>23</v>
      </c>
      <c r="D360" s="17">
        <v>19</v>
      </c>
      <c r="E360" s="19">
        <v>44281</v>
      </c>
      <c r="F360" s="17" t="s">
        <v>675</v>
      </c>
      <c r="G360" s="17" t="s">
        <v>676</v>
      </c>
      <c r="H360" t="str" cm="1">
        <f t="array" ref="H3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60" s="17" t="s">
        <v>677</v>
      </c>
      <c r="J360" t="str">
        <f>IF(semaineNetNm1[[#This Row],[Popularité]]&gt;=70,"Forte","Faible")</f>
        <v>Forte</v>
      </c>
      <c r="K360" t="str">
        <f>IF(semaineNetNm1[[#This Row],[Energie]]&gt;0.6,"Forte","Faible")</f>
        <v>Forte</v>
      </c>
      <c r="L360" s="18">
        <v>4911162</v>
      </c>
      <c r="M360" s="17">
        <v>319192</v>
      </c>
      <c r="N360" s="19">
        <v>44230</v>
      </c>
      <c r="O360" s="17">
        <v>82</v>
      </c>
      <c r="P360" s="17">
        <v>0.61099999999999999</v>
      </c>
      <c r="Q360" s="17">
        <v>0.58499999999999996</v>
      </c>
      <c r="R360" s="17">
        <v>0.28799999999999998</v>
      </c>
      <c r="S360" s="17">
        <v>0.39</v>
      </c>
      <c r="T360" s="17">
        <v>0.64900000000000002</v>
      </c>
      <c r="U360" s="17">
        <v>0.96199999999999997</v>
      </c>
      <c r="V360" s="17">
        <v>-4.1319999999999997</v>
      </c>
      <c r="W360" s="17">
        <v>218107</v>
      </c>
      <c r="X360">
        <f>YEAR(semaineNetNm1[[#This Row],[Date de sortie]])</f>
        <v>2021</v>
      </c>
    </row>
    <row r="361" spans="1:24" x14ac:dyDescent="0.25">
      <c r="A361" s="10" t="s">
        <v>409</v>
      </c>
      <c r="B361" s="17">
        <v>249</v>
      </c>
      <c r="C361" s="18">
        <v>55</v>
      </c>
      <c r="D361" s="17">
        <v>17</v>
      </c>
      <c r="E361" s="19">
        <v>44302</v>
      </c>
      <c r="F361" s="17" t="s">
        <v>678</v>
      </c>
      <c r="G361" s="17" t="s">
        <v>679</v>
      </c>
      <c r="H361" t="str" cm="1">
        <f t="array" ref="H3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61" s="17" t="s">
        <v>276</v>
      </c>
      <c r="J361" t="str">
        <f>IF(semaineNetNm1[[#This Row],[Popularité]]&gt;=70,"Forte","Faible")</f>
        <v>Forte</v>
      </c>
      <c r="K361" t="str">
        <f>IF(semaineNetNm1[[#This Row],[Energie]]&gt;0.6,"Forte","Faible")</f>
        <v>Forte</v>
      </c>
      <c r="L361" s="18">
        <v>5011753</v>
      </c>
      <c r="M361" s="17">
        <v>1097789</v>
      </c>
      <c r="N361" s="19">
        <v>44225</v>
      </c>
      <c r="O361" s="17">
        <v>83</v>
      </c>
      <c r="P361" s="17">
        <v>0.90800000000000003</v>
      </c>
      <c r="Q361" s="17">
        <v>0.60599999999999998</v>
      </c>
      <c r="R361" s="17">
        <v>5.6500000000000002E-2</v>
      </c>
      <c r="S361" s="17">
        <v>0.55600000000000005</v>
      </c>
      <c r="T361" s="17">
        <v>0.19</v>
      </c>
      <c r="U361" s="17">
        <v>0.79800000000000004</v>
      </c>
      <c r="V361" s="17">
        <v>-6.2009999999999996</v>
      </c>
      <c r="W361" s="17">
        <v>140942</v>
      </c>
      <c r="X361">
        <f>YEAR(semaineNetNm1[[#This Row],[Date de sortie]])</f>
        <v>2021</v>
      </c>
    </row>
    <row r="362" spans="1:24" x14ac:dyDescent="0.25">
      <c r="A362" s="10" t="s">
        <v>409</v>
      </c>
      <c r="B362" s="17">
        <v>559</v>
      </c>
      <c r="C362" s="18">
        <v>89</v>
      </c>
      <c r="D362" s="17">
        <v>2</v>
      </c>
      <c r="E362" s="19">
        <v>44225</v>
      </c>
      <c r="F362" s="17" t="s">
        <v>680</v>
      </c>
      <c r="G362" s="17" t="s">
        <v>681</v>
      </c>
      <c r="H362" t="str" cm="1">
        <f t="array" ref="H3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62" s="17" t="s">
        <v>43</v>
      </c>
      <c r="J362" t="str">
        <f>IF(semaineNetNm1[[#This Row],[Popularité]]&gt;=70,"Forte","Faible")</f>
        <v>Forte</v>
      </c>
      <c r="K362" t="str">
        <f>IF(semaineNetNm1[[#This Row],[Energie]]&gt;0.6,"Forte","Faible")</f>
        <v>Faible</v>
      </c>
      <c r="L362" s="18">
        <v>5342938</v>
      </c>
      <c r="M362" s="17">
        <v>804613</v>
      </c>
      <c r="N362" s="19">
        <v>44225</v>
      </c>
      <c r="O362" s="17">
        <v>73</v>
      </c>
      <c r="P362" s="17">
        <v>0.56299999999999994</v>
      </c>
      <c r="Q362" s="17">
        <v>0.66800000000000004</v>
      </c>
      <c r="R362" s="17">
        <v>5.2200000000000003E-2</v>
      </c>
      <c r="S362" s="17">
        <v>4.9299999999999997E-2</v>
      </c>
      <c r="T362" s="17">
        <v>0.11899999999999999</v>
      </c>
      <c r="U362" s="17">
        <v>0.30499999999999999</v>
      </c>
      <c r="V362" s="17">
        <v>-6.4329999999999998</v>
      </c>
      <c r="W362" s="17">
        <v>169632</v>
      </c>
      <c r="X362">
        <f>YEAR(semaineNetNm1[[#This Row],[Date de sortie]])</f>
        <v>2021</v>
      </c>
    </row>
    <row r="363" spans="1:24" x14ac:dyDescent="0.25">
      <c r="A363" s="10" t="s">
        <v>409</v>
      </c>
      <c r="B363" s="17">
        <v>572</v>
      </c>
      <c r="C363" s="18">
        <v>176</v>
      </c>
      <c r="D363" s="17">
        <v>1</v>
      </c>
      <c r="E363" s="19">
        <v>44225</v>
      </c>
      <c r="F363" s="17" t="s">
        <v>682</v>
      </c>
      <c r="G363" s="17" t="s">
        <v>683</v>
      </c>
      <c r="H363" t="str" cm="1">
        <f t="array" ref="H3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363" s="17" t="s">
        <v>221</v>
      </c>
      <c r="J363" t="str">
        <f>IF(semaineNetNm1[[#This Row],[Popularité]]&gt;=70,"Forte","Faible")</f>
        <v>Forte</v>
      </c>
      <c r="K363" t="str">
        <f>IF(semaineNetNm1[[#This Row],[Energie]]&gt;0.6,"Forte","Faible")</f>
        <v>Forte</v>
      </c>
      <c r="L363" s="18">
        <v>5136895</v>
      </c>
      <c r="M363" s="17">
        <v>1726216</v>
      </c>
      <c r="N363" s="19">
        <v>44225</v>
      </c>
      <c r="O363" s="17">
        <v>76</v>
      </c>
      <c r="P363" s="17">
        <v>0.61499999999999999</v>
      </c>
      <c r="Q363" s="17">
        <v>0.53900000000000003</v>
      </c>
      <c r="R363" s="17">
        <v>0.252</v>
      </c>
      <c r="S363" s="17">
        <v>0.17299999999999999</v>
      </c>
      <c r="T363" s="17">
        <v>0.14399999999999999</v>
      </c>
      <c r="U363" s="17">
        <v>0.49299999999999999</v>
      </c>
      <c r="V363" s="17">
        <v>-8.7460000000000004</v>
      </c>
      <c r="W363" s="17">
        <v>214693</v>
      </c>
      <c r="X363">
        <f>YEAR(semaineNetNm1[[#This Row],[Date de sortie]])</f>
        <v>2021</v>
      </c>
    </row>
    <row r="364" spans="1:24" x14ac:dyDescent="0.25">
      <c r="A364" s="10" t="s">
        <v>409</v>
      </c>
      <c r="B364" s="17">
        <v>213</v>
      </c>
      <c r="C364" s="18">
        <v>13</v>
      </c>
      <c r="D364" s="17">
        <v>15</v>
      </c>
      <c r="E364" s="19">
        <v>44323</v>
      </c>
      <c r="F364" s="17" t="s">
        <v>684</v>
      </c>
      <c r="G364" s="17" t="s">
        <v>685</v>
      </c>
      <c r="H364" t="str" cm="1">
        <f t="array" ref="H3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64" s="17" t="s">
        <v>51</v>
      </c>
      <c r="J364" t="str">
        <f>IF(semaineNetNm1[[#This Row],[Popularité]]&gt;=70,"Forte","Faible")</f>
        <v>Forte</v>
      </c>
      <c r="K364" t="str">
        <f>IF(semaineNetNm1[[#This Row],[Energie]]&gt;0.6,"Forte","Faible")</f>
        <v>Faible</v>
      </c>
      <c r="L364" s="18">
        <v>5288927</v>
      </c>
      <c r="M364" s="17">
        <v>2123734</v>
      </c>
      <c r="N364" s="19">
        <v>44224</v>
      </c>
      <c r="O364" s="17">
        <v>85</v>
      </c>
      <c r="P364" s="17">
        <v>0.51700000000000002</v>
      </c>
      <c r="Q364" s="17">
        <v>0.83</v>
      </c>
      <c r="R364" s="17">
        <v>0.33300000000000002</v>
      </c>
      <c r="S364" s="17">
        <v>0.39900000000000002</v>
      </c>
      <c r="T364" s="17">
        <v>9.1600000000000001E-2</v>
      </c>
      <c r="U364" s="17">
        <v>0.61599999999999999</v>
      </c>
      <c r="V364" s="17">
        <v>-6.4160000000000004</v>
      </c>
      <c r="W364" s="17">
        <v>182496</v>
      </c>
      <c r="X364">
        <f>YEAR(semaineNetNm1[[#This Row],[Date de sortie]])</f>
        <v>2021</v>
      </c>
    </row>
    <row r="365" spans="1:24" x14ac:dyDescent="0.25">
      <c r="A365" s="10" t="s">
        <v>409</v>
      </c>
      <c r="B365" s="17">
        <v>564</v>
      </c>
      <c r="C365" s="18">
        <v>167</v>
      </c>
      <c r="D365" s="17">
        <v>2</v>
      </c>
      <c r="E365" s="19">
        <v>44225</v>
      </c>
      <c r="F365" s="17" t="s">
        <v>686</v>
      </c>
      <c r="G365" s="17" t="s">
        <v>207</v>
      </c>
      <c r="H365" t="str" cm="1">
        <f t="array" ref="H3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65" s="17" t="s">
        <v>51</v>
      </c>
      <c r="J365" t="str">
        <f>IF(semaineNetNm1[[#This Row],[Popularité]]&gt;=70,"Forte","Faible")</f>
        <v>Forte</v>
      </c>
      <c r="K365" t="str">
        <f>IF(semaineNetNm1[[#This Row],[Energie]]&gt;0.6,"Forte","Faible")</f>
        <v>Forte</v>
      </c>
      <c r="L365" s="18">
        <v>5072462</v>
      </c>
      <c r="M365" s="17">
        <v>26784251</v>
      </c>
      <c r="N365" s="19">
        <v>44224</v>
      </c>
      <c r="O365" s="17">
        <v>75</v>
      </c>
      <c r="P365" s="17">
        <v>0.66500000000000004</v>
      </c>
      <c r="Q365" s="17">
        <v>0.66400000000000003</v>
      </c>
      <c r="R365" s="17">
        <v>8.7900000000000006E-2</v>
      </c>
      <c r="S365" s="17">
        <v>0.123</v>
      </c>
      <c r="T365" s="17">
        <v>0.41099999999999998</v>
      </c>
      <c r="U365" s="17">
        <v>0.72599999999999998</v>
      </c>
      <c r="V365" s="17">
        <v>-3.6160000000000001</v>
      </c>
      <c r="W365" s="17">
        <v>176970</v>
      </c>
      <c r="X365">
        <f>YEAR(semaineNetNm1[[#This Row],[Date de sortie]])</f>
        <v>2021</v>
      </c>
    </row>
    <row r="366" spans="1:24" x14ac:dyDescent="0.25">
      <c r="A366" s="10" t="s">
        <v>409</v>
      </c>
      <c r="B366" s="17">
        <v>333</v>
      </c>
      <c r="C366" s="18">
        <v>82</v>
      </c>
      <c r="D366" s="17">
        <v>10</v>
      </c>
      <c r="E366" s="19">
        <v>44302</v>
      </c>
      <c r="F366" s="17" t="s">
        <v>687</v>
      </c>
      <c r="G366" s="17" t="s">
        <v>688</v>
      </c>
      <c r="H366" t="str" cm="1">
        <f t="array" ref="H3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66" s="17"/>
      <c r="J366" t="str">
        <f>IF(semaineNetNm1[[#This Row],[Popularité]]&gt;=70,"Forte","Faible")</f>
        <v>Forte</v>
      </c>
      <c r="K366" t="str">
        <f>IF(semaineNetNm1[[#This Row],[Energie]]&gt;0.6,"Forte","Faible")</f>
        <v>Forte</v>
      </c>
      <c r="L366" s="18">
        <v>5207186</v>
      </c>
      <c r="M366" s="17">
        <v>74814</v>
      </c>
      <c r="N366" s="19">
        <v>44218</v>
      </c>
      <c r="O366" s="17">
        <v>80</v>
      </c>
      <c r="P366" s="17">
        <v>0.72499999999999998</v>
      </c>
      <c r="Q366" s="17">
        <v>0.747</v>
      </c>
      <c r="R366" s="17">
        <v>0.36299999999999999</v>
      </c>
      <c r="S366" s="17">
        <v>0.55100000000000005</v>
      </c>
      <c r="T366" s="17">
        <v>6.2600000000000003E-2</v>
      </c>
      <c r="U366" s="17">
        <v>0.90400000000000003</v>
      </c>
      <c r="V366" s="17">
        <v>-2.5640000000000001</v>
      </c>
      <c r="W366" s="17">
        <v>125558</v>
      </c>
      <c r="X366">
        <f>YEAR(semaineNetNm1[[#This Row],[Date de sortie]])</f>
        <v>2021</v>
      </c>
    </row>
    <row r="367" spans="1:24" x14ac:dyDescent="0.25">
      <c r="A367" s="10" t="s">
        <v>409</v>
      </c>
      <c r="B367" s="17">
        <v>387</v>
      </c>
      <c r="C367" s="18">
        <v>82</v>
      </c>
      <c r="D367" s="17">
        <v>12</v>
      </c>
      <c r="E367" s="19">
        <v>44267</v>
      </c>
      <c r="F367" s="17" t="s">
        <v>689</v>
      </c>
      <c r="G367" s="17" t="s">
        <v>690</v>
      </c>
      <c r="H367" t="str" cm="1">
        <f t="array" ref="H3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67" s="17" t="s">
        <v>633</v>
      </c>
      <c r="J367" t="str">
        <f>IF(semaineNetNm1[[#This Row],[Popularité]]&gt;=70,"Forte","Faible")</f>
        <v>Forte</v>
      </c>
      <c r="K367" t="str">
        <f>IF(semaineNetNm1[[#This Row],[Energie]]&gt;0.6,"Forte","Faible")</f>
        <v>Forte</v>
      </c>
      <c r="L367" s="18">
        <v>5088848</v>
      </c>
      <c r="M367" s="17">
        <v>1260752</v>
      </c>
      <c r="N367" s="19">
        <v>44218</v>
      </c>
      <c r="O367" s="17">
        <v>80</v>
      </c>
      <c r="P367" s="17">
        <v>0.79600000000000004</v>
      </c>
      <c r="Q367" s="17">
        <v>0.80800000000000005</v>
      </c>
      <c r="R367" s="17">
        <v>3.0499999999999999E-2</v>
      </c>
      <c r="S367" s="17">
        <v>0.46200000000000002</v>
      </c>
      <c r="T367" s="17">
        <v>0.155</v>
      </c>
      <c r="U367" s="17">
        <v>0.79900000000000004</v>
      </c>
      <c r="V367" s="17">
        <v>-3.169</v>
      </c>
      <c r="W367" s="17">
        <v>175047</v>
      </c>
      <c r="X367">
        <f>YEAR(semaineNetNm1[[#This Row],[Date de sortie]])</f>
        <v>2021</v>
      </c>
    </row>
    <row r="368" spans="1:24" x14ac:dyDescent="0.25">
      <c r="A368" s="10" t="s">
        <v>409</v>
      </c>
      <c r="B368" s="17">
        <v>510</v>
      </c>
      <c r="C368" s="18">
        <v>54</v>
      </c>
      <c r="D368" s="17">
        <v>7</v>
      </c>
      <c r="E368" s="19">
        <v>44218</v>
      </c>
      <c r="F368" s="17" t="s">
        <v>691</v>
      </c>
      <c r="G368" s="17" t="s">
        <v>692</v>
      </c>
      <c r="H368" t="str" cm="1">
        <f t="array" ref="H3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68" s="17" t="s">
        <v>51</v>
      </c>
      <c r="J368" t="str">
        <f>IF(semaineNetNm1[[#This Row],[Popularité]]&gt;=70,"Forte","Faible")</f>
        <v>Forte</v>
      </c>
      <c r="K368" t="str">
        <f>IF(semaineNetNm1[[#This Row],[Energie]]&gt;0.6,"Forte","Faible")</f>
        <v>Forte</v>
      </c>
      <c r="L368" s="18">
        <v>5232377</v>
      </c>
      <c r="M368" s="17">
        <v>18306226</v>
      </c>
      <c r="N368" s="19">
        <v>44218</v>
      </c>
      <c r="O368" s="17">
        <v>73</v>
      </c>
      <c r="P368" s="17">
        <v>0.73699999999999999</v>
      </c>
      <c r="Q368" s="17">
        <v>0.81699999999999995</v>
      </c>
      <c r="R368" s="17">
        <v>0.10199999999999999</v>
      </c>
      <c r="S368" s="17">
        <v>4.5999999999999999E-2</v>
      </c>
      <c r="T368" s="17">
        <v>9.1999999999999998E-2</v>
      </c>
      <c r="U368" s="17">
        <v>0.67</v>
      </c>
      <c r="V368" s="17">
        <v>-5.4530000000000003</v>
      </c>
      <c r="W368" s="17">
        <v>206587</v>
      </c>
      <c r="X368">
        <f>YEAR(semaineNetNm1[[#This Row],[Date de sortie]])</f>
        <v>2021</v>
      </c>
    </row>
    <row r="369" spans="1:24" x14ac:dyDescent="0.25">
      <c r="A369" s="10" t="s">
        <v>409</v>
      </c>
      <c r="B369" s="17">
        <v>535</v>
      </c>
      <c r="C369" s="18">
        <v>50</v>
      </c>
      <c r="D369" s="17">
        <v>5</v>
      </c>
      <c r="E369" s="19">
        <v>44218</v>
      </c>
      <c r="F369" s="17" t="s">
        <v>693</v>
      </c>
      <c r="G369" s="17" t="s">
        <v>694</v>
      </c>
      <c r="H369" t="str" cm="1">
        <f t="array" ref="H3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69" s="17" t="s">
        <v>291</v>
      </c>
      <c r="J369" t="str">
        <f>IF(semaineNetNm1[[#This Row],[Popularité]]&gt;=70,"Forte","Faible")</f>
        <v>Forte</v>
      </c>
      <c r="K369" t="str">
        <f>IF(semaineNetNm1[[#This Row],[Energie]]&gt;0.6,"Forte","Faible")</f>
        <v>Faible</v>
      </c>
      <c r="L369" s="18">
        <v>5497942</v>
      </c>
      <c r="M369" s="17">
        <v>3689546</v>
      </c>
      <c r="N369" s="19">
        <v>44218</v>
      </c>
      <c r="O369" s="17">
        <v>76</v>
      </c>
      <c r="P369" s="17">
        <v>0.45700000000000002</v>
      </c>
      <c r="Q369" s="17">
        <v>0.55700000000000005</v>
      </c>
      <c r="R369" s="17">
        <v>3.3500000000000002E-2</v>
      </c>
      <c r="S369" s="17">
        <v>0.42799999999999999</v>
      </c>
      <c r="T369" s="17">
        <v>5.67E-2</v>
      </c>
      <c r="U369" s="17">
        <v>0.32800000000000001</v>
      </c>
      <c r="V369" s="17">
        <v>-5.3719999999999999</v>
      </c>
      <c r="W369" s="17">
        <v>177500</v>
      </c>
      <c r="X369">
        <f>YEAR(semaineNetNm1[[#This Row],[Date de sortie]])</f>
        <v>2021</v>
      </c>
    </row>
    <row r="370" spans="1:24" x14ac:dyDescent="0.25">
      <c r="A370" s="10" t="s">
        <v>409</v>
      </c>
      <c r="B370" s="17">
        <v>578</v>
      </c>
      <c r="C370" s="18">
        <v>137</v>
      </c>
      <c r="D370" s="17">
        <v>1</v>
      </c>
      <c r="E370" s="19">
        <v>44218</v>
      </c>
      <c r="F370" s="17" t="s">
        <v>695</v>
      </c>
      <c r="G370" s="17" t="s">
        <v>692</v>
      </c>
      <c r="H370" t="str" cm="1">
        <f t="array" ref="H3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70" s="17" t="s">
        <v>51</v>
      </c>
      <c r="J370" t="str">
        <f>IF(semaineNetNm1[[#This Row],[Popularité]]&gt;=70,"Forte","Faible")</f>
        <v>Forte</v>
      </c>
      <c r="K370" t="str">
        <f>IF(semaineNetNm1[[#This Row],[Energie]]&gt;0.6,"Forte","Faible")</f>
        <v>Forte</v>
      </c>
      <c r="L370" s="18">
        <v>5929507</v>
      </c>
      <c r="M370" s="17">
        <v>18306226</v>
      </c>
      <c r="N370" s="19">
        <v>44218</v>
      </c>
      <c r="O370" s="17">
        <v>73</v>
      </c>
      <c r="P370" s="17">
        <v>0.73699999999999999</v>
      </c>
      <c r="Q370" s="17">
        <v>0.81699999999999995</v>
      </c>
      <c r="R370" s="17">
        <v>0.10199999999999999</v>
      </c>
      <c r="S370" s="17">
        <v>4.5999999999999999E-2</v>
      </c>
      <c r="T370" s="17">
        <v>9.1999999999999998E-2</v>
      </c>
      <c r="U370" s="17">
        <v>0.67</v>
      </c>
      <c r="V370" s="17">
        <v>-5.4530000000000003</v>
      </c>
      <c r="W370" s="17">
        <v>206587</v>
      </c>
      <c r="X370">
        <f>YEAR(semaineNetNm1[[#This Row],[Date de sortie]])</f>
        <v>2021</v>
      </c>
    </row>
    <row r="371" spans="1:24" x14ac:dyDescent="0.25">
      <c r="A371" s="10" t="s">
        <v>409</v>
      </c>
      <c r="B371" s="17">
        <v>284</v>
      </c>
      <c r="C371" s="18">
        <v>31</v>
      </c>
      <c r="D371" s="17">
        <v>19</v>
      </c>
      <c r="E371" s="19">
        <v>44281</v>
      </c>
      <c r="F371" s="17" t="s">
        <v>696</v>
      </c>
      <c r="G371" s="17" t="s">
        <v>697</v>
      </c>
      <c r="H371" t="str" cm="1">
        <f t="array" ref="H3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71" s="17"/>
      <c r="J371" t="str">
        <f>IF(semaineNetNm1[[#This Row],[Popularité]]&gt;=70,"Forte","Faible")</f>
        <v>Forte</v>
      </c>
      <c r="K371" t="str">
        <f>IF(semaineNetNm1[[#This Row],[Energie]]&gt;0.6,"Forte","Faible")</f>
        <v>Forte</v>
      </c>
      <c r="L371" s="18">
        <v>5124606</v>
      </c>
      <c r="M371" s="17">
        <v>140812</v>
      </c>
      <c r="N371" s="19">
        <v>44217</v>
      </c>
      <c r="O371" s="17">
        <v>83</v>
      </c>
      <c r="P371" s="17">
        <v>0.89300000000000002</v>
      </c>
      <c r="Q371" s="17">
        <v>0.72199999999999998</v>
      </c>
      <c r="R371" s="17">
        <v>4.7500000000000001E-2</v>
      </c>
      <c r="S371" s="17">
        <v>4.41E-2</v>
      </c>
      <c r="T371" s="17">
        <v>6.7299999999999999E-2</v>
      </c>
      <c r="U371" s="17">
        <v>0.439</v>
      </c>
      <c r="V371" s="17">
        <v>-3.2549999999999999</v>
      </c>
      <c r="W371" s="17">
        <v>116750</v>
      </c>
      <c r="X371">
        <f>YEAR(semaineNetNm1[[#This Row],[Date de sortie]])</f>
        <v>2021</v>
      </c>
    </row>
    <row r="372" spans="1:24" x14ac:dyDescent="0.25">
      <c r="A372" s="10" t="s">
        <v>409</v>
      </c>
      <c r="B372" s="17">
        <v>347</v>
      </c>
      <c r="C372" s="18">
        <v>134</v>
      </c>
      <c r="D372" s="17">
        <v>1</v>
      </c>
      <c r="E372" s="19">
        <v>44337</v>
      </c>
      <c r="F372" s="17" t="s">
        <v>698</v>
      </c>
      <c r="G372" s="17" t="s">
        <v>699</v>
      </c>
      <c r="H372" t="str" cm="1">
        <f t="array" ref="H3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72" s="17" t="s">
        <v>602</v>
      </c>
      <c r="J372" t="str">
        <f>IF(semaineNetNm1[[#This Row],[Popularité]]&gt;=70,"Forte","Faible")</f>
        <v>Forte</v>
      </c>
      <c r="K372" t="str">
        <f>IF(semaineNetNm1[[#This Row],[Energie]]&gt;0.6,"Forte","Faible")</f>
        <v>Forte</v>
      </c>
      <c r="L372" s="18">
        <v>6277641</v>
      </c>
      <c r="M372" s="17">
        <v>121225</v>
      </c>
      <c r="N372" s="19">
        <v>44217</v>
      </c>
      <c r="O372" s="17">
        <v>72</v>
      </c>
      <c r="P372" s="17">
        <v>0.95499999999999996</v>
      </c>
      <c r="Q372" s="17">
        <v>0.57099999999999995</v>
      </c>
      <c r="R372" s="17">
        <v>0.105</v>
      </c>
      <c r="S372" s="17">
        <v>2.5400000000000002E-3</v>
      </c>
      <c r="T372" s="17">
        <v>0.27400000000000002</v>
      </c>
      <c r="U372" s="17">
        <v>0.437</v>
      </c>
      <c r="V372" s="17">
        <v>-3.7949999999999999</v>
      </c>
      <c r="W372" s="17">
        <v>177790</v>
      </c>
      <c r="X372">
        <f>YEAR(semaineNetNm1[[#This Row],[Date de sortie]])</f>
        <v>2021</v>
      </c>
    </row>
    <row r="373" spans="1:24" x14ac:dyDescent="0.25">
      <c r="A373" s="10" t="s">
        <v>409</v>
      </c>
      <c r="B373" s="17">
        <v>538</v>
      </c>
      <c r="C373" s="18">
        <v>128</v>
      </c>
      <c r="D373" s="17">
        <v>3</v>
      </c>
      <c r="E373" s="19">
        <v>44218</v>
      </c>
      <c r="F373" s="17" t="s">
        <v>700</v>
      </c>
      <c r="G373" s="17" t="s">
        <v>701</v>
      </c>
      <c r="H373" t="str" cm="1">
        <f t="array" ref="H3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73" s="17" t="s">
        <v>68</v>
      </c>
      <c r="J373" t="str">
        <f>IF(semaineNetNm1[[#This Row],[Popularité]]&gt;=70,"Forte","Faible")</f>
        <v>Forte</v>
      </c>
      <c r="K373" t="str">
        <f>IF(semaineNetNm1[[#This Row],[Energie]]&gt;0.6,"Forte","Faible")</f>
        <v>Forte</v>
      </c>
      <c r="L373" s="18">
        <v>5059891</v>
      </c>
      <c r="M373" s="17">
        <v>9778632</v>
      </c>
      <c r="N373" s="19">
        <v>44217</v>
      </c>
      <c r="O373" s="17">
        <v>78</v>
      </c>
      <c r="P373" s="17">
        <v>0.67400000000000004</v>
      </c>
      <c r="Q373" s="17">
        <v>0.749</v>
      </c>
      <c r="R373" s="17">
        <v>3.6600000000000001E-2</v>
      </c>
      <c r="S373" s="17">
        <v>2.0899999999999998E-2</v>
      </c>
      <c r="T373" s="17">
        <v>0.16900000000000001</v>
      </c>
      <c r="U373" s="17">
        <v>0.71099999999999997</v>
      </c>
      <c r="V373" s="17">
        <v>-5.1280000000000001</v>
      </c>
      <c r="W373" s="17">
        <v>153865</v>
      </c>
      <c r="X373">
        <f>YEAR(semaineNetNm1[[#This Row],[Date de sortie]])</f>
        <v>2021</v>
      </c>
    </row>
    <row r="374" spans="1:24" x14ac:dyDescent="0.25">
      <c r="A374" s="10" t="s">
        <v>409</v>
      </c>
      <c r="B374" s="17">
        <v>556</v>
      </c>
      <c r="C374" s="18">
        <v>19</v>
      </c>
      <c r="D374" s="17">
        <v>3</v>
      </c>
      <c r="E374" s="19">
        <v>44218</v>
      </c>
      <c r="F374" s="17" t="s">
        <v>702</v>
      </c>
      <c r="G374" s="17" t="s">
        <v>42</v>
      </c>
      <c r="H374" t="str" cm="1">
        <f t="array" ref="H3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74" s="17" t="s">
        <v>43</v>
      </c>
      <c r="J374" t="str">
        <f>IF(semaineNetNm1[[#This Row],[Popularité]]&gt;=70,"Forte","Faible")</f>
        <v>Faible</v>
      </c>
      <c r="K374" t="str">
        <f>IF(semaineNetNm1[[#This Row],[Energie]]&gt;0.6,"Forte","Faible")</f>
        <v>Faible</v>
      </c>
      <c r="L374" s="18">
        <v>5963380</v>
      </c>
      <c r="M374" s="17">
        <v>47061119</v>
      </c>
      <c r="N374" s="19">
        <v>44217</v>
      </c>
      <c r="O374" s="17">
        <v>68</v>
      </c>
      <c r="P374" s="17">
        <v>0.24299999999999999</v>
      </c>
      <c r="Q374" s="17">
        <v>0.34300000000000003</v>
      </c>
      <c r="R374" s="17">
        <v>7.7700000000000005E-2</v>
      </c>
      <c r="S374" s="17">
        <v>0.72099999999999997</v>
      </c>
      <c r="T374" s="17">
        <v>6.6799999999999998E-2</v>
      </c>
      <c r="U374" s="17">
        <v>3.2000000000000001E-2</v>
      </c>
      <c r="V374" s="17">
        <v>-14.66</v>
      </c>
      <c r="W374" s="17">
        <v>203464</v>
      </c>
      <c r="X374">
        <f>YEAR(semaineNetNm1[[#This Row],[Date de sortie]])</f>
        <v>2021</v>
      </c>
    </row>
    <row r="375" spans="1:24" x14ac:dyDescent="0.25">
      <c r="A375" s="10" t="s">
        <v>409</v>
      </c>
      <c r="B375" s="17">
        <v>486</v>
      </c>
      <c r="C375" s="18">
        <v>40</v>
      </c>
      <c r="D375" s="17">
        <v>9</v>
      </c>
      <c r="E375" s="19">
        <v>44232</v>
      </c>
      <c r="F375" s="17" t="s">
        <v>703</v>
      </c>
      <c r="G375" s="17" t="s">
        <v>704</v>
      </c>
      <c r="H375" t="str" cm="1">
        <f t="array" ref="H3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75" s="17" t="s">
        <v>106</v>
      </c>
      <c r="J375" t="str">
        <f>IF(semaineNetNm1[[#This Row],[Popularité]]&gt;=70,"Forte","Faible")</f>
        <v>Forte</v>
      </c>
      <c r="K375" t="str">
        <f>IF(semaineNetNm1[[#This Row],[Energie]]&gt;0.6,"Forte","Faible")</f>
        <v>Faible</v>
      </c>
      <c r="L375" s="18">
        <v>5249427</v>
      </c>
      <c r="M375" s="17">
        <v>10580764</v>
      </c>
      <c r="N375" s="19">
        <v>44214</v>
      </c>
      <c r="O375" s="17">
        <v>73</v>
      </c>
      <c r="P375" s="17">
        <v>0.52600000000000002</v>
      </c>
      <c r="Q375" s="17">
        <v>0.81299999999999994</v>
      </c>
      <c r="R375" s="17">
        <v>0.125</v>
      </c>
      <c r="S375" s="17">
        <v>0.105</v>
      </c>
      <c r="T375" s="17">
        <v>0.11</v>
      </c>
      <c r="U375" s="17">
        <v>0.60799999999999998</v>
      </c>
      <c r="V375" s="17">
        <v>-4.7869999999999999</v>
      </c>
      <c r="W375" s="17">
        <v>163320</v>
      </c>
      <c r="X375">
        <f>YEAR(semaineNetNm1[[#This Row],[Date de sortie]])</f>
        <v>2021</v>
      </c>
    </row>
    <row r="376" spans="1:24" x14ac:dyDescent="0.25">
      <c r="A376" s="10" t="s">
        <v>409</v>
      </c>
      <c r="B376" s="17">
        <v>29</v>
      </c>
      <c r="C376" s="18">
        <v>15</v>
      </c>
      <c r="D376" s="17">
        <v>23</v>
      </c>
      <c r="E376" s="19">
        <v>44323</v>
      </c>
      <c r="F376" s="17" t="s">
        <v>705</v>
      </c>
      <c r="G376" s="17" t="s">
        <v>706</v>
      </c>
      <c r="H376" t="str" cm="1">
        <f t="array" ref="H3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76" s="17" t="s">
        <v>68</v>
      </c>
      <c r="J376" t="str">
        <f>IF(semaineNetNm1[[#This Row],[Popularité]]&gt;=70,"Forte","Faible")</f>
        <v>Forte</v>
      </c>
      <c r="K376" t="str">
        <f>IF(semaineNetNm1[[#This Row],[Energie]]&gt;0.6,"Forte","Faible")</f>
        <v>Forte</v>
      </c>
      <c r="L376" s="18">
        <v>14273637</v>
      </c>
      <c r="M376" s="17">
        <v>83689</v>
      </c>
      <c r="N376" s="19">
        <v>44211</v>
      </c>
      <c r="O376" s="17">
        <v>92</v>
      </c>
      <c r="P376" s="17">
        <v>0.86199999999999999</v>
      </c>
      <c r="Q376" s="17">
        <v>0.82399999999999995</v>
      </c>
      <c r="R376" s="17">
        <v>0.126</v>
      </c>
      <c r="S376" s="17">
        <v>7.6E-3</v>
      </c>
      <c r="T376" s="17">
        <v>0.30299999999999999</v>
      </c>
      <c r="U376" s="17">
        <v>0.80100000000000005</v>
      </c>
      <c r="V376" s="17">
        <v>-3.4239999999999999</v>
      </c>
      <c r="W376" s="17">
        <v>169153</v>
      </c>
      <c r="X376">
        <f>YEAR(semaineNetNm1[[#This Row],[Date de sortie]])</f>
        <v>2021</v>
      </c>
    </row>
    <row r="377" spans="1:24" x14ac:dyDescent="0.25">
      <c r="A377" s="10" t="s">
        <v>409</v>
      </c>
      <c r="B377" s="17">
        <v>62</v>
      </c>
      <c r="C377" s="18">
        <v>26</v>
      </c>
      <c r="D377" s="17">
        <v>26</v>
      </c>
      <c r="E377" s="19">
        <v>44281</v>
      </c>
      <c r="F377" s="17" t="s">
        <v>707</v>
      </c>
      <c r="G377" s="17" t="s">
        <v>708</v>
      </c>
      <c r="H377" t="str" cm="1">
        <f t="array" ref="H3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77" s="17" t="s">
        <v>709</v>
      </c>
      <c r="J377" t="str">
        <f>IF(semaineNetNm1[[#This Row],[Popularité]]&gt;=70,"Forte","Faible")</f>
        <v>Forte</v>
      </c>
      <c r="K377" t="str">
        <f>IF(semaineNetNm1[[#This Row],[Energie]]&gt;0.6,"Forte","Faible")</f>
        <v>Forte</v>
      </c>
      <c r="L377" s="18">
        <v>8935418</v>
      </c>
      <c r="M377" s="17">
        <v>291777</v>
      </c>
      <c r="N377" s="19">
        <v>44211</v>
      </c>
      <c r="O377" s="17">
        <v>88</v>
      </c>
      <c r="P377" s="17">
        <v>0.78400000000000003</v>
      </c>
      <c r="Q377" s="17">
        <v>0.66900000000000004</v>
      </c>
      <c r="R377" s="17">
        <v>0.112</v>
      </c>
      <c r="S377" s="17">
        <v>0.19400000000000001</v>
      </c>
      <c r="T377" s="17">
        <v>0.115</v>
      </c>
      <c r="U377" s="17">
        <v>0.51700000000000002</v>
      </c>
      <c r="V377" s="17">
        <v>-5.6029999999999998</v>
      </c>
      <c r="W377" s="17">
        <v>150053</v>
      </c>
      <c r="X377">
        <f>YEAR(semaineNetNm1[[#This Row],[Date de sortie]])</f>
        <v>2021</v>
      </c>
    </row>
    <row r="378" spans="1:24" x14ac:dyDescent="0.25">
      <c r="A378" s="10" t="s">
        <v>409</v>
      </c>
      <c r="B378" s="17">
        <v>85</v>
      </c>
      <c r="C378" s="18">
        <v>32</v>
      </c>
      <c r="D378" s="17">
        <v>28</v>
      </c>
      <c r="E378" s="19">
        <v>44316</v>
      </c>
      <c r="F378" s="17" t="s">
        <v>710</v>
      </c>
      <c r="G378" s="17" t="s">
        <v>711</v>
      </c>
      <c r="H378" t="str" cm="1">
        <f t="array" ref="H3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378" s="17" t="s">
        <v>443</v>
      </c>
      <c r="J378" t="str">
        <f>IF(semaineNetNm1[[#This Row],[Popularité]]&gt;=70,"Forte","Faible")</f>
        <v>Forte</v>
      </c>
      <c r="K378" t="str">
        <f>IF(semaineNetNm1[[#This Row],[Energie]]&gt;0.6,"Forte","Faible")</f>
        <v>Faible</v>
      </c>
      <c r="L378" s="18">
        <v>7452633</v>
      </c>
      <c r="M378" s="17">
        <v>17719446</v>
      </c>
      <c r="N378" s="19">
        <v>44211</v>
      </c>
      <c r="O378" s="17">
        <v>87</v>
      </c>
      <c r="P378" s="17">
        <v>0.59299999999999997</v>
      </c>
      <c r="Q378" s="17">
        <v>0.84099999999999997</v>
      </c>
      <c r="R378" s="17">
        <v>3.7900000000000003E-2</v>
      </c>
      <c r="S378" s="17">
        <v>0.41799999999999998</v>
      </c>
      <c r="T378" s="17">
        <v>0.124</v>
      </c>
      <c r="U378" s="17">
        <v>0.80800000000000005</v>
      </c>
      <c r="V378" s="17">
        <v>-7.8460000000000001</v>
      </c>
      <c r="W378" s="17">
        <v>162803</v>
      </c>
      <c r="X378">
        <f>YEAR(semaineNetNm1[[#This Row],[Date de sortie]])</f>
        <v>2021</v>
      </c>
    </row>
    <row r="379" spans="1:24" x14ac:dyDescent="0.25">
      <c r="A379" s="10" t="s">
        <v>409</v>
      </c>
      <c r="B379" s="17">
        <v>145</v>
      </c>
      <c r="C379" s="18">
        <v>13</v>
      </c>
      <c r="D379" s="17">
        <v>83</v>
      </c>
      <c r="E379" s="19">
        <v>43945</v>
      </c>
      <c r="F379" s="17" t="s">
        <v>712</v>
      </c>
      <c r="G379" s="17" t="s">
        <v>713</v>
      </c>
      <c r="H379" t="str" cm="1">
        <f t="array" ref="H3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379" s="17" t="s">
        <v>443</v>
      </c>
      <c r="J379" t="str">
        <f>IF(semaineNetNm1[[#This Row],[Popularité]]&gt;=70,"Forte","Faible")</f>
        <v>Forte</v>
      </c>
      <c r="K379" t="str">
        <f>IF(semaineNetNm1[[#This Row],[Energie]]&gt;0.6,"Forte","Faible")</f>
        <v>Faible</v>
      </c>
      <c r="L379" s="18">
        <v>5691540</v>
      </c>
      <c r="M379" s="17">
        <v>17719446</v>
      </c>
      <c r="N379" s="19">
        <v>44211</v>
      </c>
      <c r="O379" s="17">
        <v>87</v>
      </c>
      <c r="P379" s="17">
        <v>0.59299999999999997</v>
      </c>
      <c r="Q379" s="17">
        <v>0.84099999999999997</v>
      </c>
      <c r="R379" s="17">
        <v>3.7900000000000003E-2</v>
      </c>
      <c r="S379" s="17">
        <v>0.41799999999999998</v>
      </c>
      <c r="T379" s="17">
        <v>0.124</v>
      </c>
      <c r="U379" s="17">
        <v>0.80800000000000005</v>
      </c>
      <c r="V379" s="17">
        <v>-7.8460000000000001</v>
      </c>
      <c r="W379" s="17">
        <v>162803</v>
      </c>
      <c r="X379">
        <f>YEAR(semaineNetNm1[[#This Row],[Date de sortie]])</f>
        <v>2021</v>
      </c>
    </row>
    <row r="380" spans="1:24" x14ac:dyDescent="0.25">
      <c r="A380" s="10" t="s">
        <v>409</v>
      </c>
      <c r="B380" s="17">
        <v>327</v>
      </c>
      <c r="C380" s="18">
        <v>96</v>
      </c>
      <c r="D380" s="17">
        <v>10</v>
      </c>
      <c r="E380" s="19">
        <v>44309</v>
      </c>
      <c r="F380" s="17" t="s">
        <v>714</v>
      </c>
      <c r="G380" s="17" t="s">
        <v>715</v>
      </c>
      <c r="H380" t="str" cm="1">
        <f t="array" ref="H3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80" s="17" t="s">
        <v>43</v>
      </c>
      <c r="J380" t="str">
        <f>IF(semaineNetNm1[[#This Row],[Popularité]]&gt;=70,"Forte","Faible")</f>
        <v>Forte</v>
      </c>
      <c r="K380" t="str">
        <f>IF(semaineNetNm1[[#This Row],[Energie]]&gt;0.6,"Forte","Faible")</f>
        <v>Faible</v>
      </c>
      <c r="L380" s="18">
        <v>5113574</v>
      </c>
      <c r="M380" s="17">
        <v>1246335</v>
      </c>
      <c r="N380" s="19">
        <v>44211</v>
      </c>
      <c r="O380" s="17">
        <v>82</v>
      </c>
      <c r="P380" s="17">
        <v>0.39800000000000002</v>
      </c>
      <c r="Q380" s="17">
        <v>0.96399999999999997</v>
      </c>
      <c r="R380" s="17">
        <v>7.9500000000000001E-2</v>
      </c>
      <c r="S380" s="17">
        <v>1.5100000000000001E-3</v>
      </c>
      <c r="T380" s="17">
        <v>0.10100000000000001</v>
      </c>
      <c r="U380" s="17">
        <v>0.56299999999999994</v>
      </c>
      <c r="V380" s="17">
        <v>-8.9809999999999999</v>
      </c>
      <c r="W380" s="17">
        <v>178405</v>
      </c>
      <c r="X380">
        <f>YEAR(semaineNetNm1[[#This Row],[Date de sortie]])</f>
        <v>2021</v>
      </c>
    </row>
    <row r="381" spans="1:24" x14ac:dyDescent="0.25">
      <c r="A381" s="10" t="s">
        <v>409</v>
      </c>
      <c r="B381" s="17">
        <v>408</v>
      </c>
      <c r="C381" s="18">
        <v>33</v>
      </c>
      <c r="D381" s="17">
        <v>24</v>
      </c>
      <c r="E381" s="19">
        <v>44204</v>
      </c>
      <c r="F381" s="17" t="s">
        <v>716</v>
      </c>
      <c r="G381" s="17" t="s">
        <v>717</v>
      </c>
      <c r="H381" t="str" cm="1">
        <f t="array" ref="H3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381" s="17" t="s">
        <v>443</v>
      </c>
      <c r="J381" t="str">
        <f>IF(semaineNetNm1[[#This Row],[Popularité]]&gt;=70,"Forte","Faible")</f>
        <v>Forte</v>
      </c>
      <c r="K381" t="str">
        <f>IF(semaineNetNm1[[#This Row],[Energie]]&gt;0.6,"Forte","Faible")</f>
        <v>Faible</v>
      </c>
      <c r="L381" s="18">
        <v>5496962</v>
      </c>
      <c r="M381" s="17">
        <v>17719446</v>
      </c>
      <c r="N381" s="19">
        <v>44211</v>
      </c>
      <c r="O381" s="17">
        <v>87</v>
      </c>
      <c r="P381" s="17">
        <v>0.59299999999999997</v>
      </c>
      <c r="Q381" s="17">
        <v>0.84099999999999997</v>
      </c>
      <c r="R381" s="17">
        <v>3.7900000000000003E-2</v>
      </c>
      <c r="S381" s="17">
        <v>0.41799999999999998</v>
      </c>
      <c r="T381" s="17">
        <v>0.124</v>
      </c>
      <c r="U381" s="17">
        <v>0.80800000000000005</v>
      </c>
      <c r="V381" s="17">
        <v>-7.8460000000000001</v>
      </c>
      <c r="W381" s="17">
        <v>162803</v>
      </c>
      <c r="X381">
        <f>YEAR(semaineNetNm1[[#This Row],[Date de sortie]])</f>
        <v>2021</v>
      </c>
    </row>
    <row r="382" spans="1:24" x14ac:dyDescent="0.25">
      <c r="A382" s="10" t="s">
        <v>409</v>
      </c>
      <c r="B382" s="17">
        <v>555</v>
      </c>
      <c r="C382" s="18">
        <v>27</v>
      </c>
      <c r="D382" s="17">
        <v>4</v>
      </c>
      <c r="E382" s="19">
        <v>44211</v>
      </c>
      <c r="F382" s="17" t="s">
        <v>718</v>
      </c>
      <c r="G382" s="17" t="s">
        <v>368</v>
      </c>
      <c r="H382" t="str" cm="1">
        <f t="array" ref="H3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382" s="17" t="s">
        <v>311</v>
      </c>
      <c r="J382" t="str">
        <f>IF(semaineNetNm1[[#This Row],[Popularité]]&gt;=70,"Forte","Faible")</f>
        <v>Forte</v>
      </c>
      <c r="K382" t="str">
        <f>IF(semaineNetNm1[[#This Row],[Energie]]&gt;0.6,"Forte","Faible")</f>
        <v>Forte</v>
      </c>
      <c r="L382" s="18">
        <v>6011642</v>
      </c>
      <c r="M382" s="17">
        <v>19102888</v>
      </c>
      <c r="N382" s="19">
        <v>44211</v>
      </c>
      <c r="O382" s="17">
        <v>76</v>
      </c>
      <c r="P382" s="17">
        <v>0.67400000000000004</v>
      </c>
      <c r="Q382" s="17">
        <v>0.69699999999999995</v>
      </c>
      <c r="R382" s="17">
        <v>5.33E-2</v>
      </c>
      <c r="S382" s="17">
        <v>2.15E-3</v>
      </c>
      <c r="T382" s="17">
        <v>0.13800000000000001</v>
      </c>
      <c r="U382" s="17">
        <v>0.19800000000000001</v>
      </c>
      <c r="V382" s="17">
        <v>-6.3259999999999996</v>
      </c>
      <c r="W382" s="17">
        <v>157355</v>
      </c>
      <c r="X382">
        <f>YEAR(semaineNetNm1[[#This Row],[Date de sortie]])</f>
        <v>2021</v>
      </c>
    </row>
    <row r="383" spans="1:24" x14ac:dyDescent="0.25">
      <c r="A383" s="10" t="s">
        <v>409</v>
      </c>
      <c r="B383" s="17">
        <v>589</v>
      </c>
      <c r="C383" s="18">
        <v>177</v>
      </c>
      <c r="D383" s="17">
        <v>1</v>
      </c>
      <c r="E383" s="19">
        <v>44211</v>
      </c>
      <c r="F383" s="17" t="s">
        <v>719</v>
      </c>
      <c r="G383" s="17" t="s">
        <v>720</v>
      </c>
      <c r="H383" t="str" cm="1">
        <f t="array" ref="H3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83" s="17" t="s">
        <v>68</v>
      </c>
      <c r="J383" t="str">
        <f>IF(semaineNetNm1[[#This Row],[Popularité]]&gt;=70,"Forte","Faible")</f>
        <v>Forte</v>
      </c>
      <c r="K383" t="str">
        <f>IF(semaineNetNm1[[#This Row],[Energie]]&gt;0.6,"Forte","Faible")</f>
        <v>Forte</v>
      </c>
      <c r="L383" s="18">
        <v>5119828</v>
      </c>
      <c r="M383" s="17">
        <v>8153871</v>
      </c>
      <c r="N383" s="19">
        <v>44211</v>
      </c>
      <c r="O383" s="17">
        <v>73</v>
      </c>
      <c r="P383" s="17">
        <v>0.78400000000000003</v>
      </c>
      <c r="Q383" s="17">
        <v>0.69499999999999995</v>
      </c>
      <c r="R383" s="17">
        <v>4.02E-2</v>
      </c>
      <c r="S383" s="17">
        <v>8.8900000000000007E-2</v>
      </c>
      <c r="T383" s="17">
        <v>8.43E-2</v>
      </c>
      <c r="U383" s="17">
        <v>0.52</v>
      </c>
      <c r="V383" s="17">
        <v>-6.5640000000000001</v>
      </c>
      <c r="W383" s="17">
        <v>188581</v>
      </c>
      <c r="X383">
        <f>YEAR(semaineNetNm1[[#This Row],[Date de sortie]])</f>
        <v>2021</v>
      </c>
    </row>
    <row r="384" spans="1:24" x14ac:dyDescent="0.25">
      <c r="A384" s="10" t="s">
        <v>409</v>
      </c>
      <c r="B384" s="17">
        <v>571</v>
      </c>
      <c r="C384" s="18">
        <v>99</v>
      </c>
      <c r="D384" s="17">
        <v>3</v>
      </c>
      <c r="E384" s="19">
        <v>44211</v>
      </c>
      <c r="F384" s="17" t="s">
        <v>721</v>
      </c>
      <c r="G384" s="17" t="s">
        <v>722</v>
      </c>
      <c r="H384" t="str" cm="1">
        <f t="array" ref="H3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384" s="17" t="s">
        <v>270</v>
      </c>
      <c r="J384" t="str">
        <f>IF(semaineNetNm1[[#This Row],[Popularité]]&gt;=70,"Forte","Faible")</f>
        <v>Forte</v>
      </c>
      <c r="K384" t="str">
        <f>IF(semaineNetNm1[[#This Row],[Energie]]&gt;0.6,"Forte","Faible")</f>
        <v>Faible</v>
      </c>
      <c r="L384" s="18">
        <v>5487774</v>
      </c>
      <c r="M384" s="17">
        <v>197320</v>
      </c>
      <c r="N384" s="19">
        <v>44210</v>
      </c>
      <c r="O384" s="17">
        <v>70</v>
      </c>
      <c r="P384" s="17">
        <v>0.53500000000000003</v>
      </c>
      <c r="Q384" s="17">
        <v>0.80700000000000005</v>
      </c>
      <c r="R384" s="17">
        <v>0.34899999999999998</v>
      </c>
      <c r="S384" s="17">
        <v>0.191</v>
      </c>
      <c r="T384" s="17">
        <v>0.125</v>
      </c>
      <c r="U384" s="17">
        <v>0.92500000000000004</v>
      </c>
      <c r="V384" s="17">
        <v>-6.5190000000000001</v>
      </c>
      <c r="W384" s="17">
        <v>125720</v>
      </c>
      <c r="X384">
        <f>YEAR(semaineNetNm1[[#This Row],[Date de sortie]])</f>
        <v>2021</v>
      </c>
    </row>
    <row r="385" spans="1:24" x14ac:dyDescent="0.25">
      <c r="A385" s="10" t="s">
        <v>409</v>
      </c>
      <c r="B385" s="17">
        <v>472</v>
      </c>
      <c r="C385" s="18">
        <v>181</v>
      </c>
      <c r="D385" s="17">
        <v>1</v>
      </c>
      <c r="E385" s="19">
        <v>44281</v>
      </c>
      <c r="F385" s="17" t="s">
        <v>723</v>
      </c>
      <c r="G385" s="17" t="s">
        <v>724</v>
      </c>
      <c r="H385" t="str" cm="1">
        <f t="array" ref="H3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85" s="17" t="s">
        <v>725</v>
      </c>
      <c r="J385" t="str">
        <f>IF(semaineNetNm1[[#This Row],[Popularité]]&gt;=70,"Forte","Faible")</f>
        <v>Forte</v>
      </c>
      <c r="K385" t="str">
        <f>IF(semaineNetNm1[[#This Row],[Energie]]&gt;0.6,"Forte","Faible")</f>
        <v>Forte</v>
      </c>
      <c r="L385" s="18">
        <v>5410730</v>
      </c>
      <c r="M385" s="17">
        <v>203555</v>
      </c>
      <c r="N385" s="19">
        <v>44208</v>
      </c>
      <c r="O385" s="17">
        <v>78</v>
      </c>
      <c r="P385" s="17">
        <v>0.64800000000000002</v>
      </c>
      <c r="Q385" s="17">
        <v>0.44400000000000001</v>
      </c>
      <c r="R385" s="17">
        <v>4.7600000000000003E-2</v>
      </c>
      <c r="S385" s="17">
        <v>0.28799999999999998</v>
      </c>
      <c r="T385" s="17">
        <v>5.8999999999999997E-2</v>
      </c>
      <c r="U385" s="17">
        <v>0.17100000000000001</v>
      </c>
      <c r="V385" s="17">
        <v>-4.9550000000000001</v>
      </c>
      <c r="W385" s="17">
        <v>189000</v>
      </c>
      <c r="X385">
        <f>YEAR(semaineNetNm1[[#This Row],[Date de sortie]])</f>
        <v>2021</v>
      </c>
    </row>
    <row r="386" spans="1:24" x14ac:dyDescent="0.25">
      <c r="A386" s="10" t="s">
        <v>409</v>
      </c>
      <c r="B386" s="17">
        <v>137</v>
      </c>
      <c r="C386" s="18">
        <v>110</v>
      </c>
      <c r="D386" s="17">
        <v>13</v>
      </c>
      <c r="E386" s="19">
        <v>44379</v>
      </c>
      <c r="F386" s="17" t="s">
        <v>726</v>
      </c>
      <c r="G386" s="17" t="s">
        <v>727</v>
      </c>
      <c r="H386" t="str" cm="1">
        <f t="array" ref="H3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386" s="17" t="s">
        <v>213</v>
      </c>
      <c r="J386" t="str">
        <f>IF(semaineNetNm1[[#This Row],[Popularité]]&gt;=70,"Forte","Faible")</f>
        <v>Forte</v>
      </c>
      <c r="K386" t="str">
        <f>IF(semaineNetNm1[[#This Row],[Energie]]&gt;0.6,"Forte","Faible")</f>
        <v>Forte</v>
      </c>
      <c r="L386" s="18">
        <v>5848466</v>
      </c>
      <c r="M386" s="17">
        <v>261225</v>
      </c>
      <c r="N386" s="19">
        <v>44204</v>
      </c>
      <c r="O386" s="17">
        <v>80</v>
      </c>
      <c r="P386" s="17">
        <v>0.70599999999999996</v>
      </c>
      <c r="Q386" s="17">
        <v>0.68899999999999995</v>
      </c>
      <c r="R386" s="17">
        <v>3.1199999999999999E-2</v>
      </c>
      <c r="S386" s="17">
        <v>8.3299999999999999E-2</v>
      </c>
      <c r="T386" s="17">
        <v>0.105</v>
      </c>
      <c r="U386" s="17">
        <v>0.623</v>
      </c>
      <c r="V386" s="17">
        <v>-4.4800000000000004</v>
      </c>
      <c r="W386" s="17">
        <v>226268</v>
      </c>
      <c r="X386">
        <f>YEAR(semaineNetNm1[[#This Row],[Date de sortie]])</f>
        <v>2021</v>
      </c>
    </row>
    <row r="387" spans="1:24" x14ac:dyDescent="0.25">
      <c r="A387" s="10" t="s">
        <v>409</v>
      </c>
      <c r="B387" s="17">
        <v>146</v>
      </c>
      <c r="C387" s="18">
        <v>90</v>
      </c>
      <c r="D387" s="17">
        <v>18</v>
      </c>
      <c r="E387" s="19">
        <v>44344</v>
      </c>
      <c r="F387" s="17" t="s">
        <v>728</v>
      </c>
      <c r="G387" s="17" t="s">
        <v>729</v>
      </c>
      <c r="H387" t="str" cm="1">
        <f t="array" ref="H3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87" s="17" t="s">
        <v>102</v>
      </c>
      <c r="J387" t="str">
        <f>IF(semaineNetNm1[[#This Row],[Popularité]]&gt;=70,"Forte","Faible")</f>
        <v>Forte</v>
      </c>
      <c r="K387" t="str">
        <f>IF(semaineNetNm1[[#This Row],[Energie]]&gt;0.6,"Forte","Faible")</f>
        <v>Forte</v>
      </c>
      <c r="L387" s="18">
        <v>5690260</v>
      </c>
      <c r="M387" s="17">
        <v>432581</v>
      </c>
      <c r="N387" s="19">
        <v>44204</v>
      </c>
      <c r="O387" s="17">
        <v>85</v>
      </c>
      <c r="P387" s="17">
        <v>0.85499999999999998</v>
      </c>
      <c r="Q387" s="17">
        <v>0.73399999999999999</v>
      </c>
      <c r="R387" s="17">
        <v>0.13500000000000001</v>
      </c>
      <c r="S387" s="17">
        <v>8.2100000000000006E-2</v>
      </c>
      <c r="T387" s="17">
        <v>9.01E-2</v>
      </c>
      <c r="U387" s="17">
        <v>0.54</v>
      </c>
      <c r="V387" s="17">
        <v>-4.5780000000000003</v>
      </c>
      <c r="W387" s="17">
        <v>139563</v>
      </c>
      <c r="X387">
        <f>YEAR(semaineNetNm1[[#This Row],[Date de sortie]])</f>
        <v>2021</v>
      </c>
    </row>
    <row r="388" spans="1:24" x14ac:dyDescent="0.25">
      <c r="A388" s="10" t="s">
        <v>409</v>
      </c>
      <c r="B388" s="17">
        <v>573</v>
      </c>
      <c r="C388" s="18">
        <v>55</v>
      </c>
      <c r="D388" s="17">
        <v>4</v>
      </c>
      <c r="E388" s="19">
        <v>44211</v>
      </c>
      <c r="F388" s="17" t="s">
        <v>730</v>
      </c>
      <c r="G388" s="17" t="s">
        <v>731</v>
      </c>
      <c r="H388" t="str" cm="1">
        <f t="array" ref="H3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88" s="17" t="s">
        <v>68</v>
      </c>
      <c r="J388" t="str">
        <f>IF(semaineNetNm1[[#This Row],[Popularité]]&gt;=70,"Forte","Faible")</f>
        <v>Faible</v>
      </c>
      <c r="K388" t="str">
        <f>IF(semaineNetNm1[[#This Row],[Energie]]&gt;0.6,"Forte","Faible")</f>
        <v>Forte</v>
      </c>
      <c r="L388" s="18">
        <v>5071718</v>
      </c>
      <c r="M388" s="17">
        <v>16655692</v>
      </c>
      <c r="N388" s="19">
        <v>44204</v>
      </c>
      <c r="O388" s="17">
        <v>69</v>
      </c>
      <c r="P388" s="17">
        <v>0.65900000000000003</v>
      </c>
      <c r="Q388" s="17">
        <v>0.63500000000000001</v>
      </c>
      <c r="R388" s="17">
        <v>0.11600000000000001</v>
      </c>
      <c r="S388" s="17">
        <v>0.24199999999999999</v>
      </c>
      <c r="T388" s="17">
        <v>0.105</v>
      </c>
      <c r="U388" s="17">
        <v>0.34</v>
      </c>
      <c r="V388" s="17">
        <v>-7.4989999999999997</v>
      </c>
      <c r="W388" s="17">
        <v>163127</v>
      </c>
      <c r="X388">
        <f>YEAR(semaineNetNm1[[#This Row],[Date de sortie]])</f>
        <v>2021</v>
      </c>
    </row>
    <row r="389" spans="1:24" x14ac:dyDescent="0.25">
      <c r="A389" s="10" t="s">
        <v>409</v>
      </c>
      <c r="B389" s="17">
        <v>576</v>
      </c>
      <c r="C389" s="18">
        <v>83</v>
      </c>
      <c r="D389" s="17">
        <v>4</v>
      </c>
      <c r="E389" s="19">
        <v>44204</v>
      </c>
      <c r="F389" s="17" t="s">
        <v>732</v>
      </c>
      <c r="G389" s="17" t="s">
        <v>733</v>
      </c>
      <c r="H389" t="str" cm="1">
        <f t="array" ref="H3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89" s="17" t="s">
        <v>199</v>
      </c>
      <c r="J389" t="str">
        <f>IF(semaineNetNm1[[#This Row],[Popularité]]&gt;=70,"Forte","Faible")</f>
        <v>Forte</v>
      </c>
      <c r="K389" t="str">
        <f>IF(semaineNetNm1[[#This Row],[Energie]]&gt;0.6,"Forte","Faible")</f>
        <v>Forte</v>
      </c>
      <c r="L389" s="18">
        <v>4948563</v>
      </c>
      <c r="M389" s="17">
        <v>2147875</v>
      </c>
      <c r="N389" s="19">
        <v>44204</v>
      </c>
      <c r="O389" s="17">
        <v>76</v>
      </c>
      <c r="P389" s="17">
        <v>0.65700000000000003</v>
      </c>
      <c r="Q389" s="17">
        <v>0.505</v>
      </c>
      <c r="R389" s="17">
        <v>3.1800000000000002E-2</v>
      </c>
      <c r="S389" s="17">
        <v>0.373</v>
      </c>
      <c r="T389" s="17">
        <v>0.126</v>
      </c>
      <c r="U389" s="17">
        <v>0.252</v>
      </c>
      <c r="V389" s="17">
        <v>-5.24</v>
      </c>
      <c r="W389" s="17">
        <v>178520</v>
      </c>
      <c r="X389">
        <f>YEAR(semaineNetNm1[[#This Row],[Date de sortie]])</f>
        <v>2021</v>
      </c>
    </row>
    <row r="390" spans="1:24" x14ac:dyDescent="0.25">
      <c r="A390" s="10" t="s">
        <v>409</v>
      </c>
      <c r="B390" s="17">
        <v>596</v>
      </c>
      <c r="C390" s="18">
        <v>158</v>
      </c>
      <c r="D390" s="17">
        <v>1</v>
      </c>
      <c r="E390" s="19">
        <v>44204</v>
      </c>
      <c r="F390" s="17" t="s">
        <v>734</v>
      </c>
      <c r="G390" s="17" t="s">
        <v>733</v>
      </c>
      <c r="H390" t="str" cm="1">
        <f t="array" ref="H3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90" s="17" t="s">
        <v>199</v>
      </c>
      <c r="J390" t="str">
        <f>IF(semaineNetNm1[[#This Row],[Popularité]]&gt;=70,"Forte","Faible")</f>
        <v>Forte</v>
      </c>
      <c r="K390" t="str">
        <f>IF(semaineNetNm1[[#This Row],[Energie]]&gt;0.6,"Forte","Faible")</f>
        <v>Faible</v>
      </c>
      <c r="L390" s="18">
        <v>5446609</v>
      </c>
      <c r="M390" s="17">
        <v>2147875</v>
      </c>
      <c r="N390" s="19">
        <v>44204</v>
      </c>
      <c r="O390" s="17">
        <v>75</v>
      </c>
      <c r="P390" s="17">
        <v>0.53700000000000003</v>
      </c>
      <c r="Q390" s="17">
        <v>0.40300000000000002</v>
      </c>
      <c r="R390" s="17">
        <v>3.1E-2</v>
      </c>
      <c r="S390" s="17">
        <v>0.59</v>
      </c>
      <c r="T390" s="17">
        <v>0.112</v>
      </c>
      <c r="U390" s="17">
        <v>0.41399999999999998</v>
      </c>
      <c r="V390" s="17">
        <v>-6.6280000000000001</v>
      </c>
      <c r="W390" s="17">
        <v>202133</v>
      </c>
      <c r="X390">
        <f>YEAR(semaineNetNm1[[#This Row],[Date de sortie]])</f>
        <v>2021</v>
      </c>
    </row>
    <row r="391" spans="1:24" x14ac:dyDescent="0.25">
      <c r="A391" s="10" t="s">
        <v>409</v>
      </c>
      <c r="B391" s="17">
        <v>597</v>
      </c>
      <c r="C391" s="18">
        <v>168</v>
      </c>
      <c r="D391" s="17">
        <v>1</v>
      </c>
      <c r="E391" s="19">
        <v>44204</v>
      </c>
      <c r="F391" s="17" t="s">
        <v>735</v>
      </c>
      <c r="G391" s="17" t="s">
        <v>733</v>
      </c>
      <c r="H391" t="str" cm="1">
        <f t="array" ref="H3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91" s="17" t="s">
        <v>199</v>
      </c>
      <c r="J391" t="str">
        <f>IF(semaineNetNm1[[#This Row],[Popularité]]&gt;=70,"Forte","Faible")</f>
        <v>Forte</v>
      </c>
      <c r="K391" t="str">
        <f>IF(semaineNetNm1[[#This Row],[Energie]]&gt;0.6,"Forte","Faible")</f>
        <v>Faible</v>
      </c>
      <c r="L391" s="18">
        <v>5160123</v>
      </c>
      <c r="M391" s="17">
        <v>2147875</v>
      </c>
      <c r="N391" s="19">
        <v>44204</v>
      </c>
      <c r="O391" s="17">
        <v>70</v>
      </c>
      <c r="P391" s="17">
        <v>0.58399999999999996</v>
      </c>
      <c r="Q391" s="17">
        <v>0.53200000000000003</v>
      </c>
      <c r="R391" s="17">
        <v>2.4799999999999999E-2</v>
      </c>
      <c r="S391" s="17">
        <v>0.72299999999999998</v>
      </c>
      <c r="T391" s="17">
        <v>0.10100000000000001</v>
      </c>
      <c r="U391" s="17">
        <v>0.36699999999999999</v>
      </c>
      <c r="V391" s="17">
        <v>-5.2539999999999996</v>
      </c>
      <c r="W391" s="17">
        <v>190680</v>
      </c>
      <c r="X391">
        <f>YEAR(semaineNetNm1[[#This Row],[Date de sortie]])</f>
        <v>2021</v>
      </c>
    </row>
    <row r="392" spans="1:24" x14ac:dyDescent="0.25">
      <c r="A392" s="10" t="s">
        <v>409</v>
      </c>
      <c r="B392" s="17">
        <v>598</v>
      </c>
      <c r="C392" s="18">
        <v>53</v>
      </c>
      <c r="D392" s="17">
        <v>5</v>
      </c>
      <c r="E392" s="19">
        <v>44057</v>
      </c>
      <c r="F392" s="17" t="s">
        <v>736</v>
      </c>
      <c r="G392" s="17" t="s">
        <v>733</v>
      </c>
      <c r="H392" t="str" cm="1">
        <f t="array" ref="H3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92" s="17" t="s">
        <v>199</v>
      </c>
      <c r="J392" t="str">
        <f>IF(semaineNetNm1[[#This Row],[Popularité]]&gt;=70,"Forte","Faible")</f>
        <v>Forte</v>
      </c>
      <c r="K392" t="str">
        <f>IF(semaineNetNm1[[#This Row],[Energie]]&gt;0.6,"Forte","Faible")</f>
        <v>Forte</v>
      </c>
      <c r="L392" s="18">
        <v>5064504</v>
      </c>
      <c r="M392" s="17">
        <v>2147875</v>
      </c>
      <c r="N392" s="19">
        <v>44204</v>
      </c>
      <c r="O392" s="17">
        <v>73</v>
      </c>
      <c r="P392" s="17">
        <v>0.78600000000000003</v>
      </c>
      <c r="Q392" s="17">
        <v>0.46600000000000003</v>
      </c>
      <c r="R392" s="17">
        <v>3.2800000000000003E-2</v>
      </c>
      <c r="S392" s="17">
        <v>0.41699999999999998</v>
      </c>
      <c r="T392" s="17">
        <v>0.125</v>
      </c>
      <c r="U392" s="17">
        <v>0.57099999999999995</v>
      </c>
      <c r="V392" s="17">
        <v>-5.13</v>
      </c>
      <c r="W392" s="17">
        <v>210507</v>
      </c>
      <c r="X392">
        <f>YEAR(semaineNetNm1[[#This Row],[Date de sortie]])</f>
        <v>2021</v>
      </c>
    </row>
    <row r="393" spans="1:24" x14ac:dyDescent="0.25">
      <c r="A393" s="10" t="s">
        <v>409</v>
      </c>
      <c r="B393" s="17">
        <v>602</v>
      </c>
      <c r="C393" s="18">
        <v>188</v>
      </c>
      <c r="D393" s="17">
        <v>1</v>
      </c>
      <c r="E393" s="19">
        <v>44204</v>
      </c>
      <c r="F393" s="17" t="s">
        <v>737</v>
      </c>
      <c r="G393" s="17" t="s">
        <v>733</v>
      </c>
      <c r="H393" t="str" cm="1">
        <f t="array" ref="H3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93" s="17" t="s">
        <v>199</v>
      </c>
      <c r="J393" t="str">
        <f>IF(semaineNetNm1[[#This Row],[Popularité]]&gt;=70,"Forte","Faible")</f>
        <v>Forte</v>
      </c>
      <c r="K393" t="str">
        <f>IF(semaineNetNm1[[#This Row],[Energie]]&gt;0.6,"Forte","Faible")</f>
        <v>Forte</v>
      </c>
      <c r="L393" s="18">
        <v>4879971</v>
      </c>
      <c r="M393" s="17">
        <v>2147875</v>
      </c>
      <c r="N393" s="19">
        <v>44204</v>
      </c>
      <c r="O393" s="17">
        <v>75</v>
      </c>
      <c r="P393" s="17">
        <v>0.86899999999999999</v>
      </c>
      <c r="Q393" s="17">
        <v>0.62</v>
      </c>
      <c r="R393" s="17">
        <v>4.6199999999999998E-2</v>
      </c>
      <c r="S393" s="17">
        <v>0.61499999999999999</v>
      </c>
      <c r="T393" s="17">
        <v>0.13100000000000001</v>
      </c>
      <c r="U393" s="17">
        <v>0.59699999999999998</v>
      </c>
      <c r="V393" s="17">
        <v>-5.4790000000000001</v>
      </c>
      <c r="W393" s="17">
        <v>216573</v>
      </c>
      <c r="X393">
        <f>YEAR(semaineNetNm1[[#This Row],[Date de sortie]])</f>
        <v>2021</v>
      </c>
    </row>
    <row r="394" spans="1:24" x14ac:dyDescent="0.25">
      <c r="A394" s="10" t="s">
        <v>409</v>
      </c>
      <c r="B394" s="17">
        <v>603</v>
      </c>
      <c r="C394" s="18">
        <v>190</v>
      </c>
      <c r="D394" s="17">
        <v>1</v>
      </c>
      <c r="E394" s="19">
        <v>44204</v>
      </c>
      <c r="F394" s="17" t="s">
        <v>738</v>
      </c>
      <c r="G394" s="17" t="s">
        <v>733</v>
      </c>
      <c r="H394" t="str" cm="1">
        <f t="array" ref="H3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394" s="17" t="s">
        <v>199</v>
      </c>
      <c r="J394" t="str">
        <f>IF(semaineNetNm1[[#This Row],[Popularité]]&gt;=70,"Forte","Faible")</f>
        <v>Faible</v>
      </c>
      <c r="K394" t="str">
        <f>IF(semaineNetNm1[[#This Row],[Energie]]&gt;0.6,"Forte","Faible")</f>
        <v>Forte</v>
      </c>
      <c r="L394" s="18">
        <v>4860714</v>
      </c>
      <c r="M394" s="17">
        <v>2147875</v>
      </c>
      <c r="N394" s="19">
        <v>44204</v>
      </c>
      <c r="O394" s="17">
        <v>68</v>
      </c>
      <c r="P394" s="17">
        <v>0.66400000000000003</v>
      </c>
      <c r="Q394" s="17">
        <v>0.63300000000000001</v>
      </c>
      <c r="R394" s="17">
        <v>2.9399999999999999E-2</v>
      </c>
      <c r="S394" s="17">
        <v>0.46</v>
      </c>
      <c r="T394" s="17">
        <v>0.108</v>
      </c>
      <c r="U394" s="17">
        <v>0.26800000000000002</v>
      </c>
      <c r="V394" s="17">
        <v>-5.0369999999999999</v>
      </c>
      <c r="W394" s="17">
        <v>156747</v>
      </c>
      <c r="X394">
        <f>YEAR(semaineNetNm1[[#This Row],[Date de sortie]])</f>
        <v>2021</v>
      </c>
    </row>
    <row r="395" spans="1:24" x14ac:dyDescent="0.25">
      <c r="A395" s="10" t="s">
        <v>409</v>
      </c>
      <c r="B395" s="17">
        <v>188</v>
      </c>
      <c r="C395" s="18">
        <v>45</v>
      </c>
      <c r="D395" s="17">
        <v>29</v>
      </c>
      <c r="E395" s="19">
        <v>44302</v>
      </c>
      <c r="F395" s="17" t="s">
        <v>739</v>
      </c>
      <c r="G395" s="17" t="s">
        <v>740</v>
      </c>
      <c r="H395" t="str" cm="1">
        <f t="array" ref="H3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395" s="17" t="s">
        <v>553</v>
      </c>
      <c r="J395" t="str">
        <f>IF(semaineNetNm1[[#This Row],[Popularité]]&gt;=70,"Forte","Faible")</f>
        <v>Forte</v>
      </c>
      <c r="K395" t="str">
        <f>IF(semaineNetNm1[[#This Row],[Energie]]&gt;0.6,"Forte","Faible")</f>
        <v>Forte</v>
      </c>
      <c r="L395" s="18">
        <v>5090062</v>
      </c>
      <c r="M395" s="17">
        <v>1254432</v>
      </c>
      <c r="N395" s="19">
        <v>44203</v>
      </c>
      <c r="O395" s="17">
        <v>83</v>
      </c>
      <c r="P395" s="17">
        <v>0.76600000000000001</v>
      </c>
      <c r="Q395" s="17">
        <v>0.84</v>
      </c>
      <c r="R395" s="17">
        <v>0.13600000000000001</v>
      </c>
      <c r="S395" s="17">
        <v>3.0200000000000001E-3</v>
      </c>
      <c r="T395" s="17">
        <v>6.8400000000000002E-2</v>
      </c>
      <c r="U395" s="17">
        <v>0.40200000000000002</v>
      </c>
      <c r="V395" s="17">
        <v>-4.12</v>
      </c>
      <c r="W395" s="17">
        <v>155884</v>
      </c>
      <c r="X395">
        <f>YEAR(semaineNetNm1[[#This Row],[Date de sortie]])</f>
        <v>2021</v>
      </c>
    </row>
    <row r="396" spans="1:24" x14ac:dyDescent="0.25">
      <c r="A396" s="10" t="s">
        <v>409</v>
      </c>
      <c r="B396" s="17">
        <v>30</v>
      </c>
      <c r="C396" s="18">
        <v>3</v>
      </c>
      <c r="D396" s="17">
        <v>28</v>
      </c>
      <c r="E396" s="19">
        <v>44288</v>
      </c>
      <c r="F396" s="17" t="s">
        <v>741</v>
      </c>
      <c r="G396" s="17" t="s">
        <v>742</v>
      </c>
      <c r="H396" t="str" cm="1">
        <f t="array" ref="H3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96" s="17" t="s">
        <v>179</v>
      </c>
      <c r="J396" t="str">
        <f>IF(semaineNetNm1[[#This Row],[Popularité]]&gt;=70,"Forte","Faible")</f>
        <v>Forte</v>
      </c>
      <c r="K396" t="str">
        <f>IF(semaineNetNm1[[#This Row],[Energie]]&gt;0.6,"Forte","Faible")</f>
        <v>Forte</v>
      </c>
      <c r="L396" s="18">
        <v>14174752</v>
      </c>
      <c r="M396" s="17">
        <v>365975</v>
      </c>
      <c r="N396" s="19">
        <v>44202</v>
      </c>
      <c r="O396" s="17">
        <v>89</v>
      </c>
      <c r="P396" s="17">
        <v>0.69499999999999995</v>
      </c>
      <c r="Q396" s="17">
        <v>0.77800000000000002</v>
      </c>
      <c r="R396" s="17">
        <v>9.1300000000000006E-2</v>
      </c>
      <c r="S396" s="17">
        <v>0.17499999999999999</v>
      </c>
      <c r="T396" s="17">
        <v>0.15</v>
      </c>
      <c r="U396" s="17">
        <v>0.47199999999999998</v>
      </c>
      <c r="V396" s="17">
        <v>-6.8650000000000002</v>
      </c>
      <c r="W396" s="17">
        <v>132780</v>
      </c>
      <c r="X396">
        <f>YEAR(semaineNetNm1[[#This Row],[Date de sortie]])</f>
        <v>2021</v>
      </c>
    </row>
    <row r="397" spans="1:24" x14ac:dyDescent="0.25">
      <c r="A397" s="10" t="s">
        <v>409</v>
      </c>
      <c r="B397" s="17">
        <v>608</v>
      </c>
      <c r="C397" s="18">
        <v>141</v>
      </c>
      <c r="D397" s="17">
        <v>2</v>
      </c>
      <c r="E397" s="19">
        <v>43896</v>
      </c>
      <c r="F397" s="17" t="s">
        <v>743</v>
      </c>
      <c r="G397" s="17" t="s">
        <v>744</v>
      </c>
      <c r="H397" t="str" cm="1">
        <f t="array" ref="H3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97" s="17" t="s">
        <v>164</v>
      </c>
      <c r="J397" t="str">
        <f>IF(semaineNetNm1[[#This Row],[Popularité]]&gt;=70,"Forte","Faible")</f>
        <v>Faible</v>
      </c>
      <c r="K397" t="str">
        <f>IF(semaineNetNm1[[#This Row],[Energie]]&gt;0.6,"Forte","Faible")</f>
        <v>Forte</v>
      </c>
      <c r="L397" s="18">
        <v>5317174</v>
      </c>
      <c r="M397" s="17">
        <v>1674348</v>
      </c>
      <c r="N397" s="19">
        <v>44197</v>
      </c>
      <c r="O397" s="17">
        <v>67</v>
      </c>
      <c r="P397" s="17">
        <v>0.79</v>
      </c>
      <c r="Q397" s="17">
        <v>0.59899999999999998</v>
      </c>
      <c r="R397" s="17">
        <v>0.38600000000000001</v>
      </c>
      <c r="S397" s="17">
        <v>2.1299999999999999E-2</v>
      </c>
      <c r="T397" s="17">
        <v>7.7799999999999994E-2</v>
      </c>
      <c r="U397" s="17">
        <v>0.52800000000000002</v>
      </c>
      <c r="V397" s="17">
        <v>-4.3520000000000003</v>
      </c>
      <c r="W397" s="17">
        <v>201501</v>
      </c>
      <c r="X397">
        <f>YEAR(semaineNetNm1[[#This Row],[Date de sortie]])</f>
        <v>2021</v>
      </c>
    </row>
    <row r="398" spans="1:24" x14ac:dyDescent="0.25">
      <c r="A398" s="10" t="s">
        <v>409</v>
      </c>
      <c r="B398" s="17">
        <v>190</v>
      </c>
      <c r="C398" s="18">
        <v>5</v>
      </c>
      <c r="D398" s="17">
        <v>31</v>
      </c>
      <c r="E398" s="19">
        <v>44218</v>
      </c>
      <c r="F398" s="17" t="s">
        <v>745</v>
      </c>
      <c r="G398" s="17" t="s">
        <v>746</v>
      </c>
      <c r="H398" t="str" cm="1">
        <f t="array" ref="H3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398" s="17" t="s">
        <v>56</v>
      </c>
      <c r="J398" t="str">
        <f>IF(semaineNetNm1[[#This Row],[Popularité]]&gt;=70,"Forte","Faible")</f>
        <v>Forte</v>
      </c>
      <c r="K398" t="str">
        <f>IF(semaineNetNm1[[#This Row],[Energie]]&gt;0.6,"Forte","Faible")</f>
        <v>Forte</v>
      </c>
      <c r="L398" s="18">
        <v>5065132</v>
      </c>
      <c r="M398" s="17">
        <v>5881963</v>
      </c>
      <c r="N398" s="19">
        <v>44190</v>
      </c>
      <c r="O398" s="17">
        <v>84</v>
      </c>
      <c r="P398" s="17">
        <v>0.65500000000000003</v>
      </c>
      <c r="Q398" s="17">
        <v>0.436</v>
      </c>
      <c r="R398" s="17">
        <v>5.8299999999999998E-2</v>
      </c>
      <c r="S398" s="17">
        <v>0.499</v>
      </c>
      <c r="T398" s="17">
        <v>0.68799999999999994</v>
      </c>
      <c r="U398" s="17">
        <v>0.41199999999999998</v>
      </c>
      <c r="V398" s="17">
        <v>-8.3699999999999992</v>
      </c>
      <c r="W398" s="17">
        <v>279204</v>
      </c>
      <c r="X398">
        <f>YEAR(semaineNetNm1[[#This Row],[Date de sortie]])</f>
        <v>2020</v>
      </c>
    </row>
    <row r="399" spans="1:24" x14ac:dyDescent="0.25">
      <c r="A399" s="10" t="s">
        <v>409</v>
      </c>
      <c r="B399" s="17">
        <v>640</v>
      </c>
      <c r="C399" s="18">
        <v>114</v>
      </c>
      <c r="D399" s="17">
        <v>1</v>
      </c>
      <c r="E399" s="19">
        <v>44190</v>
      </c>
      <c r="F399" s="17" t="s">
        <v>747</v>
      </c>
      <c r="G399" s="17" t="s">
        <v>73</v>
      </c>
      <c r="H399" t="str" cm="1">
        <f t="array" ref="H3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399" s="17" t="s">
        <v>74</v>
      </c>
      <c r="J399" t="str">
        <f>IF(semaineNetNm1[[#This Row],[Popularité]]&gt;=70,"Forte","Faible")</f>
        <v>Faible</v>
      </c>
      <c r="K399" t="str">
        <f>IF(semaineNetNm1[[#This Row],[Energie]]&gt;0.6,"Forte","Faible")</f>
        <v>Forte</v>
      </c>
      <c r="L399" s="18">
        <v>6912271</v>
      </c>
      <c r="M399" s="17">
        <v>4958353</v>
      </c>
      <c r="N399" s="19">
        <v>44190</v>
      </c>
      <c r="O399" s="17">
        <v>63</v>
      </c>
      <c r="P399" s="17">
        <v>0.66100000000000003</v>
      </c>
      <c r="Q399" s="17">
        <v>0.88500000000000001</v>
      </c>
      <c r="R399" s="17">
        <v>0.14099999999999999</v>
      </c>
      <c r="S399" s="17">
        <v>0.16500000000000001</v>
      </c>
      <c r="T399" s="17">
        <v>0.33400000000000002</v>
      </c>
      <c r="U399" s="17">
        <v>0.436</v>
      </c>
      <c r="V399" s="17">
        <v>-5.0620000000000003</v>
      </c>
      <c r="W399" s="17">
        <v>164591</v>
      </c>
      <c r="X399">
        <f>YEAR(semaineNetNm1[[#This Row],[Date de sortie]])</f>
        <v>2020</v>
      </c>
    </row>
    <row r="400" spans="1:24" x14ac:dyDescent="0.25">
      <c r="A400" s="10" t="s">
        <v>409</v>
      </c>
      <c r="B400" s="17">
        <v>329</v>
      </c>
      <c r="C400" s="18">
        <v>105</v>
      </c>
      <c r="D400" s="17">
        <v>7</v>
      </c>
      <c r="E400" s="19">
        <v>44302</v>
      </c>
      <c r="F400" s="17" t="s">
        <v>748</v>
      </c>
      <c r="G400" s="17" t="s">
        <v>749</v>
      </c>
      <c r="H400" t="str" cm="1">
        <f t="array" ref="H4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00" s="17" t="s">
        <v>750</v>
      </c>
      <c r="J400" t="str">
        <f>IF(semaineNetNm1[[#This Row],[Popularité]]&gt;=70,"Forte","Faible")</f>
        <v>Forte</v>
      </c>
      <c r="K400" t="str">
        <f>IF(semaineNetNm1[[#This Row],[Energie]]&gt;0.6,"Forte","Faible")</f>
        <v>Forte</v>
      </c>
      <c r="L400" s="18">
        <v>5378350</v>
      </c>
      <c r="M400" s="17">
        <v>10334543</v>
      </c>
      <c r="N400" s="19">
        <v>44183</v>
      </c>
      <c r="O400" s="17">
        <v>80</v>
      </c>
      <c r="P400" s="17">
        <v>0.78900000000000003</v>
      </c>
      <c r="Q400" s="17">
        <v>0.81</v>
      </c>
      <c r="R400" s="17">
        <v>4.9799999999999997E-2</v>
      </c>
      <c r="S400" s="17">
        <v>2.5399999999999999E-2</v>
      </c>
      <c r="T400" s="17">
        <v>0.104</v>
      </c>
      <c r="U400" s="17">
        <v>0.432</v>
      </c>
      <c r="V400" s="17">
        <v>-4.032</v>
      </c>
      <c r="W400" s="17">
        <v>150462</v>
      </c>
      <c r="X400">
        <f>YEAR(semaineNetNm1[[#This Row],[Date de sortie]])</f>
        <v>2020</v>
      </c>
    </row>
    <row r="401" spans="1:24" x14ac:dyDescent="0.25">
      <c r="A401" s="10" t="s">
        <v>409</v>
      </c>
      <c r="B401" s="10">
        <v>664</v>
      </c>
      <c r="C401" s="11">
        <v>107</v>
      </c>
      <c r="D401" s="10">
        <v>1</v>
      </c>
      <c r="E401" s="12">
        <v>44183</v>
      </c>
      <c r="F401" s="10" t="s">
        <v>751</v>
      </c>
      <c r="G401" s="10" t="s">
        <v>365</v>
      </c>
      <c r="H401" t="str" cm="1">
        <f t="array" ref="H4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01" s="10" t="s">
        <v>366</v>
      </c>
      <c r="J401" t="str">
        <f>IF(semaineNetNm1[[#This Row],[Popularité]]&gt;=70,"Forte","Faible")</f>
        <v>Forte</v>
      </c>
      <c r="K401" t="str">
        <f>IF(semaineNetNm1[[#This Row],[Energie]]&gt;0.6,"Forte","Faible")</f>
        <v>Forte</v>
      </c>
      <c r="L401" s="11">
        <v>8614955</v>
      </c>
      <c r="M401" s="10">
        <v>46814751</v>
      </c>
      <c r="N401" s="12">
        <v>44183</v>
      </c>
      <c r="O401" s="10">
        <v>70</v>
      </c>
      <c r="P401" s="10">
        <v>0.86899999999999999</v>
      </c>
      <c r="Q401" s="10">
        <v>0.83499999999999996</v>
      </c>
      <c r="R401" s="10">
        <v>0.27</v>
      </c>
      <c r="S401" s="10">
        <v>0.248</v>
      </c>
      <c r="T401" s="10">
        <v>0.46200000000000002</v>
      </c>
      <c r="U401" s="10">
        <v>0.82</v>
      </c>
      <c r="V401" s="10">
        <v>-4.5819999999999999</v>
      </c>
      <c r="W401" s="10">
        <v>224656</v>
      </c>
      <c r="X401">
        <f>YEAR(semaineNetNm1[[#This Row],[Date de sortie]])</f>
        <v>2020</v>
      </c>
    </row>
    <row r="402" spans="1:24" x14ac:dyDescent="0.25">
      <c r="A402" s="10" t="s">
        <v>752</v>
      </c>
      <c r="B402" s="17">
        <v>746</v>
      </c>
      <c r="C402" s="18">
        <v>105</v>
      </c>
      <c r="D402" s="17">
        <v>1</v>
      </c>
      <c r="E402" s="19">
        <v>44155</v>
      </c>
      <c r="F402" s="17" t="s">
        <v>753</v>
      </c>
      <c r="G402" s="17" t="s">
        <v>754</v>
      </c>
      <c r="H402" s="14" t="str" cm="1">
        <f t="array" ref="H4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02" s="17" t="s">
        <v>288</v>
      </c>
      <c r="J402" s="14" t="str">
        <f>IF(semaineNetNm1[[#This Row],[Popularité]]&gt;=70,"Forte","Faible")</f>
        <v>Faible</v>
      </c>
      <c r="K402" s="14" t="str">
        <f>IF(semaineNetNm1[[#This Row],[Energie]]&gt;0.6,"Forte","Faible")</f>
        <v>Forte</v>
      </c>
      <c r="L402" s="18">
        <v>7276896</v>
      </c>
      <c r="M402" s="17">
        <v>4430628</v>
      </c>
      <c r="N402" s="19">
        <v>44183</v>
      </c>
      <c r="O402" s="17">
        <v>69</v>
      </c>
      <c r="P402" s="17">
        <v>0.88200000000000001</v>
      </c>
      <c r="Q402" s="17">
        <v>0.755</v>
      </c>
      <c r="R402" s="17">
        <v>5.3199999999999997E-2</v>
      </c>
      <c r="S402" s="17">
        <v>0.125</v>
      </c>
      <c r="T402" s="17">
        <v>0.10299999999999999</v>
      </c>
      <c r="U402" s="17">
        <v>0.60599999999999998</v>
      </c>
      <c r="V402" s="17">
        <v>-1.9570000000000001</v>
      </c>
      <c r="W402" s="17">
        <v>193555</v>
      </c>
      <c r="X402" s="14">
        <f>YEAR(semaineNetNm1[[#This Row],[Date de sortie]])</f>
        <v>2020</v>
      </c>
    </row>
    <row r="403" spans="1:24" x14ac:dyDescent="0.25">
      <c r="A403" s="10" t="s">
        <v>752</v>
      </c>
      <c r="B403" s="17">
        <v>749</v>
      </c>
      <c r="C403" s="18">
        <v>162</v>
      </c>
      <c r="D403" s="17">
        <v>1</v>
      </c>
      <c r="E403" s="19">
        <v>44155</v>
      </c>
      <c r="F403" s="17" t="s">
        <v>755</v>
      </c>
      <c r="G403" s="17" t="s">
        <v>754</v>
      </c>
      <c r="H403" t="str" cm="1">
        <f t="array" ref="H4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03" s="17" t="s">
        <v>288</v>
      </c>
      <c r="J403" t="str">
        <f>IF(semaineNetNm1[[#This Row],[Popularité]]&gt;=70,"Forte","Faible")</f>
        <v>Faible</v>
      </c>
      <c r="K403" t="str">
        <f>IF(semaineNetNm1[[#This Row],[Energie]]&gt;0.6,"Forte","Faible")</f>
        <v>Forte</v>
      </c>
      <c r="L403" s="18">
        <v>5504912</v>
      </c>
      <c r="M403" s="17">
        <v>4430628</v>
      </c>
      <c r="N403" s="19">
        <v>44183</v>
      </c>
      <c r="O403" s="17">
        <v>59</v>
      </c>
      <c r="P403" s="17">
        <v>0.67300000000000004</v>
      </c>
      <c r="Q403" s="17">
        <v>0.72299999999999998</v>
      </c>
      <c r="R403" s="17">
        <v>0.13700000000000001</v>
      </c>
      <c r="S403" s="17">
        <v>9.8500000000000004E-2</v>
      </c>
      <c r="T403" s="17">
        <v>0.32300000000000001</v>
      </c>
      <c r="U403" s="17">
        <v>0.30199999999999999</v>
      </c>
      <c r="V403" s="17">
        <v>-7.6360000000000001</v>
      </c>
      <c r="W403" s="17">
        <v>230389</v>
      </c>
      <c r="X403">
        <f>YEAR(semaineNetNm1[[#This Row],[Date de sortie]])</f>
        <v>2020</v>
      </c>
    </row>
    <row r="404" spans="1:24" x14ac:dyDescent="0.25">
      <c r="A404" s="10" t="s">
        <v>752</v>
      </c>
      <c r="B404" s="17">
        <v>752</v>
      </c>
      <c r="C404" s="18">
        <v>174</v>
      </c>
      <c r="D404" s="17">
        <v>1</v>
      </c>
      <c r="E404" s="19">
        <v>44155</v>
      </c>
      <c r="F404" s="17" t="s">
        <v>756</v>
      </c>
      <c r="G404" s="17" t="s">
        <v>754</v>
      </c>
      <c r="H404" t="str" cm="1">
        <f t="array" ref="H4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04" s="17" t="s">
        <v>288</v>
      </c>
      <c r="J404" t="str">
        <f>IF(semaineNetNm1[[#This Row],[Popularité]]&gt;=70,"Forte","Faible")</f>
        <v>Faible</v>
      </c>
      <c r="K404" t="str">
        <f>IF(semaineNetNm1[[#This Row],[Energie]]&gt;0.6,"Forte","Faible")</f>
        <v>Forte</v>
      </c>
      <c r="L404" s="18">
        <v>5263469</v>
      </c>
      <c r="M404" s="17">
        <v>4430628</v>
      </c>
      <c r="N404" s="19">
        <v>44183</v>
      </c>
      <c r="O404" s="17">
        <v>55</v>
      </c>
      <c r="P404" s="17">
        <v>0.68100000000000005</v>
      </c>
      <c r="Q404" s="17">
        <v>0.84599999999999997</v>
      </c>
      <c r="R404" s="17">
        <v>0.17399999999999999</v>
      </c>
      <c r="S404" s="17">
        <v>4.6100000000000002E-2</v>
      </c>
      <c r="T404" s="17">
        <v>0.112</v>
      </c>
      <c r="U404" s="17">
        <v>0.80900000000000005</v>
      </c>
      <c r="V404" s="17">
        <v>-7.0910000000000002</v>
      </c>
      <c r="W404" s="17">
        <v>192965</v>
      </c>
      <c r="X404">
        <f>YEAR(semaineNetNm1[[#This Row],[Date de sortie]])</f>
        <v>2020</v>
      </c>
    </row>
    <row r="405" spans="1:24" x14ac:dyDescent="0.25">
      <c r="A405" s="10" t="s">
        <v>752</v>
      </c>
      <c r="B405" s="17">
        <v>759</v>
      </c>
      <c r="C405" s="18">
        <v>192</v>
      </c>
      <c r="D405" s="17">
        <v>1</v>
      </c>
      <c r="E405" s="19">
        <v>44155</v>
      </c>
      <c r="F405" s="17" t="s">
        <v>757</v>
      </c>
      <c r="G405" s="17" t="s">
        <v>754</v>
      </c>
      <c r="H405" t="str" cm="1">
        <f t="array" ref="H4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05" s="17" t="s">
        <v>288</v>
      </c>
      <c r="J405" t="str">
        <f>IF(semaineNetNm1[[#This Row],[Popularité]]&gt;=70,"Forte","Faible")</f>
        <v>Faible</v>
      </c>
      <c r="K405" t="str">
        <f>IF(semaineNetNm1[[#This Row],[Energie]]&gt;0.6,"Forte","Faible")</f>
        <v>Forte</v>
      </c>
      <c r="L405" s="18">
        <v>4920218</v>
      </c>
      <c r="M405" s="17">
        <v>4430628</v>
      </c>
      <c r="N405" s="19">
        <v>44183</v>
      </c>
      <c r="O405" s="17">
        <v>63</v>
      </c>
      <c r="P405" s="17">
        <v>0.70799999999999996</v>
      </c>
      <c r="Q405" s="17">
        <v>0.84799999999999998</v>
      </c>
      <c r="R405" s="17">
        <v>3.6600000000000001E-2</v>
      </c>
      <c r="S405" s="17">
        <v>0.153</v>
      </c>
      <c r="T405" s="17">
        <v>9.4799999999999995E-2</v>
      </c>
      <c r="U405" s="17">
        <v>0.92600000000000005</v>
      </c>
      <c r="V405" s="17">
        <v>-6.3360000000000003</v>
      </c>
      <c r="W405" s="17">
        <v>191869</v>
      </c>
      <c r="X405">
        <f>YEAR(semaineNetNm1[[#This Row],[Date de sortie]])</f>
        <v>2020</v>
      </c>
    </row>
    <row r="406" spans="1:24" x14ac:dyDescent="0.25">
      <c r="A406" s="10" t="s">
        <v>752</v>
      </c>
      <c r="B406" s="17">
        <v>547</v>
      </c>
      <c r="C406" s="18">
        <v>151</v>
      </c>
      <c r="D406" s="17">
        <v>7</v>
      </c>
      <c r="E406" s="19">
        <v>44197</v>
      </c>
      <c r="F406" s="17" t="s">
        <v>758</v>
      </c>
      <c r="G406" s="17" t="s">
        <v>759</v>
      </c>
      <c r="H406" t="str" cm="1">
        <f t="array" ref="H4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06" s="17"/>
      <c r="J406" t="str">
        <f>IF(semaineNetNm1[[#This Row],[Popularité]]&gt;=70,"Forte","Faible")</f>
        <v>Faible</v>
      </c>
      <c r="K406" t="str">
        <f>IF(semaineNetNm1[[#This Row],[Energie]]&gt;0.6,"Forte","Faible")</f>
        <v>Forte</v>
      </c>
      <c r="L406" s="18">
        <v>5044252</v>
      </c>
      <c r="M406" s="17">
        <v>1200248</v>
      </c>
      <c r="N406" s="19">
        <v>44182</v>
      </c>
      <c r="O406" s="17">
        <v>67</v>
      </c>
      <c r="P406" s="17">
        <v>0.81599999999999995</v>
      </c>
      <c r="Q406" s="17">
        <v>0.70899999999999996</v>
      </c>
      <c r="R406" s="17">
        <v>3.4599999999999999E-2</v>
      </c>
      <c r="S406" s="17">
        <v>0.68500000000000005</v>
      </c>
      <c r="T406" s="17">
        <v>0.14599999999999999</v>
      </c>
      <c r="U406" s="17">
        <v>0.92100000000000004</v>
      </c>
      <c r="V406" s="17">
        <v>-4.7869999999999999</v>
      </c>
      <c r="W406" s="17">
        <v>237900</v>
      </c>
      <c r="X406">
        <f>YEAR(semaineNetNm1[[#This Row],[Date de sortie]])</f>
        <v>2020</v>
      </c>
    </row>
    <row r="407" spans="1:24" x14ac:dyDescent="0.25">
      <c r="A407" s="10" t="s">
        <v>752</v>
      </c>
      <c r="B407" s="17">
        <v>370</v>
      </c>
      <c r="C407" s="18">
        <v>182</v>
      </c>
      <c r="D407" s="17">
        <v>5</v>
      </c>
      <c r="E407" s="19">
        <v>44330</v>
      </c>
      <c r="F407" s="17" t="s">
        <v>760</v>
      </c>
      <c r="G407" s="17" t="s">
        <v>761</v>
      </c>
      <c r="H407" t="str" cm="1">
        <f t="array" ref="H4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407" s="17" t="s">
        <v>762</v>
      </c>
      <c r="J407" t="str">
        <f>IF(semaineNetNm1[[#This Row],[Popularité]]&gt;=70,"Forte","Faible")</f>
        <v>Forte</v>
      </c>
      <c r="K407" t="str">
        <f>IF(semaineNetNm1[[#This Row],[Energie]]&gt;0.6,"Forte","Faible")</f>
        <v>Forte</v>
      </c>
      <c r="L407" s="18">
        <v>5278449</v>
      </c>
      <c r="M407" s="17">
        <v>6150675</v>
      </c>
      <c r="N407" s="19">
        <v>44180</v>
      </c>
      <c r="O407" s="17">
        <v>81</v>
      </c>
      <c r="P407" s="17">
        <v>0.83</v>
      </c>
      <c r="Q407" s="17">
        <v>0.82799999999999996</v>
      </c>
      <c r="R407" s="17">
        <v>4.7E-2</v>
      </c>
      <c r="S407" s="17">
        <v>0.34799999999999998</v>
      </c>
      <c r="T407" s="17">
        <v>6.13E-2</v>
      </c>
      <c r="U407" s="17">
        <v>0.42199999999999999</v>
      </c>
      <c r="V407" s="17">
        <v>-3.371</v>
      </c>
      <c r="W407" s="17">
        <v>195066</v>
      </c>
      <c r="X407">
        <f>YEAR(semaineNetNm1[[#This Row],[Date de sortie]])</f>
        <v>2020</v>
      </c>
    </row>
    <row r="408" spans="1:24" x14ac:dyDescent="0.25">
      <c r="A408" s="10" t="s">
        <v>752</v>
      </c>
      <c r="B408" s="17">
        <v>425</v>
      </c>
      <c r="C408" s="18">
        <v>3</v>
      </c>
      <c r="D408" s="17">
        <v>19</v>
      </c>
      <c r="E408" s="19">
        <v>44176</v>
      </c>
      <c r="F408" s="17" t="s">
        <v>763</v>
      </c>
      <c r="G408" s="17" t="s">
        <v>517</v>
      </c>
      <c r="H408" t="str" cm="1">
        <f t="array" ref="H4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08" s="17" t="s">
        <v>56</v>
      </c>
      <c r="J408" t="str">
        <f>IF(semaineNetNm1[[#This Row],[Popularité]]&gt;=70,"Forte","Faible")</f>
        <v>Forte</v>
      </c>
      <c r="K408" t="str">
        <f>IF(semaineNetNm1[[#This Row],[Energie]]&gt;0.6,"Forte","Faible")</f>
        <v>Faible</v>
      </c>
      <c r="L408" s="18">
        <v>5016865</v>
      </c>
      <c r="M408" s="17">
        <v>42227614</v>
      </c>
      <c r="N408" s="19">
        <v>44176</v>
      </c>
      <c r="O408" s="17">
        <v>79</v>
      </c>
      <c r="P408" s="17">
        <v>0.57399999999999995</v>
      </c>
      <c r="Q408" s="17">
        <v>0.39200000000000002</v>
      </c>
      <c r="R408" s="17">
        <v>0.17</v>
      </c>
      <c r="S408" s="17">
        <v>0.83299999999999996</v>
      </c>
      <c r="T408" s="17">
        <v>0.14499999999999999</v>
      </c>
      <c r="U408" s="17">
        <v>0.52900000000000003</v>
      </c>
      <c r="V408" s="17">
        <v>-9.1950000000000003</v>
      </c>
      <c r="W408" s="17">
        <v>214707</v>
      </c>
      <c r="X408">
        <f>YEAR(semaineNetNm1[[#This Row],[Date de sortie]])</f>
        <v>2020</v>
      </c>
    </row>
    <row r="409" spans="1:24" x14ac:dyDescent="0.25">
      <c r="A409" s="10" t="s">
        <v>752</v>
      </c>
      <c r="B409" s="17">
        <v>462</v>
      </c>
      <c r="C409" s="18">
        <v>140</v>
      </c>
      <c r="D409" s="17">
        <v>13</v>
      </c>
      <c r="E409" s="19">
        <v>44197</v>
      </c>
      <c r="F409" s="17" t="s">
        <v>764</v>
      </c>
      <c r="G409" s="17" t="s">
        <v>765</v>
      </c>
      <c r="H409" t="str" cm="1">
        <f t="array" ref="H4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09" s="17" t="s">
        <v>766</v>
      </c>
      <c r="J409" t="str">
        <f>IF(semaineNetNm1[[#This Row],[Popularité]]&gt;=70,"Forte","Faible")</f>
        <v>Forte</v>
      </c>
      <c r="K409" t="str">
        <f>IF(semaineNetNm1[[#This Row],[Energie]]&gt;0.6,"Forte","Faible")</f>
        <v>Forte</v>
      </c>
      <c r="L409" s="18">
        <v>4972518</v>
      </c>
      <c r="M409" s="17">
        <v>1053324</v>
      </c>
      <c r="N409" s="19">
        <v>44176</v>
      </c>
      <c r="O409" s="17">
        <v>73</v>
      </c>
      <c r="P409" s="17">
        <v>0.72299999999999998</v>
      </c>
      <c r="Q409" s="17">
        <v>0.90400000000000003</v>
      </c>
      <c r="R409" s="17">
        <v>0.26</v>
      </c>
      <c r="S409" s="17">
        <v>6.3100000000000003E-2</v>
      </c>
      <c r="T409" s="17">
        <v>0.185</v>
      </c>
      <c r="U409" s="17">
        <v>0.83499999999999996</v>
      </c>
      <c r="V409" s="17">
        <v>-5.2240000000000002</v>
      </c>
      <c r="W409" s="17">
        <v>227478</v>
      </c>
      <c r="X409">
        <f>YEAR(semaineNetNm1[[#This Row],[Date de sortie]])</f>
        <v>2020</v>
      </c>
    </row>
    <row r="410" spans="1:24" x14ac:dyDescent="0.25">
      <c r="A410" s="10" t="s">
        <v>752</v>
      </c>
      <c r="B410" s="17">
        <v>586</v>
      </c>
      <c r="C410" s="18">
        <v>10</v>
      </c>
      <c r="D410" s="17">
        <v>7</v>
      </c>
      <c r="E410" s="19">
        <v>44176</v>
      </c>
      <c r="F410" s="17" t="s">
        <v>767</v>
      </c>
      <c r="G410" s="17" t="s">
        <v>517</v>
      </c>
      <c r="H410" t="str" cm="1">
        <f t="array" ref="H4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10" s="17" t="s">
        <v>56</v>
      </c>
      <c r="J410" t="str">
        <f>IF(semaineNetNm1[[#This Row],[Popularité]]&gt;=70,"Forte","Faible")</f>
        <v>Forte</v>
      </c>
      <c r="K410" t="str">
        <f>IF(semaineNetNm1[[#This Row],[Energie]]&gt;0.6,"Forte","Faible")</f>
        <v>Faible</v>
      </c>
      <c r="L410" s="18">
        <v>4848954</v>
      </c>
      <c r="M410" s="17">
        <v>42227614</v>
      </c>
      <c r="N410" s="19">
        <v>44176</v>
      </c>
      <c r="O410" s="17">
        <v>75</v>
      </c>
      <c r="P410" s="17">
        <v>0.24</v>
      </c>
      <c r="Q410" s="17">
        <v>0.46200000000000002</v>
      </c>
      <c r="R410" s="17">
        <v>3.7699999999999997E-2</v>
      </c>
      <c r="S410" s="17">
        <v>0.92</v>
      </c>
      <c r="T410" s="17">
        <v>0.113</v>
      </c>
      <c r="U410" s="17">
        <v>0.32</v>
      </c>
      <c r="V410" s="17">
        <v>-12.077</v>
      </c>
      <c r="W410" s="17">
        <v>244000</v>
      </c>
      <c r="X410">
        <f>YEAR(semaineNetNm1[[#This Row],[Date de sortie]])</f>
        <v>2020</v>
      </c>
    </row>
    <row r="411" spans="1:24" x14ac:dyDescent="0.25">
      <c r="A411" s="10" t="s">
        <v>752</v>
      </c>
      <c r="B411" s="17">
        <v>609</v>
      </c>
      <c r="C411" s="18">
        <v>15</v>
      </c>
      <c r="D411" s="17">
        <v>4</v>
      </c>
      <c r="E411" s="19">
        <v>44176</v>
      </c>
      <c r="F411" s="17" t="s">
        <v>768</v>
      </c>
      <c r="G411" s="17" t="s">
        <v>517</v>
      </c>
      <c r="H411" t="str" cm="1">
        <f t="array" ref="H4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11" s="17" t="s">
        <v>56</v>
      </c>
      <c r="J411" t="str">
        <f>IF(semaineNetNm1[[#This Row],[Popularité]]&gt;=70,"Forte","Faible")</f>
        <v>Faible</v>
      </c>
      <c r="K411" t="str">
        <f>IF(semaineNetNm1[[#This Row],[Energie]]&gt;0.6,"Forte","Faible")</f>
        <v>Forte</v>
      </c>
      <c r="L411" s="18">
        <v>4986214</v>
      </c>
      <c r="M411" s="17">
        <v>42227614</v>
      </c>
      <c r="N411" s="19">
        <v>44176</v>
      </c>
      <c r="O411" s="17">
        <v>68</v>
      </c>
      <c r="P411" s="17">
        <v>0.61299999999999999</v>
      </c>
      <c r="Q411" s="17">
        <v>0.54600000000000004</v>
      </c>
      <c r="R411" s="17">
        <v>2.64E-2</v>
      </c>
      <c r="S411" s="17">
        <v>0.41799999999999998</v>
      </c>
      <c r="T411" s="17">
        <v>0.10299999999999999</v>
      </c>
      <c r="U411" s="17">
        <v>0.53500000000000003</v>
      </c>
      <c r="V411" s="17">
        <v>-7.5890000000000004</v>
      </c>
      <c r="W411" s="17">
        <v>215627</v>
      </c>
      <c r="X411">
        <f>YEAR(semaineNetNm1[[#This Row],[Date de sortie]])</f>
        <v>2020</v>
      </c>
    </row>
    <row r="412" spans="1:24" x14ac:dyDescent="0.25">
      <c r="A412" s="10" t="s">
        <v>752</v>
      </c>
      <c r="B412" s="17">
        <v>616</v>
      </c>
      <c r="C412" s="18">
        <v>49</v>
      </c>
      <c r="D412" s="17">
        <v>4</v>
      </c>
      <c r="E412" s="19">
        <v>44176</v>
      </c>
      <c r="F412" s="17" t="s">
        <v>769</v>
      </c>
      <c r="G412" s="17" t="s">
        <v>770</v>
      </c>
      <c r="H412" t="str" cm="1">
        <f t="array" ref="H4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12" s="17" t="s">
        <v>193</v>
      </c>
      <c r="J412" t="str">
        <f>IF(semaineNetNm1[[#This Row],[Popularité]]&gt;=70,"Forte","Faible")</f>
        <v>Forte</v>
      </c>
      <c r="K412" t="str">
        <f>IF(semaineNetNm1[[#This Row],[Energie]]&gt;0.6,"Forte","Faible")</f>
        <v>Faible</v>
      </c>
      <c r="L412" s="18">
        <v>4540781</v>
      </c>
      <c r="M412" s="17">
        <v>5002317</v>
      </c>
      <c r="N412" s="19">
        <v>44176</v>
      </c>
      <c r="O412" s="17">
        <v>74</v>
      </c>
      <c r="P412" s="17">
        <v>0.55600000000000005</v>
      </c>
      <c r="Q412" s="17">
        <v>0.71199999999999997</v>
      </c>
      <c r="R412" s="17">
        <v>5.3100000000000001E-2</v>
      </c>
      <c r="S412" s="17">
        <v>8.4000000000000005E-2</v>
      </c>
      <c r="T412" s="17">
        <v>0.52700000000000002</v>
      </c>
      <c r="U412" s="17">
        <v>0.22</v>
      </c>
      <c r="V412" s="17">
        <v>-7.2140000000000004</v>
      </c>
      <c r="W412" s="17">
        <v>193293</v>
      </c>
      <c r="X412">
        <f>YEAR(semaineNetNm1[[#This Row],[Date de sortie]])</f>
        <v>2020</v>
      </c>
    </row>
    <row r="413" spans="1:24" x14ac:dyDescent="0.25">
      <c r="A413" s="10" t="s">
        <v>752</v>
      </c>
      <c r="B413" s="17">
        <v>651</v>
      </c>
      <c r="C413" s="18">
        <v>54</v>
      </c>
      <c r="D413" s="17">
        <v>3</v>
      </c>
      <c r="E413" s="19">
        <v>44176</v>
      </c>
      <c r="F413" s="17" t="s">
        <v>771</v>
      </c>
      <c r="G413" s="17" t="s">
        <v>770</v>
      </c>
      <c r="H413" t="str" cm="1">
        <f t="array" ref="H4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13" s="17" t="s">
        <v>193</v>
      </c>
      <c r="J413" t="str">
        <f>IF(semaineNetNm1[[#This Row],[Popularité]]&gt;=70,"Forte","Faible")</f>
        <v>Forte</v>
      </c>
      <c r="K413" t="str">
        <f>IF(semaineNetNm1[[#This Row],[Energie]]&gt;0.6,"Forte","Faible")</f>
        <v>Faible</v>
      </c>
      <c r="L413" s="18">
        <v>5209372</v>
      </c>
      <c r="M413" s="17">
        <v>5002317</v>
      </c>
      <c r="N413" s="19">
        <v>44176</v>
      </c>
      <c r="O413" s="17">
        <v>76</v>
      </c>
      <c r="P413" s="17">
        <v>0.58899999999999997</v>
      </c>
      <c r="Q413" s="17">
        <v>0.61899999999999999</v>
      </c>
      <c r="R413" s="17">
        <v>0.124</v>
      </c>
      <c r="S413" s="17">
        <v>0.43</v>
      </c>
      <c r="T413" s="17">
        <v>0.378</v>
      </c>
      <c r="U413" s="17">
        <v>0.158</v>
      </c>
      <c r="V413" s="17">
        <v>-6.5309999999999997</v>
      </c>
      <c r="W413" s="17">
        <v>174960</v>
      </c>
      <c r="X413">
        <f>YEAR(semaineNetNm1[[#This Row],[Date de sortie]])</f>
        <v>2020</v>
      </c>
    </row>
    <row r="414" spans="1:24" x14ac:dyDescent="0.25">
      <c r="A414" s="10" t="s">
        <v>752</v>
      </c>
      <c r="B414" s="17">
        <v>668</v>
      </c>
      <c r="C414" s="18">
        <v>22</v>
      </c>
      <c r="D414" s="17">
        <v>2</v>
      </c>
      <c r="E414" s="19">
        <v>44176</v>
      </c>
      <c r="F414" s="17" t="s">
        <v>772</v>
      </c>
      <c r="G414" s="17" t="s">
        <v>517</v>
      </c>
      <c r="H414" t="str" cm="1">
        <f t="array" ref="H4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14" s="17" t="s">
        <v>56</v>
      </c>
      <c r="J414" t="str">
        <f>IF(semaineNetNm1[[#This Row],[Popularité]]&gt;=70,"Forte","Faible")</f>
        <v>Faible</v>
      </c>
      <c r="K414" t="str">
        <f>IF(semaineNetNm1[[#This Row],[Energie]]&gt;0.6,"Forte","Faible")</f>
        <v>Faible</v>
      </c>
      <c r="L414" s="18">
        <v>8115520</v>
      </c>
      <c r="M414" s="17">
        <v>42227614</v>
      </c>
      <c r="N414" s="19">
        <v>44176</v>
      </c>
      <c r="O414" s="17">
        <v>66</v>
      </c>
      <c r="P414" s="17">
        <v>0.434</v>
      </c>
      <c r="Q414" s="17">
        <v>0.57499999999999996</v>
      </c>
      <c r="R414" s="17">
        <v>3.1199999999999999E-2</v>
      </c>
      <c r="S414" s="17">
        <v>0.73499999999999999</v>
      </c>
      <c r="T414" s="17">
        <v>0.105</v>
      </c>
      <c r="U414" s="17">
        <v>0.34799999999999998</v>
      </c>
      <c r="V414" s="17">
        <v>-8.1929999999999996</v>
      </c>
      <c r="W414" s="17">
        <v>229840</v>
      </c>
      <c r="X414">
        <f>YEAR(semaineNetNm1[[#This Row],[Date de sortie]])</f>
        <v>2020</v>
      </c>
    </row>
    <row r="415" spans="1:24" x14ac:dyDescent="0.25">
      <c r="A415" s="10" t="s">
        <v>752</v>
      </c>
      <c r="B415" s="17">
        <v>672</v>
      </c>
      <c r="C415" s="18">
        <v>19</v>
      </c>
      <c r="D415" s="17">
        <v>2</v>
      </c>
      <c r="E415" s="19">
        <v>44176</v>
      </c>
      <c r="F415" s="17" t="s">
        <v>773</v>
      </c>
      <c r="G415" s="17" t="s">
        <v>517</v>
      </c>
      <c r="H415" t="str" cm="1">
        <f t="array" ref="H4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15" s="17" t="s">
        <v>56</v>
      </c>
      <c r="J415" t="str">
        <f>IF(semaineNetNm1[[#This Row],[Popularité]]&gt;=70,"Forte","Faible")</f>
        <v>Forte</v>
      </c>
      <c r="K415" t="str">
        <f>IF(semaineNetNm1[[#This Row],[Energie]]&gt;0.6,"Forte","Faible")</f>
        <v>Faible</v>
      </c>
      <c r="L415" s="18">
        <v>7901968</v>
      </c>
      <c r="M415" s="17">
        <v>42227614</v>
      </c>
      <c r="N415" s="19">
        <v>44176</v>
      </c>
      <c r="O415" s="17">
        <v>70</v>
      </c>
      <c r="P415" s="17">
        <v>0.46200000000000002</v>
      </c>
      <c r="Q415" s="17">
        <v>0.51200000000000001</v>
      </c>
      <c r="R415" s="17">
        <v>4.0800000000000003E-2</v>
      </c>
      <c r="S415" s="17">
        <v>0.83</v>
      </c>
      <c r="T415" s="17">
        <v>0.121</v>
      </c>
      <c r="U415" s="17">
        <v>0.35299999999999998</v>
      </c>
      <c r="V415" s="17">
        <v>-10.491</v>
      </c>
      <c r="W415" s="17">
        <v>185320</v>
      </c>
      <c r="X415">
        <f>YEAR(semaineNetNm1[[#This Row],[Date de sortie]])</f>
        <v>2020</v>
      </c>
    </row>
    <row r="416" spans="1:24" x14ac:dyDescent="0.25">
      <c r="A416" s="10" t="s">
        <v>752</v>
      </c>
      <c r="B416" s="17">
        <v>692</v>
      </c>
      <c r="C416" s="18">
        <v>24</v>
      </c>
      <c r="D416" s="17">
        <v>2</v>
      </c>
      <c r="E416" s="19">
        <v>44176</v>
      </c>
      <c r="F416" s="17" t="s">
        <v>774</v>
      </c>
      <c r="G416" s="17" t="s">
        <v>517</v>
      </c>
      <c r="H416" t="str" cm="1">
        <f t="array" ref="H4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16" s="17" t="s">
        <v>56</v>
      </c>
      <c r="J416" t="str">
        <f>IF(semaineNetNm1[[#This Row],[Popularité]]&gt;=70,"Forte","Faible")</f>
        <v>Faible</v>
      </c>
      <c r="K416" t="str">
        <f>IF(semaineNetNm1[[#This Row],[Energie]]&gt;0.6,"Forte","Faible")</f>
        <v>Faible</v>
      </c>
      <c r="L416" s="18">
        <v>6635109</v>
      </c>
      <c r="M416" s="17">
        <v>42227614</v>
      </c>
      <c r="N416" s="19">
        <v>44176</v>
      </c>
      <c r="O416" s="17">
        <v>67</v>
      </c>
      <c r="P416" s="17">
        <v>0.36099999999999999</v>
      </c>
      <c r="Q416" s="17">
        <v>0.316</v>
      </c>
      <c r="R416" s="17">
        <v>4.8800000000000003E-2</v>
      </c>
      <c r="S416" s="17">
        <v>0.878</v>
      </c>
      <c r="T416" s="17">
        <v>7.9699999999999993E-2</v>
      </c>
      <c r="U416" s="17">
        <v>0.221</v>
      </c>
      <c r="V416" s="17">
        <v>-10.381</v>
      </c>
      <c r="W416" s="17">
        <v>245440</v>
      </c>
      <c r="X416">
        <f>YEAR(semaineNetNm1[[#This Row],[Date de sortie]])</f>
        <v>2020</v>
      </c>
    </row>
    <row r="417" spans="1:24" x14ac:dyDescent="0.25">
      <c r="A417" s="10" t="s">
        <v>752</v>
      </c>
      <c r="B417" s="17">
        <v>695</v>
      </c>
      <c r="C417" s="18">
        <v>28</v>
      </c>
      <c r="D417" s="17">
        <v>1</v>
      </c>
      <c r="E417" s="19">
        <v>44176</v>
      </c>
      <c r="F417" s="17" t="s">
        <v>775</v>
      </c>
      <c r="G417" s="17" t="s">
        <v>517</v>
      </c>
      <c r="H417" t="str" cm="1">
        <f t="array" ref="H4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17" s="17" t="s">
        <v>56</v>
      </c>
      <c r="J417" t="str">
        <f>IF(semaineNetNm1[[#This Row],[Popularité]]&gt;=70,"Forte","Faible")</f>
        <v>Faible</v>
      </c>
      <c r="K417" t="str">
        <f>IF(semaineNetNm1[[#This Row],[Energie]]&gt;0.6,"Forte","Faible")</f>
        <v>Faible</v>
      </c>
      <c r="L417" s="18">
        <v>16213589</v>
      </c>
      <c r="M417" s="17">
        <v>42227614</v>
      </c>
      <c r="N417" s="19">
        <v>44176</v>
      </c>
      <c r="O417" s="17">
        <v>65</v>
      </c>
      <c r="P417" s="17">
        <v>0.33400000000000002</v>
      </c>
      <c r="Q417" s="17">
        <v>0.55900000000000005</v>
      </c>
      <c r="R417" s="17">
        <v>3.7600000000000001E-2</v>
      </c>
      <c r="S417" s="17">
        <v>0.87</v>
      </c>
      <c r="T417" s="17">
        <v>0.114</v>
      </c>
      <c r="U417" s="17">
        <v>0.21099999999999999</v>
      </c>
      <c r="V417" s="17">
        <v>-10.733000000000001</v>
      </c>
      <c r="W417" s="17">
        <v>315147</v>
      </c>
      <c r="X417">
        <f>YEAR(semaineNetNm1[[#This Row],[Date de sortie]])</f>
        <v>2020</v>
      </c>
    </row>
    <row r="418" spans="1:24" x14ac:dyDescent="0.25">
      <c r="A418" s="10" t="s">
        <v>752</v>
      </c>
      <c r="B418" s="17">
        <v>696</v>
      </c>
      <c r="C418" s="18">
        <v>34</v>
      </c>
      <c r="D418" s="17">
        <v>1</v>
      </c>
      <c r="E418" s="19">
        <v>44176</v>
      </c>
      <c r="F418" s="17" t="s">
        <v>776</v>
      </c>
      <c r="G418" s="17" t="s">
        <v>517</v>
      </c>
      <c r="H418" t="str" cm="1">
        <f t="array" ref="H4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18" s="17" t="s">
        <v>56</v>
      </c>
      <c r="J418" t="str">
        <f>IF(semaineNetNm1[[#This Row],[Popularité]]&gt;=70,"Forte","Faible")</f>
        <v>Faible</v>
      </c>
      <c r="K418" t="str">
        <f>IF(semaineNetNm1[[#This Row],[Energie]]&gt;0.6,"Forte","Faible")</f>
        <v>Faible</v>
      </c>
      <c r="L418" s="18">
        <v>14519547</v>
      </c>
      <c r="M418" s="17">
        <v>42227614</v>
      </c>
      <c r="N418" s="19">
        <v>44176</v>
      </c>
      <c r="O418" s="17">
        <v>66</v>
      </c>
      <c r="P418" s="17">
        <v>0.54500000000000004</v>
      </c>
      <c r="Q418" s="17">
        <v>0.51500000000000001</v>
      </c>
      <c r="R418" s="17">
        <v>3.5299999999999998E-2</v>
      </c>
      <c r="S418" s="17">
        <v>0.85499999999999998</v>
      </c>
      <c r="T418" s="17">
        <v>9.2100000000000001E-2</v>
      </c>
      <c r="U418" s="17">
        <v>0.53500000000000003</v>
      </c>
      <c r="V418" s="17">
        <v>-9.2769999999999992</v>
      </c>
      <c r="W418" s="17">
        <v>260440</v>
      </c>
      <c r="X418">
        <f>YEAR(semaineNetNm1[[#This Row],[Date de sortie]])</f>
        <v>2020</v>
      </c>
    </row>
    <row r="419" spans="1:24" x14ac:dyDescent="0.25">
      <c r="A419" s="10" t="s">
        <v>752</v>
      </c>
      <c r="B419" s="17">
        <v>697</v>
      </c>
      <c r="C419" s="18">
        <v>38</v>
      </c>
      <c r="D419" s="17">
        <v>1</v>
      </c>
      <c r="E419" s="19">
        <v>44176</v>
      </c>
      <c r="F419" s="17" t="s">
        <v>777</v>
      </c>
      <c r="G419" s="17" t="s">
        <v>517</v>
      </c>
      <c r="H419" t="str" cm="1">
        <f t="array" ref="H4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19" s="17" t="s">
        <v>56</v>
      </c>
      <c r="J419" t="str">
        <f>IF(semaineNetNm1[[#This Row],[Popularité]]&gt;=70,"Forte","Faible")</f>
        <v>Faible</v>
      </c>
      <c r="K419" t="str">
        <f>IF(semaineNetNm1[[#This Row],[Energie]]&gt;0.6,"Forte","Faible")</f>
        <v>Faible</v>
      </c>
      <c r="L419" s="18">
        <v>14392788</v>
      </c>
      <c r="M419" s="17">
        <v>42227614</v>
      </c>
      <c r="N419" s="19">
        <v>44176</v>
      </c>
      <c r="O419" s="17">
        <v>64</v>
      </c>
      <c r="P419" s="17">
        <v>0.48799999999999999</v>
      </c>
      <c r="Q419" s="17">
        <v>0.60499999999999998</v>
      </c>
      <c r="R419" s="17">
        <v>2.64E-2</v>
      </c>
      <c r="S419" s="17">
        <v>0.69599999999999995</v>
      </c>
      <c r="T419" s="17">
        <v>0.129</v>
      </c>
      <c r="U419" s="17">
        <v>0.35399999999999998</v>
      </c>
      <c r="V419" s="17">
        <v>-8.3219999999999992</v>
      </c>
      <c r="W419" s="17">
        <v>225880</v>
      </c>
      <c r="X419">
        <f>YEAR(semaineNetNm1[[#This Row],[Date de sortie]])</f>
        <v>2020</v>
      </c>
    </row>
    <row r="420" spans="1:24" x14ac:dyDescent="0.25">
      <c r="A420" s="10" t="s">
        <v>752</v>
      </c>
      <c r="B420" s="17">
        <v>698</v>
      </c>
      <c r="C420" s="18">
        <v>39</v>
      </c>
      <c r="D420" s="17">
        <v>1</v>
      </c>
      <c r="E420" s="19">
        <v>44176</v>
      </c>
      <c r="F420" s="17" t="s">
        <v>778</v>
      </c>
      <c r="G420" s="17" t="s">
        <v>517</v>
      </c>
      <c r="H420" t="str" cm="1">
        <f t="array" ref="H4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20" s="17" t="s">
        <v>56</v>
      </c>
      <c r="J420" t="str">
        <f>IF(semaineNetNm1[[#This Row],[Popularité]]&gt;=70,"Forte","Faible")</f>
        <v>Faible</v>
      </c>
      <c r="K420" t="str">
        <f>IF(semaineNetNm1[[#This Row],[Energie]]&gt;0.6,"Forte","Faible")</f>
        <v>Faible</v>
      </c>
      <c r="L420" s="18">
        <v>14385703</v>
      </c>
      <c r="M420" s="17">
        <v>42227614</v>
      </c>
      <c r="N420" s="19">
        <v>44176</v>
      </c>
      <c r="O420" s="17">
        <v>64</v>
      </c>
      <c r="P420" s="17">
        <v>0.53700000000000003</v>
      </c>
      <c r="Q420" s="17">
        <v>0.53700000000000003</v>
      </c>
      <c r="R420" s="17">
        <v>6.1699999999999998E-2</v>
      </c>
      <c r="S420" s="17">
        <v>0.81899999999999995</v>
      </c>
      <c r="T420" s="17">
        <v>0.14199999999999999</v>
      </c>
      <c r="U420" s="17">
        <v>0.29199999999999998</v>
      </c>
      <c r="V420" s="17">
        <v>-11.266</v>
      </c>
      <c r="W420" s="17">
        <v>275320</v>
      </c>
      <c r="X420">
        <f>YEAR(semaineNetNm1[[#This Row],[Date de sortie]])</f>
        <v>2020</v>
      </c>
    </row>
    <row r="421" spans="1:24" x14ac:dyDescent="0.25">
      <c r="A421" s="10" t="s">
        <v>752</v>
      </c>
      <c r="B421" s="17">
        <v>699</v>
      </c>
      <c r="C421" s="18">
        <v>43</v>
      </c>
      <c r="D421" s="17">
        <v>1</v>
      </c>
      <c r="E421" s="19">
        <v>44176</v>
      </c>
      <c r="F421" s="17" t="s">
        <v>779</v>
      </c>
      <c r="G421" s="17" t="s">
        <v>517</v>
      </c>
      <c r="H421" t="str" cm="1">
        <f t="array" ref="H4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21" s="17" t="s">
        <v>56</v>
      </c>
      <c r="J421" t="str">
        <f>IF(semaineNetNm1[[#This Row],[Popularité]]&gt;=70,"Forte","Faible")</f>
        <v>Faible</v>
      </c>
      <c r="K421" t="str">
        <f>IF(semaineNetNm1[[#This Row],[Energie]]&gt;0.6,"Forte","Faible")</f>
        <v>Faible</v>
      </c>
      <c r="L421" s="18">
        <v>13810722</v>
      </c>
      <c r="M421" s="17">
        <v>42227614</v>
      </c>
      <c r="N421" s="19">
        <v>44176</v>
      </c>
      <c r="O421" s="17">
        <v>66</v>
      </c>
      <c r="P421" s="17">
        <v>0.27</v>
      </c>
      <c r="Q421" s="17">
        <v>0.39</v>
      </c>
      <c r="R421" s="17">
        <v>3.0800000000000001E-2</v>
      </c>
      <c r="S421" s="17">
        <v>0.93700000000000006</v>
      </c>
      <c r="T421" s="17">
        <v>0.111</v>
      </c>
      <c r="U421" s="17">
        <v>0.32</v>
      </c>
      <c r="V421" s="17">
        <v>-10.673</v>
      </c>
      <c r="W421" s="17">
        <v>304107</v>
      </c>
      <c r="X421">
        <f>YEAR(semaineNetNm1[[#This Row],[Date de sortie]])</f>
        <v>2020</v>
      </c>
    </row>
    <row r="422" spans="1:24" x14ac:dyDescent="0.25">
      <c r="A422" s="10" t="s">
        <v>752</v>
      </c>
      <c r="B422" s="17">
        <v>700</v>
      </c>
      <c r="C422" s="18">
        <v>45</v>
      </c>
      <c r="D422" s="17">
        <v>1</v>
      </c>
      <c r="E422" s="19">
        <v>44176</v>
      </c>
      <c r="F422" s="17" t="s">
        <v>780</v>
      </c>
      <c r="G422" s="17" t="s">
        <v>517</v>
      </c>
      <c r="H422" t="str" cm="1">
        <f t="array" ref="H4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22" s="17" t="s">
        <v>56</v>
      </c>
      <c r="J422" t="str">
        <f>IF(semaineNetNm1[[#This Row],[Popularité]]&gt;=70,"Forte","Faible")</f>
        <v>Faible</v>
      </c>
      <c r="K422" t="str">
        <f>IF(semaineNetNm1[[#This Row],[Energie]]&gt;0.6,"Forte","Faible")</f>
        <v>Forte</v>
      </c>
      <c r="L422" s="18">
        <v>13583538</v>
      </c>
      <c r="M422" s="17">
        <v>42227614</v>
      </c>
      <c r="N422" s="19">
        <v>44176</v>
      </c>
      <c r="O422" s="17">
        <v>66</v>
      </c>
      <c r="P422" s="17">
        <v>0.73</v>
      </c>
      <c r="Q422" s="17">
        <v>0.54600000000000004</v>
      </c>
      <c r="R422" s="17">
        <v>4.1700000000000001E-2</v>
      </c>
      <c r="S422" s="17">
        <v>0.66</v>
      </c>
      <c r="T422" s="17">
        <v>9.7199999999999995E-2</v>
      </c>
      <c r="U422" s="17">
        <v>0.57299999999999995</v>
      </c>
      <c r="V422" s="17">
        <v>-7.7039999999999997</v>
      </c>
      <c r="W422" s="17">
        <v>215920</v>
      </c>
      <c r="X422">
        <f>YEAR(semaineNetNm1[[#This Row],[Date de sortie]])</f>
        <v>2020</v>
      </c>
    </row>
    <row r="423" spans="1:24" x14ac:dyDescent="0.25">
      <c r="A423" s="10" t="s">
        <v>752</v>
      </c>
      <c r="B423" s="17">
        <v>701</v>
      </c>
      <c r="C423" s="18">
        <v>53</v>
      </c>
      <c r="D423" s="17">
        <v>1</v>
      </c>
      <c r="E423" s="19">
        <v>44176</v>
      </c>
      <c r="F423" s="17" t="s">
        <v>781</v>
      </c>
      <c r="G423" s="17" t="s">
        <v>517</v>
      </c>
      <c r="H423" t="str" cm="1">
        <f t="array" ref="H4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23" s="17" t="s">
        <v>56</v>
      </c>
      <c r="J423" t="str">
        <f>IF(semaineNetNm1[[#This Row],[Popularité]]&gt;=70,"Forte","Faible")</f>
        <v>Faible</v>
      </c>
      <c r="K423" t="str">
        <f>IF(semaineNetNm1[[#This Row],[Energie]]&gt;0.6,"Forte","Faible")</f>
        <v>Faible</v>
      </c>
      <c r="L423" s="18">
        <v>12782098</v>
      </c>
      <c r="M423" s="17">
        <v>42227614</v>
      </c>
      <c r="N423" s="19">
        <v>44176</v>
      </c>
      <c r="O423" s="17">
        <v>64</v>
      </c>
      <c r="P423" s="17">
        <v>0.51700000000000002</v>
      </c>
      <c r="Q423" s="17">
        <v>0.60399999999999998</v>
      </c>
      <c r="R423" s="17">
        <v>3.4700000000000002E-2</v>
      </c>
      <c r="S423" s="17">
        <v>0.76800000000000002</v>
      </c>
      <c r="T423" s="17">
        <v>0.123</v>
      </c>
      <c r="U423" s="17">
        <v>0.51100000000000001</v>
      </c>
      <c r="V423" s="17">
        <v>-9.0139999999999993</v>
      </c>
      <c r="W423" s="17">
        <v>275040</v>
      </c>
      <c r="X423">
        <f>YEAR(semaineNetNm1[[#This Row],[Date de sortie]])</f>
        <v>2020</v>
      </c>
    </row>
    <row r="424" spans="1:24" x14ac:dyDescent="0.25">
      <c r="A424" s="10" t="s">
        <v>752</v>
      </c>
      <c r="B424" s="17">
        <v>702</v>
      </c>
      <c r="C424" s="18">
        <v>57</v>
      </c>
      <c r="D424" s="17">
        <v>1</v>
      </c>
      <c r="E424" s="19">
        <v>44176</v>
      </c>
      <c r="F424" s="17" t="s">
        <v>782</v>
      </c>
      <c r="G424" s="17" t="s">
        <v>517</v>
      </c>
      <c r="H424" t="str" cm="1">
        <f t="array" ref="H4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24" s="17" t="s">
        <v>56</v>
      </c>
      <c r="J424" t="str">
        <f>IF(semaineNetNm1[[#This Row],[Popularité]]&gt;=70,"Forte","Faible")</f>
        <v>Faible</v>
      </c>
      <c r="K424" t="str">
        <f>IF(semaineNetNm1[[#This Row],[Energie]]&gt;0.6,"Forte","Faible")</f>
        <v>Faible</v>
      </c>
      <c r="L424" s="18">
        <v>12234761</v>
      </c>
      <c r="M424" s="17">
        <v>42227614</v>
      </c>
      <c r="N424" s="19">
        <v>44176</v>
      </c>
      <c r="O424" s="17">
        <v>64</v>
      </c>
      <c r="P424" s="17">
        <v>0.56100000000000005</v>
      </c>
      <c r="Q424" s="17">
        <v>0.53500000000000003</v>
      </c>
      <c r="R424" s="17">
        <v>4.8399999999999999E-2</v>
      </c>
      <c r="S424" s="17">
        <v>0.876</v>
      </c>
      <c r="T424" s="17">
        <v>0.115</v>
      </c>
      <c r="U424" s="17">
        <v>0.28699999999999998</v>
      </c>
      <c r="V424" s="17">
        <v>-11.609</v>
      </c>
      <c r="W424" s="17">
        <v>257773</v>
      </c>
      <c r="X424">
        <f>YEAR(semaineNetNm1[[#This Row],[Date de sortie]])</f>
        <v>2020</v>
      </c>
    </row>
    <row r="425" spans="1:24" x14ac:dyDescent="0.25">
      <c r="A425" s="10" t="s">
        <v>752</v>
      </c>
      <c r="B425" s="17">
        <v>703</v>
      </c>
      <c r="C425" s="18">
        <v>70</v>
      </c>
      <c r="D425" s="17">
        <v>1</v>
      </c>
      <c r="E425" s="19">
        <v>44176</v>
      </c>
      <c r="F425" s="17" t="s">
        <v>783</v>
      </c>
      <c r="G425" s="17" t="s">
        <v>517</v>
      </c>
      <c r="H425" t="str" cm="1">
        <f t="array" ref="H4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25" s="17" t="s">
        <v>56</v>
      </c>
      <c r="J425" t="str">
        <f>IF(semaineNetNm1[[#This Row],[Popularité]]&gt;=70,"Forte","Faible")</f>
        <v>Faible</v>
      </c>
      <c r="K425" t="str">
        <f>IF(semaineNetNm1[[#This Row],[Energie]]&gt;0.6,"Forte","Faible")</f>
        <v>Forte</v>
      </c>
      <c r="L425" s="18">
        <v>11245393</v>
      </c>
      <c r="M425" s="17">
        <v>42227614</v>
      </c>
      <c r="N425" s="19">
        <v>44176</v>
      </c>
      <c r="O425" s="17">
        <v>62</v>
      </c>
      <c r="P425" s="17">
        <v>0.70399999999999996</v>
      </c>
      <c r="Q425" s="17">
        <v>0.68899999999999995</v>
      </c>
      <c r="R425" s="17">
        <v>0.245</v>
      </c>
      <c r="S425" s="17">
        <v>0.83499999999999996</v>
      </c>
      <c r="T425" s="17">
        <v>0.13400000000000001</v>
      </c>
      <c r="U425" s="17">
        <v>0.92</v>
      </c>
      <c r="V425" s="17">
        <v>-10.813000000000001</v>
      </c>
      <c r="W425" s="17">
        <v>180653</v>
      </c>
      <c r="X425">
        <f>YEAR(semaineNetNm1[[#This Row],[Date de sortie]])</f>
        <v>2020</v>
      </c>
    </row>
    <row r="426" spans="1:24" x14ac:dyDescent="0.25">
      <c r="A426" s="10" t="s">
        <v>752</v>
      </c>
      <c r="B426" s="17">
        <v>704</v>
      </c>
      <c r="C426" s="18">
        <v>74</v>
      </c>
      <c r="D426" s="17">
        <v>1</v>
      </c>
      <c r="E426" s="19">
        <v>44176</v>
      </c>
      <c r="F426" s="17" t="s">
        <v>784</v>
      </c>
      <c r="G426" s="17" t="s">
        <v>770</v>
      </c>
      <c r="H426" t="str" cm="1">
        <f t="array" ref="H4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26" s="17" t="s">
        <v>193</v>
      </c>
      <c r="J426" t="str">
        <f>IF(semaineNetNm1[[#This Row],[Popularité]]&gt;=70,"Forte","Faible")</f>
        <v>Faible</v>
      </c>
      <c r="K426" t="str">
        <f>IF(semaineNetNm1[[#This Row],[Energie]]&gt;0.6,"Forte","Faible")</f>
        <v>Forte</v>
      </c>
      <c r="L426" s="18">
        <v>10561183</v>
      </c>
      <c r="M426" s="17">
        <v>5002317</v>
      </c>
      <c r="N426" s="19">
        <v>44176</v>
      </c>
      <c r="O426" s="17">
        <v>64</v>
      </c>
      <c r="P426" s="17">
        <v>0.72399999999999998</v>
      </c>
      <c r="Q426" s="17">
        <v>0.39</v>
      </c>
      <c r="R426" s="17">
        <v>8.8900000000000007E-2</v>
      </c>
      <c r="S426" s="17">
        <v>0.16200000000000001</v>
      </c>
      <c r="T426" s="17">
        <v>0.39300000000000002</v>
      </c>
      <c r="U426" s="17">
        <v>0.312</v>
      </c>
      <c r="V426" s="17">
        <v>-7.6070000000000002</v>
      </c>
      <c r="W426" s="17">
        <v>216560</v>
      </c>
      <c r="X426">
        <f>YEAR(semaineNetNm1[[#This Row],[Date de sortie]])</f>
        <v>2020</v>
      </c>
    </row>
    <row r="427" spans="1:24" x14ac:dyDescent="0.25">
      <c r="A427" s="10" t="s">
        <v>752</v>
      </c>
      <c r="B427" s="17">
        <v>705</v>
      </c>
      <c r="C427" s="18">
        <v>97</v>
      </c>
      <c r="D427" s="17">
        <v>1</v>
      </c>
      <c r="E427" s="19">
        <v>44176</v>
      </c>
      <c r="F427" s="17" t="s">
        <v>785</v>
      </c>
      <c r="G427" s="17" t="s">
        <v>770</v>
      </c>
      <c r="H427" t="str" cm="1">
        <f t="array" ref="H4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27" s="17" t="s">
        <v>193</v>
      </c>
      <c r="J427" t="str">
        <f>IF(semaineNetNm1[[#This Row],[Popularité]]&gt;=70,"Forte","Faible")</f>
        <v>Faible</v>
      </c>
      <c r="K427" t="str">
        <f>IF(semaineNetNm1[[#This Row],[Energie]]&gt;0.6,"Forte","Faible")</f>
        <v>Forte</v>
      </c>
      <c r="L427" s="18">
        <v>8901697</v>
      </c>
      <c r="M427" s="17">
        <v>5002317</v>
      </c>
      <c r="N427" s="19">
        <v>44176</v>
      </c>
      <c r="O427" s="17">
        <v>63</v>
      </c>
      <c r="P427" s="17">
        <v>0.75800000000000001</v>
      </c>
      <c r="Q427" s="17">
        <v>0.64600000000000002</v>
      </c>
      <c r="R427" s="17">
        <v>7.0800000000000002E-2</v>
      </c>
      <c r="S427" s="17">
        <v>0.55600000000000005</v>
      </c>
      <c r="T427" s="17">
        <v>0.33500000000000002</v>
      </c>
      <c r="U427" s="17">
        <v>6.4199999999999993E-2</v>
      </c>
      <c r="V427" s="17">
        <v>-7.75</v>
      </c>
      <c r="W427" s="17">
        <v>199787</v>
      </c>
      <c r="X427">
        <f>YEAR(semaineNetNm1[[#This Row],[Date de sortie]])</f>
        <v>2020</v>
      </c>
    </row>
    <row r="428" spans="1:24" x14ac:dyDescent="0.25">
      <c r="A428" s="10" t="s">
        <v>752</v>
      </c>
      <c r="B428" s="17">
        <v>706</v>
      </c>
      <c r="C428" s="18">
        <v>126</v>
      </c>
      <c r="D428" s="17">
        <v>1</v>
      </c>
      <c r="E428" s="19">
        <v>44176</v>
      </c>
      <c r="F428" s="17" t="s">
        <v>786</v>
      </c>
      <c r="G428" s="17" t="s">
        <v>770</v>
      </c>
      <c r="H428" t="str" cm="1">
        <f t="array" ref="H4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28" s="17" t="s">
        <v>193</v>
      </c>
      <c r="J428" t="str">
        <f>IF(semaineNetNm1[[#This Row],[Popularité]]&gt;=70,"Forte","Faible")</f>
        <v>Faible</v>
      </c>
      <c r="K428" t="str">
        <f>IF(semaineNetNm1[[#This Row],[Energie]]&gt;0.6,"Forte","Faible")</f>
        <v>Forte</v>
      </c>
      <c r="L428" s="18">
        <v>7655623</v>
      </c>
      <c r="M428" s="17">
        <v>5002317</v>
      </c>
      <c r="N428" s="19">
        <v>44176</v>
      </c>
      <c r="O428" s="17">
        <v>61</v>
      </c>
      <c r="P428" s="17">
        <v>0.72699999999999998</v>
      </c>
      <c r="Q428" s="17">
        <v>0.58899999999999997</v>
      </c>
      <c r="R428" s="17">
        <v>8.6599999999999996E-2</v>
      </c>
      <c r="S428" s="17">
        <v>0.23899999999999999</v>
      </c>
      <c r="T428" s="17">
        <v>0.16400000000000001</v>
      </c>
      <c r="U428" s="17">
        <v>0.52</v>
      </c>
      <c r="V428" s="17">
        <v>-6.907</v>
      </c>
      <c r="W428" s="17">
        <v>242267</v>
      </c>
      <c r="X428">
        <f>YEAR(semaineNetNm1[[#This Row],[Date de sortie]])</f>
        <v>2020</v>
      </c>
    </row>
    <row r="429" spans="1:24" x14ac:dyDescent="0.25">
      <c r="A429" s="10" t="s">
        <v>752</v>
      </c>
      <c r="B429" s="17">
        <v>707</v>
      </c>
      <c r="C429" s="18">
        <v>129</v>
      </c>
      <c r="D429" s="17">
        <v>1</v>
      </c>
      <c r="E429" s="19">
        <v>44176</v>
      </c>
      <c r="F429" s="17" t="s">
        <v>787</v>
      </c>
      <c r="G429" s="17" t="s">
        <v>770</v>
      </c>
      <c r="H429" t="str" cm="1">
        <f t="array" ref="H4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29" s="17" t="s">
        <v>193</v>
      </c>
      <c r="J429" t="str">
        <f>IF(semaineNetNm1[[#This Row],[Popularité]]&gt;=70,"Forte","Faible")</f>
        <v>Faible</v>
      </c>
      <c r="K429" t="str">
        <f>IF(semaineNetNm1[[#This Row],[Energie]]&gt;0.6,"Forte","Faible")</f>
        <v>Forte</v>
      </c>
      <c r="L429" s="18">
        <v>7524738</v>
      </c>
      <c r="M429" s="17">
        <v>5002317</v>
      </c>
      <c r="N429" s="19">
        <v>44176</v>
      </c>
      <c r="O429" s="17">
        <v>60</v>
      </c>
      <c r="P429" s="17">
        <v>0.621</v>
      </c>
      <c r="Q429" s="17">
        <v>0.64</v>
      </c>
      <c r="R429" s="17">
        <v>6.7900000000000002E-2</v>
      </c>
      <c r="S429" s="17">
        <v>0.67</v>
      </c>
      <c r="T429" s="17">
        <v>0.36</v>
      </c>
      <c r="U429" s="17">
        <v>0.33200000000000002</v>
      </c>
      <c r="V429" s="17">
        <v>-8.2690000000000001</v>
      </c>
      <c r="W429" s="17">
        <v>148707</v>
      </c>
      <c r="X429">
        <f>YEAR(semaineNetNm1[[#This Row],[Date de sortie]])</f>
        <v>2020</v>
      </c>
    </row>
    <row r="430" spans="1:24" x14ac:dyDescent="0.25">
      <c r="A430" s="10" t="s">
        <v>752</v>
      </c>
      <c r="B430" s="17">
        <v>708</v>
      </c>
      <c r="C430" s="18">
        <v>139</v>
      </c>
      <c r="D430" s="17">
        <v>1</v>
      </c>
      <c r="E430" s="19">
        <v>44176</v>
      </c>
      <c r="F430" s="17" t="s">
        <v>788</v>
      </c>
      <c r="G430" s="17" t="s">
        <v>770</v>
      </c>
      <c r="H430" t="str" cm="1">
        <f t="array" ref="H4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30" s="17" t="s">
        <v>193</v>
      </c>
      <c r="J430" t="str">
        <f>IF(semaineNetNm1[[#This Row],[Popularité]]&gt;=70,"Forte","Faible")</f>
        <v>Faible</v>
      </c>
      <c r="K430" t="str">
        <f>IF(semaineNetNm1[[#This Row],[Energie]]&gt;0.6,"Forte","Faible")</f>
        <v>Forte</v>
      </c>
      <c r="L430" s="18">
        <v>7117347</v>
      </c>
      <c r="M430" s="17">
        <v>5002317</v>
      </c>
      <c r="N430" s="19">
        <v>44176</v>
      </c>
      <c r="O430" s="17">
        <v>59</v>
      </c>
      <c r="P430" s="17">
        <v>0.61</v>
      </c>
      <c r="Q430" s="17">
        <v>0.78600000000000003</v>
      </c>
      <c r="R430" s="17">
        <v>5.5800000000000002E-2</v>
      </c>
      <c r="S430" s="17">
        <v>0.379</v>
      </c>
      <c r="T430" s="17">
        <v>7.6499999999999999E-2</v>
      </c>
      <c r="U430" s="17">
        <v>0.22800000000000001</v>
      </c>
      <c r="V430" s="17">
        <v>-6.7359999999999998</v>
      </c>
      <c r="W430" s="17">
        <v>201093</v>
      </c>
      <c r="X430">
        <f>YEAR(semaineNetNm1[[#This Row],[Date de sortie]])</f>
        <v>2020</v>
      </c>
    </row>
    <row r="431" spans="1:24" x14ac:dyDescent="0.25">
      <c r="A431" s="10" t="s">
        <v>752</v>
      </c>
      <c r="B431" s="17">
        <v>709</v>
      </c>
      <c r="C431" s="18">
        <v>147</v>
      </c>
      <c r="D431" s="17">
        <v>1</v>
      </c>
      <c r="E431" s="19">
        <v>44176</v>
      </c>
      <c r="F431" s="17" t="s">
        <v>789</v>
      </c>
      <c r="G431" s="17" t="s">
        <v>770</v>
      </c>
      <c r="H431" t="str" cm="1">
        <f t="array" ref="H4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31" s="17" t="s">
        <v>193</v>
      </c>
      <c r="J431" t="str">
        <f>IF(semaineNetNm1[[#This Row],[Popularité]]&gt;=70,"Forte","Faible")</f>
        <v>Faible</v>
      </c>
      <c r="K431" t="str">
        <f>IF(semaineNetNm1[[#This Row],[Energie]]&gt;0.6,"Forte","Faible")</f>
        <v>Forte</v>
      </c>
      <c r="L431" s="18">
        <v>6865689</v>
      </c>
      <c r="M431" s="17">
        <v>5002317</v>
      </c>
      <c r="N431" s="19">
        <v>44176</v>
      </c>
      <c r="O431" s="17">
        <v>62</v>
      </c>
      <c r="P431" s="17">
        <v>0.64700000000000002</v>
      </c>
      <c r="Q431" s="17">
        <v>0.63600000000000001</v>
      </c>
      <c r="R431" s="17">
        <v>3.8100000000000002E-2</v>
      </c>
      <c r="S431" s="17">
        <v>0.247</v>
      </c>
      <c r="T431" s="17">
        <v>0.113</v>
      </c>
      <c r="U431" s="17">
        <v>0.41599999999999998</v>
      </c>
      <c r="V431" s="17">
        <v>-6.9710000000000001</v>
      </c>
      <c r="W431" s="17">
        <v>176027</v>
      </c>
      <c r="X431">
        <f>YEAR(semaineNetNm1[[#This Row],[Date de sortie]])</f>
        <v>2020</v>
      </c>
    </row>
    <row r="432" spans="1:24" x14ac:dyDescent="0.25">
      <c r="A432" s="10" t="s">
        <v>752</v>
      </c>
      <c r="B432" s="17">
        <v>710</v>
      </c>
      <c r="C432" s="18">
        <v>152</v>
      </c>
      <c r="D432" s="17">
        <v>1</v>
      </c>
      <c r="E432" s="19">
        <v>44176</v>
      </c>
      <c r="F432" s="17" t="s">
        <v>790</v>
      </c>
      <c r="G432" s="17" t="s">
        <v>770</v>
      </c>
      <c r="H432" t="str" cm="1">
        <f t="array" ref="H4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32" s="17" t="s">
        <v>193</v>
      </c>
      <c r="J432" t="str">
        <f>IF(semaineNetNm1[[#This Row],[Popularité]]&gt;=70,"Forte","Faible")</f>
        <v>Faible</v>
      </c>
      <c r="K432" t="str">
        <f>IF(semaineNetNm1[[#This Row],[Energie]]&gt;0.6,"Forte","Faible")</f>
        <v>Faible</v>
      </c>
      <c r="L432" s="18">
        <v>6763705</v>
      </c>
      <c r="M432" s="17">
        <v>5002317</v>
      </c>
      <c r="N432" s="19">
        <v>44176</v>
      </c>
      <c r="O432" s="17">
        <v>57</v>
      </c>
      <c r="P432" s="17">
        <v>0.58099999999999996</v>
      </c>
      <c r="Q432" s="17">
        <v>0.625</v>
      </c>
      <c r="R432" s="17">
        <v>3.1600000000000003E-2</v>
      </c>
      <c r="S432" s="17">
        <v>0.55300000000000005</v>
      </c>
      <c r="T432" s="17">
        <v>0.254</v>
      </c>
      <c r="U432" s="17">
        <v>0.26700000000000002</v>
      </c>
      <c r="V432" s="17">
        <v>-7.1</v>
      </c>
      <c r="W432" s="17">
        <v>150853</v>
      </c>
      <c r="X432">
        <f>YEAR(semaineNetNm1[[#This Row],[Date de sortie]])</f>
        <v>2020</v>
      </c>
    </row>
    <row r="433" spans="1:24" x14ac:dyDescent="0.25">
      <c r="A433" s="10" t="s">
        <v>752</v>
      </c>
      <c r="B433" s="17">
        <v>712</v>
      </c>
      <c r="C433" s="18">
        <v>183</v>
      </c>
      <c r="D433" s="17">
        <v>1</v>
      </c>
      <c r="E433" s="19">
        <v>44176</v>
      </c>
      <c r="F433" s="17" t="s">
        <v>791</v>
      </c>
      <c r="G433" s="17" t="s">
        <v>770</v>
      </c>
      <c r="H433" t="str" cm="1">
        <f t="array" ref="H4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33" s="17" t="s">
        <v>193</v>
      </c>
      <c r="J433" t="str">
        <f>IF(semaineNetNm1[[#This Row],[Popularité]]&gt;=70,"Forte","Faible")</f>
        <v>Faible</v>
      </c>
      <c r="K433" t="str">
        <f>IF(semaineNetNm1[[#This Row],[Energie]]&gt;0.6,"Forte","Faible")</f>
        <v>Faible</v>
      </c>
      <c r="L433" s="18">
        <v>6108393</v>
      </c>
      <c r="M433" s="17">
        <v>5002317</v>
      </c>
      <c r="N433" s="19">
        <v>44176</v>
      </c>
      <c r="O433" s="17">
        <v>54</v>
      </c>
      <c r="P433" s="17">
        <v>0.51300000000000001</v>
      </c>
      <c r="Q433" s="17">
        <v>0.33100000000000002</v>
      </c>
      <c r="R433" s="17">
        <v>0.63200000000000001</v>
      </c>
      <c r="S433" s="17">
        <v>0.97199999999999998</v>
      </c>
      <c r="T433" s="17">
        <v>0.88200000000000001</v>
      </c>
      <c r="U433" s="17">
        <v>0.42</v>
      </c>
      <c r="V433" s="17">
        <v>-15.391999999999999</v>
      </c>
      <c r="W433" s="17">
        <v>37013</v>
      </c>
      <c r="X433">
        <f>YEAR(semaineNetNm1[[#This Row],[Date de sortie]])</f>
        <v>2020</v>
      </c>
    </row>
    <row r="434" spans="1:24" x14ac:dyDescent="0.25">
      <c r="A434" s="10" t="s">
        <v>752</v>
      </c>
      <c r="B434" s="17">
        <v>713</v>
      </c>
      <c r="C434" s="18">
        <v>185</v>
      </c>
      <c r="D434" s="17">
        <v>1</v>
      </c>
      <c r="E434" s="19">
        <v>44176</v>
      </c>
      <c r="F434" s="17" t="s">
        <v>792</v>
      </c>
      <c r="G434" s="17" t="s">
        <v>770</v>
      </c>
      <c r="H434" t="str" cm="1">
        <f t="array" ref="H4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34" s="17" t="s">
        <v>193</v>
      </c>
      <c r="J434" t="str">
        <f>IF(semaineNetNm1[[#This Row],[Popularité]]&gt;=70,"Forte","Faible")</f>
        <v>Faible</v>
      </c>
      <c r="K434" t="str">
        <f>IF(semaineNetNm1[[#This Row],[Energie]]&gt;0.6,"Forte","Faible")</f>
        <v>Faible</v>
      </c>
      <c r="L434" s="18">
        <v>6068816</v>
      </c>
      <c r="M434" s="17">
        <v>5002317</v>
      </c>
      <c r="N434" s="19">
        <v>44176</v>
      </c>
      <c r="O434" s="17">
        <v>61</v>
      </c>
      <c r="P434" s="17">
        <v>0.45900000000000002</v>
      </c>
      <c r="Q434" s="17">
        <v>0.46400000000000002</v>
      </c>
      <c r="R434" s="17">
        <v>3.1399999999999997E-2</v>
      </c>
      <c r="S434" s="17">
        <v>0.36499999999999999</v>
      </c>
      <c r="T434" s="17">
        <v>0.11700000000000001</v>
      </c>
      <c r="U434" s="17">
        <v>7.8600000000000003E-2</v>
      </c>
      <c r="V434" s="17">
        <v>-8.7360000000000007</v>
      </c>
      <c r="W434" s="17">
        <v>325413</v>
      </c>
      <c r="X434">
        <f>YEAR(semaineNetNm1[[#This Row],[Date de sortie]])</f>
        <v>2020</v>
      </c>
    </row>
    <row r="435" spans="1:24" x14ac:dyDescent="0.25">
      <c r="A435" s="10" t="s">
        <v>752</v>
      </c>
      <c r="B435" s="17">
        <v>143</v>
      </c>
      <c r="C435" s="18">
        <v>5</v>
      </c>
      <c r="D435" s="17">
        <v>32</v>
      </c>
      <c r="E435" s="19">
        <v>44232</v>
      </c>
      <c r="F435" s="17" t="s">
        <v>793</v>
      </c>
      <c r="G435" s="17" t="s">
        <v>794</v>
      </c>
      <c r="H435" t="str" cm="1">
        <f t="array" ref="H4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435" s="17" t="s">
        <v>762</v>
      </c>
      <c r="J435" t="str">
        <f>IF(semaineNetNm1[[#This Row],[Popularité]]&gt;=70,"Forte","Faible")</f>
        <v>Forte</v>
      </c>
      <c r="K435" t="str">
        <f>IF(semaineNetNm1[[#This Row],[Energie]]&gt;0.6,"Forte","Faible")</f>
        <v>Forte</v>
      </c>
      <c r="L435" s="18">
        <v>5734402</v>
      </c>
      <c r="M435" s="17">
        <v>6150675</v>
      </c>
      <c r="N435" s="19">
        <v>44175</v>
      </c>
      <c r="O435" s="17">
        <v>85</v>
      </c>
      <c r="P435" s="17">
        <v>0.61699999999999999</v>
      </c>
      <c r="Q435" s="17">
        <v>0.71299999999999997</v>
      </c>
      <c r="R435" s="17">
        <v>8.8700000000000001E-2</v>
      </c>
      <c r="S435" s="17">
        <v>0.122</v>
      </c>
      <c r="T435" s="17">
        <v>9.6199999999999994E-2</v>
      </c>
      <c r="U435" s="17">
        <v>0.68200000000000005</v>
      </c>
      <c r="V435" s="17">
        <v>-4.6369999999999996</v>
      </c>
      <c r="W435" s="17">
        <v>232853</v>
      </c>
      <c r="X435">
        <f>YEAR(semaineNetNm1[[#This Row],[Date de sortie]])</f>
        <v>2020</v>
      </c>
    </row>
    <row r="436" spans="1:24" x14ac:dyDescent="0.25">
      <c r="A436" s="10" t="s">
        <v>752</v>
      </c>
      <c r="B436" s="17">
        <v>582</v>
      </c>
      <c r="C436" s="18">
        <v>121</v>
      </c>
      <c r="D436" s="17">
        <v>7</v>
      </c>
      <c r="E436" s="19">
        <v>44197</v>
      </c>
      <c r="F436" s="17" t="s">
        <v>795</v>
      </c>
      <c r="G436" s="17" t="s">
        <v>765</v>
      </c>
      <c r="H436" t="str" cm="1">
        <f t="array" ref="H4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36" s="17" t="s">
        <v>766</v>
      </c>
      <c r="J436" t="str">
        <f>IF(semaineNetNm1[[#This Row],[Popularité]]&gt;=70,"Forte","Faible")</f>
        <v>Forte</v>
      </c>
      <c r="K436" t="str">
        <f>IF(semaineNetNm1[[#This Row],[Energie]]&gt;0.6,"Forte","Faible")</f>
        <v>Faible</v>
      </c>
      <c r="L436" s="18">
        <v>4962949</v>
      </c>
      <c r="M436" s="17">
        <v>1053324</v>
      </c>
      <c r="N436" s="19">
        <v>44174</v>
      </c>
      <c r="O436" s="17">
        <v>72</v>
      </c>
      <c r="P436" s="17">
        <v>0.58199999999999996</v>
      </c>
      <c r="Q436" s="17">
        <v>0.94499999999999995</v>
      </c>
      <c r="R436" s="17">
        <v>7.1900000000000006E-2</v>
      </c>
      <c r="S436" s="17">
        <v>0.114</v>
      </c>
      <c r="T436" s="17">
        <v>0.10299999999999999</v>
      </c>
      <c r="U436" s="17">
        <v>0.90700000000000003</v>
      </c>
      <c r="V436" s="17">
        <v>-8.3569999999999993</v>
      </c>
      <c r="W436" s="17">
        <v>168906</v>
      </c>
      <c r="X436">
        <f>YEAR(semaineNetNm1[[#This Row],[Date de sortie]])</f>
        <v>2020</v>
      </c>
    </row>
    <row r="437" spans="1:24" x14ac:dyDescent="0.25">
      <c r="A437" s="10" t="s">
        <v>752</v>
      </c>
      <c r="B437" s="17">
        <v>588</v>
      </c>
      <c r="C437" s="18">
        <v>73</v>
      </c>
      <c r="D437" s="17">
        <v>6</v>
      </c>
      <c r="E437" s="19">
        <v>44176</v>
      </c>
      <c r="F437" s="17" t="s">
        <v>796</v>
      </c>
      <c r="G437" s="17" t="s">
        <v>797</v>
      </c>
      <c r="H437" t="str" cm="1">
        <f t="array" ref="H4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437" s="17" t="s">
        <v>311</v>
      </c>
      <c r="J437" t="str">
        <f>IF(semaineNetNm1[[#This Row],[Popularité]]&gt;=70,"Forte","Faible")</f>
        <v>Forte</v>
      </c>
      <c r="K437" t="str">
        <f>IF(semaineNetNm1[[#This Row],[Energie]]&gt;0.6,"Forte","Faible")</f>
        <v>Forte</v>
      </c>
      <c r="L437" s="18">
        <v>5942551</v>
      </c>
      <c r="M437" s="17">
        <v>19102888</v>
      </c>
      <c r="N437" s="19">
        <v>44173</v>
      </c>
      <c r="O437" s="17">
        <v>75</v>
      </c>
      <c r="P437" s="17">
        <v>0.63100000000000001</v>
      </c>
      <c r="Q437" s="17">
        <v>0.61299999999999999</v>
      </c>
      <c r="R437" s="17">
        <v>0.12</v>
      </c>
      <c r="S437" s="17">
        <v>6.6299999999999998E-2</v>
      </c>
      <c r="T437" s="17">
        <v>0.16900000000000001</v>
      </c>
      <c r="U437" s="17">
        <v>0.33</v>
      </c>
      <c r="V437" s="17">
        <v>-6.9649999999999999</v>
      </c>
      <c r="W437" s="17">
        <v>158033</v>
      </c>
      <c r="X437">
        <f>YEAR(semaineNetNm1[[#This Row],[Date de sortie]])</f>
        <v>2020</v>
      </c>
    </row>
    <row r="438" spans="1:24" x14ac:dyDescent="0.25">
      <c r="A438" s="10" t="s">
        <v>752</v>
      </c>
      <c r="B438" s="17">
        <v>674</v>
      </c>
      <c r="C438" s="18">
        <v>140</v>
      </c>
      <c r="D438" s="17">
        <v>1</v>
      </c>
      <c r="E438" s="19">
        <v>44183</v>
      </c>
      <c r="F438" s="17" t="s">
        <v>798</v>
      </c>
      <c r="G438" s="17" t="s">
        <v>60</v>
      </c>
      <c r="H438" t="str" cm="1">
        <f t="array" ref="H4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38" s="17" t="s">
        <v>61</v>
      </c>
      <c r="J438" t="str">
        <f>IF(semaineNetNm1[[#This Row],[Popularité]]&gt;=70,"Forte","Faible")</f>
        <v>Faible</v>
      </c>
      <c r="K438" t="str">
        <f>IF(semaineNetNm1[[#This Row],[Energie]]&gt;0.6,"Forte","Faible")</f>
        <v>Faible</v>
      </c>
      <c r="L438" s="18">
        <v>7536851</v>
      </c>
      <c r="M438" s="17">
        <v>33893352</v>
      </c>
      <c r="N438" s="19">
        <v>44172</v>
      </c>
      <c r="O438" s="17">
        <v>42</v>
      </c>
      <c r="P438" s="17">
        <v>0.18099999999999999</v>
      </c>
      <c r="Q438" s="17">
        <v>0.34100000000000003</v>
      </c>
      <c r="R438" s="17">
        <v>3.6600000000000001E-2</v>
      </c>
      <c r="S438" s="17">
        <v>0.88800000000000001</v>
      </c>
      <c r="T438" s="17">
        <v>0.13700000000000001</v>
      </c>
      <c r="U438" s="17">
        <v>0.21199999999999999</v>
      </c>
      <c r="V438" s="17">
        <v>-12.073</v>
      </c>
      <c r="W438" s="17">
        <v>196254</v>
      </c>
      <c r="X438">
        <f>YEAR(semaineNetNm1[[#This Row],[Date de sortie]])</f>
        <v>2020</v>
      </c>
    </row>
    <row r="439" spans="1:24" x14ac:dyDescent="0.25">
      <c r="A439" s="10" t="s">
        <v>752</v>
      </c>
      <c r="B439" s="17">
        <v>77</v>
      </c>
      <c r="C439" s="18">
        <v>2</v>
      </c>
      <c r="D439" s="17">
        <v>23</v>
      </c>
      <c r="E439" s="19">
        <v>44267</v>
      </c>
      <c r="F439" s="17" t="s">
        <v>799</v>
      </c>
      <c r="G439" s="17" t="s">
        <v>800</v>
      </c>
      <c r="H439" t="str" cm="1">
        <f t="array" ref="H4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39" s="17" t="s">
        <v>106</v>
      </c>
      <c r="J439" t="str">
        <f>IF(semaineNetNm1[[#This Row],[Popularité]]&gt;=70,"Forte","Faible")</f>
        <v>Forte</v>
      </c>
      <c r="K439" t="str">
        <f>IF(semaineNetNm1[[#This Row],[Energie]]&gt;0.6,"Forte","Faible")</f>
        <v>Faible</v>
      </c>
      <c r="L439" s="18">
        <v>7912399</v>
      </c>
      <c r="M439" s="17">
        <v>1999954</v>
      </c>
      <c r="N439" s="19">
        <v>44169</v>
      </c>
      <c r="O439" s="17">
        <v>88</v>
      </c>
      <c r="P439" s="17">
        <v>0.52400000000000002</v>
      </c>
      <c r="Q439" s="17">
        <v>0.65300000000000002</v>
      </c>
      <c r="R439" s="17">
        <v>5.0200000000000002E-2</v>
      </c>
      <c r="S439" s="17">
        <v>0.112</v>
      </c>
      <c r="T439" s="17">
        <v>0.20300000000000001</v>
      </c>
      <c r="U439" s="17">
        <v>0.55300000000000005</v>
      </c>
      <c r="V439" s="17">
        <v>-9.016</v>
      </c>
      <c r="W439" s="17">
        <v>160191</v>
      </c>
      <c r="X439">
        <f>YEAR(semaineNetNm1[[#This Row],[Date de sortie]])</f>
        <v>2020</v>
      </c>
    </row>
    <row r="440" spans="1:24" x14ac:dyDescent="0.25">
      <c r="A440" s="10" t="s">
        <v>752</v>
      </c>
      <c r="B440" s="17">
        <v>194</v>
      </c>
      <c r="C440" s="18">
        <v>194</v>
      </c>
      <c r="D440" s="17">
        <v>1</v>
      </c>
      <c r="E440" s="19">
        <v>44400</v>
      </c>
      <c r="F440" s="17" t="s">
        <v>801</v>
      </c>
      <c r="G440" s="17" t="s">
        <v>802</v>
      </c>
      <c r="H440" t="str" cm="1">
        <f t="array" ref="H4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40" s="17"/>
      <c r="J440" t="str">
        <f>IF(semaineNetNm1[[#This Row],[Popularité]]&gt;=70,"Forte","Faible")</f>
        <v>Forte</v>
      </c>
      <c r="K440" t="str">
        <f>IF(semaineNetNm1[[#This Row],[Energie]]&gt;0.6,"Forte","Faible")</f>
        <v>Forte</v>
      </c>
      <c r="L440" s="18">
        <v>4992405</v>
      </c>
      <c r="M440" s="17">
        <v>167628</v>
      </c>
      <c r="N440" s="19">
        <v>44169</v>
      </c>
      <c r="O440" s="17">
        <v>84</v>
      </c>
      <c r="P440" s="17">
        <v>0.76700000000000002</v>
      </c>
      <c r="Q440" s="17">
        <v>0.57099999999999995</v>
      </c>
      <c r="R440" s="17">
        <v>0.28699999999999998</v>
      </c>
      <c r="S440" s="17">
        <v>0.33600000000000002</v>
      </c>
      <c r="T440" s="17">
        <v>8.09E-2</v>
      </c>
      <c r="U440" s="17">
        <v>0.60499999999999998</v>
      </c>
      <c r="V440" s="17">
        <v>-5.16</v>
      </c>
      <c r="W440" s="17">
        <v>161684</v>
      </c>
      <c r="X440">
        <f>YEAR(semaineNetNm1[[#This Row],[Date de sortie]])</f>
        <v>2020</v>
      </c>
    </row>
    <row r="441" spans="1:24" x14ac:dyDescent="0.25">
      <c r="A441" s="10" t="s">
        <v>752</v>
      </c>
      <c r="B441" s="17">
        <v>684</v>
      </c>
      <c r="C441" s="18">
        <v>160</v>
      </c>
      <c r="D441" s="17">
        <v>1</v>
      </c>
      <c r="E441" s="19">
        <v>44183</v>
      </c>
      <c r="F441" s="17" t="s">
        <v>803</v>
      </c>
      <c r="G441" s="17" t="s">
        <v>804</v>
      </c>
      <c r="H441" t="str" cm="1">
        <f t="array" ref="H4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41" s="17" t="s">
        <v>68</v>
      </c>
      <c r="J441" t="str">
        <f>IF(semaineNetNm1[[#This Row],[Popularité]]&gt;=70,"Forte","Faible")</f>
        <v>Faible</v>
      </c>
      <c r="K441" t="str">
        <f>IF(semaineNetNm1[[#This Row],[Energie]]&gt;0.6,"Forte","Faible")</f>
        <v>Forte</v>
      </c>
      <c r="L441" s="18">
        <v>7170169</v>
      </c>
      <c r="M441" s="17">
        <v>6931357</v>
      </c>
      <c r="N441" s="19">
        <v>44169</v>
      </c>
      <c r="O441" s="17">
        <v>47</v>
      </c>
      <c r="P441" s="17">
        <v>0.93799999999999994</v>
      </c>
      <c r="Q441" s="17">
        <v>0.64800000000000002</v>
      </c>
      <c r="R441" s="17">
        <v>0.115</v>
      </c>
      <c r="S441" s="17">
        <v>3.39E-2</v>
      </c>
      <c r="T441" s="17">
        <v>5.6399999999999999E-2</v>
      </c>
      <c r="U441" s="17">
        <v>0.84899999999999998</v>
      </c>
      <c r="V441" s="17">
        <v>-3.298</v>
      </c>
      <c r="W441" s="17">
        <v>200467</v>
      </c>
      <c r="X441">
        <f>YEAR(semaineNetNm1[[#This Row],[Date de sortie]])</f>
        <v>2020</v>
      </c>
    </row>
    <row r="442" spans="1:24" x14ac:dyDescent="0.25">
      <c r="A442" s="10" t="s">
        <v>752</v>
      </c>
      <c r="B442" s="17">
        <v>716</v>
      </c>
      <c r="C442" s="18">
        <v>104</v>
      </c>
      <c r="D442" s="17">
        <v>1</v>
      </c>
      <c r="E442" s="19">
        <v>44169</v>
      </c>
      <c r="F442" s="17" t="s">
        <v>805</v>
      </c>
      <c r="G442" s="17" t="s">
        <v>60</v>
      </c>
      <c r="H442" t="str" cm="1">
        <f t="array" ref="H4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42" s="17" t="s">
        <v>61</v>
      </c>
      <c r="J442" t="str">
        <f>IF(semaineNetNm1[[#This Row],[Popularité]]&gt;=70,"Forte","Faible")</f>
        <v>Faible</v>
      </c>
      <c r="K442" t="str">
        <f>IF(semaineNetNm1[[#This Row],[Energie]]&gt;0.6,"Forte","Faible")</f>
        <v>Forte</v>
      </c>
      <c r="L442" s="18">
        <v>7932101</v>
      </c>
      <c r="M442" s="17">
        <v>33893352</v>
      </c>
      <c r="N442" s="19">
        <v>44169</v>
      </c>
      <c r="O442" s="17">
        <v>68</v>
      </c>
      <c r="P442" s="17">
        <v>0.88500000000000001</v>
      </c>
      <c r="Q442" s="17">
        <v>0.59199999999999997</v>
      </c>
      <c r="R442" s="17">
        <v>8.0699999999999994E-2</v>
      </c>
      <c r="S442" s="17">
        <v>5.0500000000000003E-2</v>
      </c>
      <c r="T442" s="17">
        <v>8.43E-2</v>
      </c>
      <c r="U442" s="17">
        <v>0.73099999999999998</v>
      </c>
      <c r="V442" s="17">
        <v>-4.944</v>
      </c>
      <c r="W442" s="17">
        <v>202357</v>
      </c>
      <c r="X442">
        <f>YEAR(semaineNetNm1[[#This Row],[Date de sortie]])</f>
        <v>2020</v>
      </c>
    </row>
    <row r="443" spans="1:24" x14ac:dyDescent="0.25">
      <c r="A443" s="10" t="s">
        <v>752</v>
      </c>
      <c r="B443" s="17">
        <v>717</v>
      </c>
      <c r="C443" s="18">
        <v>138</v>
      </c>
      <c r="D443" s="17">
        <v>1</v>
      </c>
      <c r="E443" s="19">
        <v>44169</v>
      </c>
      <c r="F443" s="17" t="s">
        <v>806</v>
      </c>
      <c r="G443" s="17" t="s">
        <v>478</v>
      </c>
      <c r="H443" t="str" cm="1">
        <f t="array" ref="H4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43" s="17" t="s">
        <v>479</v>
      </c>
      <c r="J443" t="str">
        <f>IF(semaineNetNm1[[#This Row],[Popularité]]&gt;=70,"Forte","Faible")</f>
        <v>Faible</v>
      </c>
      <c r="K443" t="str">
        <f>IF(semaineNetNm1[[#This Row],[Energie]]&gt;0.6,"Forte","Faible")</f>
        <v>Forte</v>
      </c>
      <c r="L443" s="18">
        <v>6653913</v>
      </c>
      <c r="M443" s="17">
        <v>35340069</v>
      </c>
      <c r="N443" s="19">
        <v>44169</v>
      </c>
      <c r="O443" s="17">
        <v>64</v>
      </c>
      <c r="P443" s="17">
        <v>0.69399999999999995</v>
      </c>
      <c r="Q443" s="17">
        <v>0.49</v>
      </c>
      <c r="R443" s="17">
        <v>6.1800000000000001E-2</v>
      </c>
      <c r="S443" s="17">
        <v>1.3299999999999999E-2</v>
      </c>
      <c r="T443" s="17">
        <v>9.4600000000000004E-2</v>
      </c>
      <c r="U443" s="17">
        <v>0.249</v>
      </c>
      <c r="V443" s="17">
        <v>-5.7930000000000001</v>
      </c>
      <c r="W443" s="17">
        <v>216123</v>
      </c>
      <c r="X443">
        <f>YEAR(semaineNetNm1[[#This Row],[Date de sortie]])</f>
        <v>2020</v>
      </c>
    </row>
    <row r="444" spans="1:24" x14ac:dyDescent="0.25">
      <c r="A444" s="10" t="s">
        <v>752</v>
      </c>
      <c r="B444" s="17">
        <v>727</v>
      </c>
      <c r="C444" s="18">
        <v>180</v>
      </c>
      <c r="D444" s="17">
        <v>2</v>
      </c>
      <c r="E444" s="19">
        <v>44162</v>
      </c>
      <c r="F444" s="17" t="s">
        <v>807</v>
      </c>
      <c r="G444" s="17" t="s">
        <v>808</v>
      </c>
      <c r="H444" t="str" cm="1">
        <f t="array" ref="H4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44" s="17"/>
      <c r="J444" t="str">
        <f>IF(semaineNetNm1[[#This Row],[Popularité]]&gt;=70,"Forte","Faible")</f>
        <v>Forte</v>
      </c>
      <c r="K444" t="str">
        <f>IF(semaineNetNm1[[#This Row],[Energie]]&gt;0.6,"Forte","Faible")</f>
        <v>Forte</v>
      </c>
      <c r="L444" s="18">
        <v>5364223</v>
      </c>
      <c r="M444" s="17">
        <v>181236</v>
      </c>
      <c r="N444" s="19">
        <v>44169</v>
      </c>
      <c r="O444" s="17">
        <v>72</v>
      </c>
      <c r="P444" s="17">
        <v>0.79800000000000004</v>
      </c>
      <c r="Q444" s="17">
        <v>0.66800000000000004</v>
      </c>
      <c r="R444" s="17">
        <v>3.3399999999999999E-2</v>
      </c>
      <c r="S444" s="17">
        <v>3.0500000000000002E-3</v>
      </c>
      <c r="T444" s="17">
        <v>0.27700000000000002</v>
      </c>
      <c r="U444" s="17">
        <v>0.57499999999999996</v>
      </c>
      <c r="V444" s="17">
        <v>-5.7009999999999996</v>
      </c>
      <c r="W444" s="17">
        <v>215280</v>
      </c>
      <c r="X444">
        <f>YEAR(semaineNetNm1[[#This Row],[Date de sortie]])</f>
        <v>2020</v>
      </c>
    </row>
    <row r="445" spans="1:24" x14ac:dyDescent="0.25">
      <c r="A445" s="10" t="s">
        <v>752</v>
      </c>
      <c r="B445" s="17">
        <v>720</v>
      </c>
      <c r="C445" s="18">
        <v>167</v>
      </c>
      <c r="D445" s="17">
        <v>1</v>
      </c>
      <c r="E445" s="19">
        <v>44169</v>
      </c>
      <c r="F445" s="17" t="s">
        <v>809</v>
      </c>
      <c r="G445" s="17" t="s">
        <v>624</v>
      </c>
      <c r="H445" t="str" cm="1">
        <f t="array" ref="H4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45" s="17" t="s">
        <v>74</v>
      </c>
      <c r="J445" t="str">
        <f>IF(semaineNetNm1[[#This Row],[Popularité]]&gt;=70,"Forte","Faible")</f>
        <v>Faible</v>
      </c>
      <c r="K445" t="str">
        <f>IF(semaineNetNm1[[#This Row],[Energie]]&gt;0.6,"Forte","Faible")</f>
        <v>Forte</v>
      </c>
      <c r="L445" s="18">
        <v>5929516</v>
      </c>
      <c r="M445" s="17">
        <v>7816213</v>
      </c>
      <c r="N445" s="19">
        <v>44168</v>
      </c>
      <c r="O445" s="17">
        <v>68</v>
      </c>
      <c r="P445" s="17">
        <v>0.60599999999999998</v>
      </c>
      <c r="Q445" s="17">
        <v>0.88700000000000001</v>
      </c>
      <c r="R445" s="17">
        <v>0.32400000000000001</v>
      </c>
      <c r="S445" s="17">
        <v>4.0700000000000003E-4</v>
      </c>
      <c r="T445" s="17">
        <v>0.151</v>
      </c>
      <c r="U445" s="17">
        <v>0.27200000000000002</v>
      </c>
      <c r="V445" s="17">
        <v>-6.5720000000000001</v>
      </c>
      <c r="W445" s="17">
        <v>210699</v>
      </c>
      <c r="X445">
        <f>YEAR(semaineNetNm1[[#This Row],[Date de sortie]])</f>
        <v>2020</v>
      </c>
    </row>
    <row r="446" spans="1:24" x14ac:dyDescent="0.25">
      <c r="A446" s="10" t="s">
        <v>752</v>
      </c>
      <c r="B446" s="17">
        <v>715</v>
      </c>
      <c r="C446" s="18">
        <v>74</v>
      </c>
      <c r="D446" s="17">
        <v>1</v>
      </c>
      <c r="E446" s="19">
        <v>44169</v>
      </c>
      <c r="F446" s="17" t="s">
        <v>810</v>
      </c>
      <c r="G446" s="17" t="s">
        <v>368</v>
      </c>
      <c r="H446" t="str" cm="1">
        <f t="array" ref="H4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446" s="17" t="s">
        <v>311</v>
      </c>
      <c r="J446" t="str">
        <f>IF(semaineNetNm1[[#This Row],[Popularité]]&gt;=70,"Forte","Faible")</f>
        <v>Forte</v>
      </c>
      <c r="K446" t="str">
        <f>IF(semaineNetNm1[[#This Row],[Energie]]&gt;0.6,"Forte","Faible")</f>
        <v>Forte</v>
      </c>
      <c r="L446" s="18">
        <v>9325928</v>
      </c>
      <c r="M446" s="17">
        <v>19102888</v>
      </c>
      <c r="N446" s="19">
        <v>44167</v>
      </c>
      <c r="O446" s="17">
        <v>70</v>
      </c>
      <c r="P446" s="17">
        <v>0.70299999999999996</v>
      </c>
      <c r="Q446" s="17">
        <v>0.70299999999999996</v>
      </c>
      <c r="R446" s="17">
        <v>0.13300000000000001</v>
      </c>
      <c r="S446" s="17">
        <v>0.60499999999999998</v>
      </c>
      <c r="T446" s="17">
        <v>0.12</v>
      </c>
      <c r="U446" s="17">
        <v>0.69699999999999995</v>
      </c>
      <c r="V446" s="17">
        <v>-4.6719999999999997</v>
      </c>
      <c r="W446" s="17">
        <v>183783</v>
      </c>
      <c r="X446">
        <f>YEAR(semaineNetNm1[[#This Row],[Date de sortie]])</f>
        <v>2020</v>
      </c>
    </row>
    <row r="447" spans="1:24" x14ac:dyDescent="0.25">
      <c r="A447" s="10" t="s">
        <v>752</v>
      </c>
      <c r="B447" s="17">
        <v>783</v>
      </c>
      <c r="C447" s="18">
        <v>162</v>
      </c>
      <c r="D447" s="17">
        <v>4</v>
      </c>
      <c r="E447" s="19">
        <v>44134</v>
      </c>
      <c r="F447" s="17" t="s">
        <v>811</v>
      </c>
      <c r="G447" s="17" t="s">
        <v>812</v>
      </c>
      <c r="H447" t="str" cm="1">
        <f t="array" ref="H4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447" s="17" t="s">
        <v>443</v>
      </c>
      <c r="J447" t="str">
        <f>IF(semaineNetNm1[[#This Row],[Popularité]]&gt;=70,"Forte","Faible")</f>
        <v>Forte</v>
      </c>
      <c r="K447" t="str">
        <f>IF(semaineNetNm1[[#This Row],[Energie]]&gt;0.6,"Forte","Faible")</f>
        <v>Faible</v>
      </c>
      <c r="L447" s="18">
        <v>4863053</v>
      </c>
      <c r="M447" s="17">
        <v>486194</v>
      </c>
      <c r="N447" s="19">
        <v>44167</v>
      </c>
      <c r="O447" s="17">
        <v>74</v>
      </c>
      <c r="P447" s="17">
        <v>0.34100000000000003</v>
      </c>
      <c r="Q447" s="17">
        <v>0.92800000000000005</v>
      </c>
      <c r="R447" s="17">
        <v>0.10299999999999999</v>
      </c>
      <c r="S447" s="17">
        <v>6.1400000000000003E-2</v>
      </c>
      <c r="T447" s="17">
        <v>0.16200000000000001</v>
      </c>
      <c r="U447" s="17">
        <v>0.745</v>
      </c>
      <c r="V447" s="17">
        <v>-10.196</v>
      </c>
      <c r="W447" s="17">
        <v>170233</v>
      </c>
      <c r="X447">
        <f>YEAR(semaineNetNm1[[#This Row],[Date de sortie]])</f>
        <v>2020</v>
      </c>
    </row>
    <row r="448" spans="1:24" x14ac:dyDescent="0.25">
      <c r="A448" s="10" t="s">
        <v>752</v>
      </c>
      <c r="B448" s="17">
        <v>40</v>
      </c>
      <c r="C448" s="18">
        <v>1</v>
      </c>
      <c r="D448" s="17">
        <v>39</v>
      </c>
      <c r="E448" s="19">
        <v>44197</v>
      </c>
      <c r="F448" s="17" t="s">
        <v>813</v>
      </c>
      <c r="G448" s="17" t="s">
        <v>814</v>
      </c>
      <c r="H448" t="str" cm="1">
        <f t="array" ref="H4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48" s="17" t="s">
        <v>51</v>
      </c>
      <c r="J448" t="str">
        <f>IF(semaineNetNm1[[#This Row],[Popularité]]&gt;=70,"Forte","Faible")</f>
        <v>Forte</v>
      </c>
      <c r="K448" t="str">
        <f>IF(semaineNetNm1[[#This Row],[Energie]]&gt;0.6,"Forte","Faible")</f>
        <v>Faible</v>
      </c>
      <c r="L448" s="18">
        <v>11524288</v>
      </c>
      <c r="M448" s="17">
        <v>36142273</v>
      </c>
      <c r="N448" s="19">
        <v>44162</v>
      </c>
      <c r="O448" s="17">
        <v>86</v>
      </c>
      <c r="P448" s="17">
        <v>0.57299999999999995</v>
      </c>
      <c r="Q448" s="17">
        <v>0.73099999999999998</v>
      </c>
      <c r="R448" s="17">
        <v>5.4399999999999997E-2</v>
      </c>
      <c r="S448" s="17">
        <v>0.40100000000000002</v>
      </c>
      <c r="T448" s="17">
        <v>0.113</v>
      </c>
      <c r="U448" s="17">
        <v>0.14499999999999999</v>
      </c>
      <c r="V448" s="17">
        <v>-10.058999999999999</v>
      </c>
      <c r="W448" s="17">
        <v>205090</v>
      </c>
      <c r="X448">
        <f>YEAR(semaineNetNm1[[#This Row],[Date de sortie]])</f>
        <v>2020</v>
      </c>
    </row>
    <row r="449" spans="1:24" x14ac:dyDescent="0.25">
      <c r="A449" s="10" t="s">
        <v>752</v>
      </c>
      <c r="B449" s="17">
        <v>122</v>
      </c>
      <c r="C449" s="18">
        <v>2</v>
      </c>
      <c r="D449" s="17">
        <v>35</v>
      </c>
      <c r="E449" s="19">
        <v>44162</v>
      </c>
      <c r="F449" s="17" t="s">
        <v>815</v>
      </c>
      <c r="G449" s="17" t="s">
        <v>816</v>
      </c>
      <c r="H449" t="str" cm="1">
        <f t="array" ref="H4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49" s="17" t="s">
        <v>51</v>
      </c>
      <c r="J449" t="str">
        <f>IF(semaineNetNm1[[#This Row],[Popularité]]&gt;=70,"Forte","Faible")</f>
        <v>Forte</v>
      </c>
      <c r="K449" t="str">
        <f>IF(semaineNetNm1[[#This Row],[Energie]]&gt;0.6,"Forte","Faible")</f>
        <v>Forte</v>
      </c>
      <c r="L449" s="18">
        <v>6242863</v>
      </c>
      <c r="M449" s="17">
        <v>36142273</v>
      </c>
      <c r="N449" s="19">
        <v>44162</v>
      </c>
      <c r="O449" s="17">
        <v>86</v>
      </c>
      <c r="P449" s="17">
        <v>0.61799999999999999</v>
      </c>
      <c r="Q449" s="17">
        <v>0.85599999999999998</v>
      </c>
      <c r="R449" s="17">
        <v>0.28599999999999998</v>
      </c>
      <c r="S449" s="17">
        <v>3.0300000000000001E-2</v>
      </c>
      <c r="T449" s="17">
        <v>8.6599999999999996E-2</v>
      </c>
      <c r="U449" s="17">
        <v>0.39100000000000001</v>
      </c>
      <c r="V449" s="17">
        <v>-4.8920000000000003</v>
      </c>
      <c r="W449" s="17">
        <v>203201</v>
      </c>
      <c r="X449">
        <f>YEAR(semaineNetNm1[[#This Row],[Date de sortie]])</f>
        <v>2020</v>
      </c>
    </row>
    <row r="450" spans="1:24" x14ac:dyDescent="0.25">
      <c r="A450" s="10" t="s">
        <v>752</v>
      </c>
      <c r="B450" s="17">
        <v>310</v>
      </c>
      <c r="C450" s="18">
        <v>12</v>
      </c>
      <c r="D450" s="17">
        <v>29</v>
      </c>
      <c r="E450" s="19">
        <v>44162</v>
      </c>
      <c r="F450" s="17" t="s">
        <v>817</v>
      </c>
      <c r="G450" s="17" t="s">
        <v>210</v>
      </c>
      <c r="H450" t="str" cm="1">
        <f t="array" ref="H4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50" s="17" t="s">
        <v>51</v>
      </c>
      <c r="J450" t="str">
        <f>IF(semaineNetNm1[[#This Row],[Popularité]]&gt;=70,"Forte","Faible")</f>
        <v>Forte</v>
      </c>
      <c r="K450" t="str">
        <f>IF(semaineNetNm1[[#This Row],[Energie]]&gt;0.6,"Forte","Faible")</f>
        <v>Forte</v>
      </c>
      <c r="L450" s="18">
        <v>5242347</v>
      </c>
      <c r="M450" s="17">
        <v>36142273</v>
      </c>
      <c r="N450" s="19">
        <v>44162</v>
      </c>
      <c r="O450" s="17">
        <v>82</v>
      </c>
      <c r="P450" s="17">
        <v>0.63700000000000001</v>
      </c>
      <c r="Q450" s="17">
        <v>0.81100000000000005</v>
      </c>
      <c r="R450" s="17">
        <v>5.91E-2</v>
      </c>
      <c r="S450" s="17">
        <v>0.23400000000000001</v>
      </c>
      <c r="T450" s="17">
        <v>0.11799999999999999</v>
      </c>
      <c r="U450" s="17">
        <v>0.47099999999999997</v>
      </c>
      <c r="V450" s="17">
        <v>-4.835</v>
      </c>
      <c r="W450" s="17">
        <v>130014</v>
      </c>
      <c r="X450">
        <f>YEAR(semaineNetNm1[[#This Row],[Date de sortie]])</f>
        <v>2020</v>
      </c>
    </row>
    <row r="451" spans="1:24" x14ac:dyDescent="0.25">
      <c r="A451" s="10" t="s">
        <v>752</v>
      </c>
      <c r="B451" s="17">
        <v>527</v>
      </c>
      <c r="C451" s="18">
        <v>33</v>
      </c>
      <c r="D451" s="17">
        <v>12</v>
      </c>
      <c r="E451" s="19">
        <v>44162</v>
      </c>
      <c r="F451" s="17" t="s">
        <v>818</v>
      </c>
      <c r="G451" s="17" t="s">
        <v>210</v>
      </c>
      <c r="H451" t="str" cm="1">
        <f t="array" ref="H4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51" s="17" t="s">
        <v>51</v>
      </c>
      <c r="J451" t="str">
        <f>IF(semaineNetNm1[[#This Row],[Popularité]]&gt;=70,"Forte","Faible")</f>
        <v>Forte</v>
      </c>
      <c r="K451" t="str">
        <f>IF(semaineNetNm1[[#This Row],[Energie]]&gt;0.6,"Forte","Faible")</f>
        <v>Faible</v>
      </c>
      <c r="L451" s="18">
        <v>4995965</v>
      </c>
      <c r="M451" s="17">
        <v>36177712</v>
      </c>
      <c r="N451" s="19">
        <v>44162</v>
      </c>
      <c r="O451" s="17">
        <v>77</v>
      </c>
      <c r="P451" s="17">
        <v>0.6</v>
      </c>
      <c r="Q451" s="17">
        <v>0.88300000000000001</v>
      </c>
      <c r="R451" s="17">
        <v>0.37</v>
      </c>
      <c r="S451" s="17">
        <v>0.114</v>
      </c>
      <c r="T451" s="17">
        <v>9.3100000000000002E-2</v>
      </c>
      <c r="U451" s="17">
        <v>0.69099999999999995</v>
      </c>
      <c r="V451" s="17">
        <v>-7.1879999999999997</v>
      </c>
      <c r="W451" s="17">
        <v>156430</v>
      </c>
      <c r="X451">
        <f>YEAR(semaineNetNm1[[#This Row],[Date de sortie]])</f>
        <v>2020</v>
      </c>
    </row>
    <row r="452" spans="1:24" x14ac:dyDescent="0.25">
      <c r="A452" s="10" t="s">
        <v>752</v>
      </c>
      <c r="B452" s="17">
        <v>544</v>
      </c>
      <c r="C452" s="18">
        <v>83</v>
      </c>
      <c r="D452" s="17">
        <v>11</v>
      </c>
      <c r="E452" s="19">
        <v>44197</v>
      </c>
      <c r="F452" s="17" t="s">
        <v>819</v>
      </c>
      <c r="G452" s="17" t="s">
        <v>820</v>
      </c>
      <c r="H452" t="str" cm="1">
        <f t="array" ref="H4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52" s="17" t="s">
        <v>227</v>
      </c>
      <c r="J452" t="str">
        <f>IF(semaineNetNm1[[#This Row],[Popularité]]&gt;=70,"Forte","Faible")</f>
        <v>Forte</v>
      </c>
      <c r="K452" t="str">
        <f>IF(semaineNetNm1[[#This Row],[Energie]]&gt;0.6,"Forte","Faible")</f>
        <v>Forte</v>
      </c>
      <c r="L452" s="18">
        <v>5232509</v>
      </c>
      <c r="M452" s="17">
        <v>3134041</v>
      </c>
      <c r="N452" s="19">
        <v>44162</v>
      </c>
      <c r="O452" s="17">
        <v>77</v>
      </c>
      <c r="P452" s="17">
        <v>0.65500000000000003</v>
      </c>
      <c r="Q452" s="17">
        <v>0.65</v>
      </c>
      <c r="R452" s="17">
        <v>0.40500000000000003</v>
      </c>
      <c r="S452" s="17">
        <v>0.25</v>
      </c>
      <c r="T452" s="17">
        <v>6.9099999999999995E-2</v>
      </c>
      <c r="U452" s="17">
        <v>0.73499999999999999</v>
      </c>
      <c r="V452" s="17">
        <v>-3.71</v>
      </c>
      <c r="W452" s="17">
        <v>171215</v>
      </c>
      <c r="X452">
        <f>YEAR(semaineNetNm1[[#This Row],[Date de sortie]])</f>
        <v>2020</v>
      </c>
    </row>
    <row r="453" spans="1:24" x14ac:dyDescent="0.25">
      <c r="A453" s="10" t="s">
        <v>752</v>
      </c>
      <c r="B453" s="17">
        <v>599</v>
      </c>
      <c r="C453" s="18">
        <v>21</v>
      </c>
      <c r="D453" s="17">
        <v>7</v>
      </c>
      <c r="E453" s="19">
        <v>44162</v>
      </c>
      <c r="F453" s="17" t="s">
        <v>821</v>
      </c>
      <c r="G453" s="17" t="s">
        <v>210</v>
      </c>
      <c r="H453" t="str" cm="1">
        <f t="array" ref="H4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53" s="17" t="s">
        <v>51</v>
      </c>
      <c r="J453" t="str">
        <f>IF(semaineNetNm1[[#This Row],[Popularité]]&gt;=70,"Forte","Faible")</f>
        <v>Forte</v>
      </c>
      <c r="K453" t="str">
        <f>IF(semaineNetNm1[[#This Row],[Energie]]&gt;0.6,"Forte","Faible")</f>
        <v>Faible</v>
      </c>
      <c r="L453" s="18">
        <v>4935633</v>
      </c>
      <c r="M453" s="17">
        <v>36177712</v>
      </c>
      <c r="N453" s="19">
        <v>44162</v>
      </c>
      <c r="O453" s="17">
        <v>78</v>
      </c>
      <c r="P453" s="17">
        <v>0.41099999999999998</v>
      </c>
      <c r="Q453" s="17">
        <v>0.58399999999999996</v>
      </c>
      <c r="R453" s="17">
        <v>8.3799999999999999E-2</v>
      </c>
      <c r="S453" s="17">
        <v>0.86899999999999999</v>
      </c>
      <c r="T453" s="17">
        <v>9.5500000000000002E-2</v>
      </c>
      <c r="U453" s="17">
        <v>0.41199999999999998</v>
      </c>
      <c r="V453" s="17">
        <v>-7.1470000000000002</v>
      </c>
      <c r="W453" s="17">
        <v>217769</v>
      </c>
      <c r="X453">
        <f>YEAR(semaineNetNm1[[#This Row],[Date de sortie]])</f>
        <v>2020</v>
      </c>
    </row>
    <row r="454" spans="1:24" x14ac:dyDescent="0.25">
      <c r="A454" s="10" t="s">
        <v>752</v>
      </c>
      <c r="B454" s="17">
        <v>711</v>
      </c>
      <c r="C454" s="18">
        <v>17</v>
      </c>
      <c r="D454" s="17">
        <v>3</v>
      </c>
      <c r="E454" s="19">
        <v>44162</v>
      </c>
      <c r="F454" s="17" t="s">
        <v>822</v>
      </c>
      <c r="G454" s="17" t="s">
        <v>210</v>
      </c>
      <c r="H454" t="str" cm="1">
        <f t="array" ref="H4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54" s="17" t="s">
        <v>51</v>
      </c>
      <c r="J454" t="str">
        <f>IF(semaineNetNm1[[#This Row],[Popularité]]&gt;=70,"Forte","Faible")</f>
        <v>Forte</v>
      </c>
      <c r="K454" t="str">
        <f>IF(semaineNetNm1[[#This Row],[Energie]]&gt;0.6,"Forte","Faible")</f>
        <v>Forte</v>
      </c>
      <c r="L454" s="18">
        <v>6388079</v>
      </c>
      <c r="M454" s="17">
        <v>36177712</v>
      </c>
      <c r="N454" s="19">
        <v>44162</v>
      </c>
      <c r="O454" s="17">
        <v>73</v>
      </c>
      <c r="P454" s="17">
        <v>0.88100000000000001</v>
      </c>
      <c r="Q454" s="17">
        <v>0.68799999999999994</v>
      </c>
      <c r="R454" s="17">
        <v>4.7399999999999998E-2</v>
      </c>
      <c r="S454" s="17">
        <v>9.4700000000000006E-2</v>
      </c>
      <c r="T454" s="17">
        <v>8.0399999999999999E-2</v>
      </c>
      <c r="U454" s="17">
        <v>0.67700000000000005</v>
      </c>
      <c r="V454" s="17">
        <v>-4.8890000000000002</v>
      </c>
      <c r="W454" s="17">
        <v>191526</v>
      </c>
      <c r="X454">
        <f>YEAR(semaineNetNm1[[#This Row],[Date de sortie]])</f>
        <v>2020</v>
      </c>
    </row>
    <row r="455" spans="1:24" x14ac:dyDescent="0.25">
      <c r="A455" s="10" t="s">
        <v>752</v>
      </c>
      <c r="B455" s="17">
        <v>719</v>
      </c>
      <c r="C455" s="18">
        <v>29</v>
      </c>
      <c r="D455" s="17">
        <v>2</v>
      </c>
      <c r="E455" s="19">
        <v>44162</v>
      </c>
      <c r="F455" s="17" t="s">
        <v>823</v>
      </c>
      <c r="G455" s="17" t="s">
        <v>210</v>
      </c>
      <c r="H455" t="str" cm="1">
        <f t="array" ref="H4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55" s="17" t="s">
        <v>51</v>
      </c>
      <c r="J455" t="str">
        <f>IF(semaineNetNm1[[#This Row],[Popularité]]&gt;=70,"Forte","Faible")</f>
        <v>Forte</v>
      </c>
      <c r="K455" t="str">
        <f>IF(semaineNetNm1[[#This Row],[Energie]]&gt;0.6,"Forte","Faible")</f>
        <v>Faible</v>
      </c>
      <c r="L455" s="18">
        <v>6204228</v>
      </c>
      <c r="M455" s="17">
        <v>36177712</v>
      </c>
      <c r="N455" s="19">
        <v>44162</v>
      </c>
      <c r="O455" s="17">
        <v>70</v>
      </c>
      <c r="P455" s="17">
        <v>0.59699999999999998</v>
      </c>
      <c r="Q455" s="17">
        <v>0.76300000000000001</v>
      </c>
      <c r="R455" s="17">
        <v>4.1599999999999998E-2</v>
      </c>
      <c r="S455" s="17">
        <v>0.158</v>
      </c>
      <c r="T455" s="17">
        <v>0.111</v>
      </c>
      <c r="U455" s="17">
        <v>0.19400000000000001</v>
      </c>
      <c r="V455" s="17">
        <v>-5.0540000000000003</v>
      </c>
      <c r="W455" s="17">
        <v>139576</v>
      </c>
      <c r="X455">
        <f>YEAR(semaineNetNm1[[#This Row],[Date de sortie]])</f>
        <v>2020</v>
      </c>
    </row>
    <row r="456" spans="1:24" x14ac:dyDescent="0.25">
      <c r="A456" s="10" t="s">
        <v>752</v>
      </c>
      <c r="B456" s="17">
        <v>721</v>
      </c>
      <c r="C456" s="18">
        <v>86</v>
      </c>
      <c r="D456" s="17">
        <v>2</v>
      </c>
      <c r="E456" s="19">
        <v>44162</v>
      </c>
      <c r="F456" s="17" t="s">
        <v>824</v>
      </c>
      <c r="G456" s="17" t="s">
        <v>825</v>
      </c>
      <c r="H456" t="str" cm="1">
        <f t="array" ref="H4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56" s="17" t="s">
        <v>68</v>
      </c>
      <c r="J456" t="str">
        <f>IF(semaineNetNm1[[#This Row],[Popularité]]&gt;=70,"Forte","Faible")</f>
        <v>Forte</v>
      </c>
      <c r="K456" t="str">
        <f>IF(semaineNetNm1[[#This Row],[Energie]]&gt;0.6,"Forte","Faible")</f>
        <v>Forte</v>
      </c>
      <c r="L456" s="18">
        <v>5884221</v>
      </c>
      <c r="M456" s="17">
        <v>15778531</v>
      </c>
      <c r="N456" s="19">
        <v>44162</v>
      </c>
      <c r="O456" s="17">
        <v>77</v>
      </c>
      <c r="P456" s="17">
        <v>0.64200000000000002</v>
      </c>
      <c r="Q456" s="17">
        <v>0.67200000000000004</v>
      </c>
      <c r="R456" s="17">
        <v>3.1300000000000001E-2</v>
      </c>
      <c r="S456" s="17">
        <v>9.8100000000000007E-2</v>
      </c>
      <c r="T456" s="17">
        <v>0.1</v>
      </c>
      <c r="U456" s="17">
        <v>0.49399999999999999</v>
      </c>
      <c r="V456" s="17">
        <v>-4.0350000000000001</v>
      </c>
      <c r="W456" s="17">
        <v>196453</v>
      </c>
      <c r="X456">
        <f>YEAR(semaineNetNm1[[#This Row],[Date de sortie]])</f>
        <v>2020</v>
      </c>
    </row>
    <row r="457" spans="1:24" x14ac:dyDescent="0.25">
      <c r="A457" s="10" t="s">
        <v>752</v>
      </c>
      <c r="B457" s="17">
        <v>725</v>
      </c>
      <c r="C457" s="18">
        <v>43</v>
      </c>
      <c r="D457" s="17">
        <v>2</v>
      </c>
      <c r="E457" s="19">
        <v>44162</v>
      </c>
      <c r="F457" s="17" t="s">
        <v>826</v>
      </c>
      <c r="G457" s="17" t="s">
        <v>210</v>
      </c>
      <c r="H457" t="str" cm="1">
        <f t="array" ref="H4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57" s="17" t="s">
        <v>51</v>
      </c>
      <c r="J457" t="str">
        <f>IF(semaineNetNm1[[#This Row],[Popularité]]&gt;=70,"Forte","Faible")</f>
        <v>Forte</v>
      </c>
      <c r="K457" t="str">
        <f>IF(semaineNetNm1[[#This Row],[Energie]]&gt;0.6,"Forte","Faible")</f>
        <v>Forte</v>
      </c>
      <c r="L457" s="18">
        <v>5375449</v>
      </c>
      <c r="M457" s="17">
        <v>36177712</v>
      </c>
      <c r="N457" s="19">
        <v>44162</v>
      </c>
      <c r="O457" s="17">
        <v>70</v>
      </c>
      <c r="P457" s="17">
        <v>0.72699999999999998</v>
      </c>
      <c r="Q457" s="17">
        <v>0.64300000000000002</v>
      </c>
      <c r="R457" s="17">
        <v>3.8899999999999997E-2</v>
      </c>
      <c r="S457" s="17">
        <v>4.3900000000000002E-2</v>
      </c>
      <c r="T457" s="17">
        <v>0.123</v>
      </c>
      <c r="U457" s="17">
        <v>0.29499999999999998</v>
      </c>
      <c r="V457" s="17">
        <v>-5.5060000000000002</v>
      </c>
      <c r="W457" s="17">
        <v>162299</v>
      </c>
      <c r="X457">
        <f>YEAR(semaineNetNm1[[#This Row],[Date de sortie]])</f>
        <v>2020</v>
      </c>
    </row>
    <row r="458" spans="1:24" x14ac:dyDescent="0.25">
      <c r="A458" s="10" t="s">
        <v>752</v>
      </c>
      <c r="B458" s="17">
        <v>729</v>
      </c>
      <c r="C458" s="18">
        <v>41</v>
      </c>
      <c r="D458" s="17">
        <v>1</v>
      </c>
      <c r="E458" s="19">
        <v>44162</v>
      </c>
      <c r="F458" s="17" t="s">
        <v>827</v>
      </c>
      <c r="G458" s="17" t="s">
        <v>210</v>
      </c>
      <c r="H458" t="str" cm="1">
        <f t="array" ref="H4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58" s="17" t="s">
        <v>51</v>
      </c>
      <c r="J458" t="str">
        <f>IF(semaineNetNm1[[#This Row],[Popularité]]&gt;=70,"Forte","Faible")</f>
        <v>Forte</v>
      </c>
      <c r="K458" t="str">
        <f>IF(semaineNetNm1[[#This Row],[Energie]]&gt;0.6,"Forte","Faible")</f>
        <v>Forte</v>
      </c>
      <c r="L458" s="18">
        <v>12914431</v>
      </c>
      <c r="M458" s="17">
        <v>36177712</v>
      </c>
      <c r="N458" s="19">
        <v>44162</v>
      </c>
      <c r="O458" s="17">
        <v>70</v>
      </c>
      <c r="P458" s="17">
        <v>0.72499999999999998</v>
      </c>
      <c r="Q458" s="17">
        <v>0.86</v>
      </c>
      <c r="R458" s="17">
        <v>0.249</v>
      </c>
      <c r="S458" s="17">
        <v>4.6399999999999997E-2</v>
      </c>
      <c r="T458" s="17">
        <v>9.9400000000000002E-2</v>
      </c>
      <c r="U458" s="17">
        <v>0.375</v>
      </c>
      <c r="V458" s="17">
        <v>-6.7</v>
      </c>
      <c r="W458" s="17">
        <v>162151</v>
      </c>
      <c r="X458">
        <f>YEAR(semaineNetNm1[[#This Row],[Date de sortie]])</f>
        <v>2020</v>
      </c>
    </row>
    <row r="459" spans="1:24" x14ac:dyDescent="0.25">
      <c r="A459" s="10" t="s">
        <v>752</v>
      </c>
      <c r="B459" s="17">
        <v>730</v>
      </c>
      <c r="C459" s="18">
        <v>44</v>
      </c>
      <c r="D459" s="17">
        <v>1</v>
      </c>
      <c r="E459" s="19">
        <v>44162</v>
      </c>
      <c r="F459" s="17" t="s">
        <v>828</v>
      </c>
      <c r="G459" s="17" t="s">
        <v>210</v>
      </c>
      <c r="H459" t="str" cm="1">
        <f t="array" ref="H4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59" s="17" t="s">
        <v>51</v>
      </c>
      <c r="J459" t="str">
        <f>IF(semaineNetNm1[[#This Row],[Popularité]]&gt;=70,"Forte","Faible")</f>
        <v>Faible</v>
      </c>
      <c r="K459" t="str">
        <f>IF(semaineNetNm1[[#This Row],[Energie]]&gt;0.6,"Forte","Faible")</f>
        <v>Forte</v>
      </c>
      <c r="L459" s="18">
        <v>12660806</v>
      </c>
      <c r="M459" s="17">
        <v>36177712</v>
      </c>
      <c r="N459" s="19">
        <v>44162</v>
      </c>
      <c r="O459" s="17">
        <v>67</v>
      </c>
      <c r="P459" s="17">
        <v>0.86099999999999999</v>
      </c>
      <c r="Q459" s="17">
        <v>0.76200000000000001</v>
      </c>
      <c r="R459" s="17">
        <v>6.5199999999999994E-2</v>
      </c>
      <c r="S459" s="17">
        <v>0.13900000000000001</v>
      </c>
      <c r="T459" s="17">
        <v>9.5600000000000004E-2</v>
      </c>
      <c r="U459" s="17">
        <v>0.58799999999999997</v>
      </c>
      <c r="V459" s="17">
        <v>-4.0750000000000002</v>
      </c>
      <c r="W459" s="17">
        <v>213609</v>
      </c>
      <c r="X459">
        <f>YEAR(semaineNetNm1[[#This Row],[Date de sortie]])</f>
        <v>2020</v>
      </c>
    </row>
    <row r="460" spans="1:24" x14ac:dyDescent="0.25">
      <c r="A460" s="10" t="s">
        <v>752</v>
      </c>
      <c r="B460" s="17">
        <v>731</v>
      </c>
      <c r="C460" s="18">
        <v>48</v>
      </c>
      <c r="D460" s="17">
        <v>1</v>
      </c>
      <c r="E460" s="19">
        <v>44162</v>
      </c>
      <c r="F460" s="17" t="s">
        <v>829</v>
      </c>
      <c r="G460" s="17" t="s">
        <v>210</v>
      </c>
      <c r="H460" t="str" cm="1">
        <f t="array" ref="H4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60" s="17" t="s">
        <v>51</v>
      </c>
      <c r="J460" t="str">
        <f>IF(semaineNetNm1[[#This Row],[Popularité]]&gt;=70,"Forte","Faible")</f>
        <v>Faible</v>
      </c>
      <c r="K460" t="str">
        <f>IF(semaineNetNm1[[#This Row],[Energie]]&gt;0.6,"Forte","Faible")</f>
        <v>Faible</v>
      </c>
      <c r="L460" s="18">
        <v>12507010</v>
      </c>
      <c r="M460" s="17">
        <v>36177712</v>
      </c>
      <c r="N460" s="19">
        <v>44162</v>
      </c>
      <c r="O460" s="17">
        <v>67</v>
      </c>
      <c r="P460" s="17">
        <v>0.52200000000000002</v>
      </c>
      <c r="Q460" s="17">
        <v>0.71599999999999997</v>
      </c>
      <c r="R460" s="17">
        <v>5.8200000000000002E-2</v>
      </c>
      <c r="S460" s="17">
        <v>0.16600000000000001</v>
      </c>
      <c r="T460" s="17">
        <v>0.113</v>
      </c>
      <c r="U460" s="17">
        <v>0.224</v>
      </c>
      <c r="V460" s="17">
        <v>-6.8339999999999996</v>
      </c>
      <c r="W460" s="17">
        <v>165199</v>
      </c>
      <c r="X460">
        <f>YEAR(semaineNetNm1[[#This Row],[Date de sortie]])</f>
        <v>2020</v>
      </c>
    </row>
    <row r="461" spans="1:24" x14ac:dyDescent="0.25">
      <c r="A461" s="10" t="s">
        <v>752</v>
      </c>
      <c r="B461" s="17">
        <v>732</v>
      </c>
      <c r="C461" s="18">
        <v>53</v>
      </c>
      <c r="D461" s="17">
        <v>1</v>
      </c>
      <c r="E461" s="19">
        <v>44162</v>
      </c>
      <c r="F461" s="17" t="s">
        <v>830</v>
      </c>
      <c r="G461" s="17" t="s">
        <v>210</v>
      </c>
      <c r="H461" t="str" cm="1">
        <f t="array" ref="H4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61" s="17" t="s">
        <v>51</v>
      </c>
      <c r="J461" t="str">
        <f>IF(semaineNetNm1[[#This Row],[Popularité]]&gt;=70,"Forte","Faible")</f>
        <v>Forte</v>
      </c>
      <c r="K461" t="str">
        <f>IF(semaineNetNm1[[#This Row],[Energie]]&gt;0.6,"Forte","Faible")</f>
        <v>Faible</v>
      </c>
      <c r="L461" s="18">
        <v>11298839</v>
      </c>
      <c r="M461" s="17">
        <v>36177712</v>
      </c>
      <c r="N461" s="19">
        <v>44162</v>
      </c>
      <c r="O461" s="17">
        <v>76</v>
      </c>
      <c r="P461" s="17">
        <v>0.54900000000000004</v>
      </c>
      <c r="Q461" s="17">
        <v>0.69299999999999995</v>
      </c>
      <c r="R461" s="17">
        <v>5.7700000000000001E-2</v>
      </c>
      <c r="S461" s="17">
        <v>0.505</v>
      </c>
      <c r="T461" s="17">
        <v>0.32400000000000001</v>
      </c>
      <c r="U461" s="17">
        <v>0.47299999999999998</v>
      </c>
      <c r="V461" s="17">
        <v>-6.0979999999999999</v>
      </c>
      <c r="W461" s="17">
        <v>221187</v>
      </c>
      <c r="X461">
        <f>YEAR(semaineNetNm1[[#This Row],[Date de sortie]])</f>
        <v>2020</v>
      </c>
    </row>
    <row r="462" spans="1:24" x14ac:dyDescent="0.25">
      <c r="A462" s="10" t="s">
        <v>752</v>
      </c>
      <c r="B462" s="17">
        <v>733</v>
      </c>
      <c r="C462" s="18">
        <v>59</v>
      </c>
      <c r="D462" s="17">
        <v>1</v>
      </c>
      <c r="E462" s="19">
        <v>44162</v>
      </c>
      <c r="F462" s="17" t="s">
        <v>831</v>
      </c>
      <c r="G462" s="17" t="s">
        <v>832</v>
      </c>
      <c r="H462" t="str" cm="1">
        <f t="array" ref="H4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62" s="17" t="s">
        <v>51</v>
      </c>
      <c r="J462" t="str">
        <f>IF(semaineNetNm1[[#This Row],[Popularité]]&gt;=70,"Forte","Faible")</f>
        <v>Forte</v>
      </c>
      <c r="K462" t="str">
        <f>IF(semaineNetNm1[[#This Row],[Energie]]&gt;0.6,"Forte","Faible")</f>
        <v>Faible</v>
      </c>
      <c r="L462" s="18">
        <v>11066606</v>
      </c>
      <c r="M462" s="17">
        <v>36177712</v>
      </c>
      <c r="N462" s="19">
        <v>44162</v>
      </c>
      <c r="O462" s="17">
        <v>70</v>
      </c>
      <c r="P462" s="17">
        <v>0.56100000000000005</v>
      </c>
      <c r="Q462" s="17">
        <v>0.61199999999999999</v>
      </c>
      <c r="R462" s="17">
        <v>8.5099999999999995E-2</v>
      </c>
      <c r="S462" s="17">
        <v>6.0100000000000001E-2</v>
      </c>
      <c r="T462" s="17">
        <v>0.14499999999999999</v>
      </c>
      <c r="U462" s="17">
        <v>0.39300000000000002</v>
      </c>
      <c r="V462" s="17">
        <v>-6.0540000000000003</v>
      </c>
      <c r="W462" s="17">
        <v>163053</v>
      </c>
      <c r="X462">
        <f>YEAR(semaineNetNm1[[#This Row],[Date de sortie]])</f>
        <v>2020</v>
      </c>
    </row>
    <row r="463" spans="1:24" x14ac:dyDescent="0.25">
      <c r="A463" s="10" t="s">
        <v>752</v>
      </c>
      <c r="B463" s="17">
        <v>734</v>
      </c>
      <c r="C463" s="18">
        <v>63</v>
      </c>
      <c r="D463" s="17">
        <v>1</v>
      </c>
      <c r="E463" s="19">
        <v>44162</v>
      </c>
      <c r="F463" s="17" t="s">
        <v>833</v>
      </c>
      <c r="G463" s="17" t="s">
        <v>210</v>
      </c>
      <c r="H463" t="str" cm="1">
        <f t="array" ref="H4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63" s="17" t="s">
        <v>51</v>
      </c>
      <c r="J463" t="str">
        <f>IF(semaineNetNm1[[#This Row],[Popularité]]&gt;=70,"Forte","Faible")</f>
        <v>Forte</v>
      </c>
      <c r="K463" t="str">
        <f>IF(semaineNetNm1[[#This Row],[Energie]]&gt;0.6,"Forte","Faible")</f>
        <v>Forte</v>
      </c>
      <c r="L463" s="18">
        <v>10957181</v>
      </c>
      <c r="M463" s="17">
        <v>36177712</v>
      </c>
      <c r="N463" s="19">
        <v>44162</v>
      </c>
      <c r="O463" s="17">
        <v>72</v>
      </c>
      <c r="P463" s="17">
        <v>0.65600000000000003</v>
      </c>
      <c r="Q463" s="17">
        <v>0.63600000000000001</v>
      </c>
      <c r="R463" s="17">
        <v>6.7599999999999993E-2</v>
      </c>
      <c r="S463" s="17">
        <v>0.45100000000000001</v>
      </c>
      <c r="T463" s="17">
        <v>0.28699999999999998</v>
      </c>
      <c r="U463" s="17">
        <v>0.439</v>
      </c>
      <c r="V463" s="17">
        <v>-5.5419999999999998</v>
      </c>
      <c r="W463" s="17">
        <v>151506</v>
      </c>
      <c r="X463">
        <f>YEAR(semaineNetNm1[[#This Row],[Date de sortie]])</f>
        <v>2020</v>
      </c>
    </row>
    <row r="464" spans="1:24" x14ac:dyDescent="0.25">
      <c r="A464" s="10" t="s">
        <v>752</v>
      </c>
      <c r="B464" s="17">
        <v>735</v>
      </c>
      <c r="C464" s="18">
        <v>66</v>
      </c>
      <c r="D464" s="17">
        <v>1</v>
      </c>
      <c r="E464" s="19">
        <v>44162</v>
      </c>
      <c r="F464" s="17" t="s">
        <v>834</v>
      </c>
      <c r="G464" s="17" t="s">
        <v>210</v>
      </c>
      <c r="H464" t="str" cm="1">
        <f t="array" ref="H4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64" s="17" t="s">
        <v>51</v>
      </c>
      <c r="J464" t="str">
        <f>IF(semaineNetNm1[[#This Row],[Popularité]]&gt;=70,"Forte","Faible")</f>
        <v>Faible</v>
      </c>
      <c r="K464" t="str">
        <f>IF(semaineNetNm1[[#This Row],[Energie]]&gt;0.6,"Forte","Faible")</f>
        <v>Faible</v>
      </c>
      <c r="L464" s="18">
        <v>10733416</v>
      </c>
      <c r="M464" s="17">
        <v>36177712</v>
      </c>
      <c r="N464" s="19">
        <v>44162</v>
      </c>
      <c r="O464" s="17">
        <v>66</v>
      </c>
      <c r="P464" s="17">
        <v>0.41199999999999998</v>
      </c>
      <c r="Q464" s="17">
        <v>0.43</v>
      </c>
      <c r="R464" s="17">
        <v>2.81E-2</v>
      </c>
      <c r="S464" s="17">
        <v>0.2</v>
      </c>
      <c r="T464" s="17">
        <v>0.32400000000000001</v>
      </c>
      <c r="U464" s="17">
        <v>5.0799999999999998E-2</v>
      </c>
      <c r="V464" s="17">
        <v>-5.3719999999999999</v>
      </c>
      <c r="W464" s="17">
        <v>157673</v>
      </c>
      <c r="X464">
        <f>YEAR(semaineNetNm1[[#This Row],[Date de sortie]])</f>
        <v>2020</v>
      </c>
    </row>
    <row r="465" spans="1:24" x14ac:dyDescent="0.25">
      <c r="A465" s="10" t="s">
        <v>752</v>
      </c>
      <c r="B465" s="17">
        <v>742</v>
      </c>
      <c r="C465" s="18">
        <v>171</v>
      </c>
      <c r="D465" s="17">
        <v>1</v>
      </c>
      <c r="E465" s="19">
        <v>44162</v>
      </c>
      <c r="F465" s="17" t="s">
        <v>835</v>
      </c>
      <c r="G465" s="17" t="s">
        <v>836</v>
      </c>
      <c r="H465" t="str" cm="1">
        <f t="array" ref="H4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65" s="17" t="s">
        <v>51</v>
      </c>
      <c r="J465" t="str">
        <f>IF(semaineNetNm1[[#This Row],[Popularité]]&gt;=70,"Forte","Faible")</f>
        <v>Faible</v>
      </c>
      <c r="K465" t="str">
        <f>IF(semaineNetNm1[[#This Row],[Energie]]&gt;0.6,"Forte","Faible")</f>
        <v>Faible</v>
      </c>
      <c r="L465" s="18">
        <v>5842320</v>
      </c>
      <c r="M465" s="17">
        <v>36177712</v>
      </c>
      <c r="N465" s="19">
        <v>44162</v>
      </c>
      <c r="O465" s="17">
        <v>56</v>
      </c>
      <c r="P465" s="17">
        <v>0.52300000000000002</v>
      </c>
      <c r="Q465" s="17">
        <v>0.76400000000000001</v>
      </c>
      <c r="R465" s="17">
        <v>4.0599999999999997E-2</v>
      </c>
      <c r="S465" s="17">
        <v>0.77700000000000002</v>
      </c>
      <c r="T465" s="17">
        <v>0.35199999999999998</v>
      </c>
      <c r="U465" s="17">
        <v>0.96199999999999997</v>
      </c>
      <c r="V465" s="17">
        <v>-7.3710000000000004</v>
      </c>
      <c r="W465" s="17">
        <v>199720</v>
      </c>
      <c r="X465">
        <f>YEAR(semaineNetNm1[[#This Row],[Date de sortie]])</f>
        <v>2020</v>
      </c>
    </row>
    <row r="466" spans="1:24" x14ac:dyDescent="0.25">
      <c r="A466" s="10" t="s">
        <v>752</v>
      </c>
      <c r="B466" s="17">
        <v>743</v>
      </c>
      <c r="C466" s="18">
        <v>172</v>
      </c>
      <c r="D466" s="17">
        <v>1</v>
      </c>
      <c r="E466" s="19">
        <v>44162</v>
      </c>
      <c r="F466" s="17" t="s">
        <v>837</v>
      </c>
      <c r="G466" s="17" t="s">
        <v>825</v>
      </c>
      <c r="H466" t="str" cm="1">
        <f t="array" ref="H4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66" s="17" t="s">
        <v>68</v>
      </c>
      <c r="J466" t="str">
        <f>IF(semaineNetNm1[[#This Row],[Popularité]]&gt;=70,"Forte","Faible")</f>
        <v>Forte</v>
      </c>
      <c r="K466" t="str">
        <f>IF(semaineNetNm1[[#This Row],[Energie]]&gt;0.6,"Forte","Faible")</f>
        <v>Forte</v>
      </c>
      <c r="L466" s="18">
        <v>5816739</v>
      </c>
      <c r="M466" s="17">
        <v>15778531</v>
      </c>
      <c r="N466" s="19">
        <v>44162</v>
      </c>
      <c r="O466" s="17">
        <v>74</v>
      </c>
      <c r="P466" s="17">
        <v>0.75600000000000001</v>
      </c>
      <c r="Q466" s="17">
        <v>0.55100000000000005</v>
      </c>
      <c r="R466" s="17">
        <v>6.5199999999999994E-2</v>
      </c>
      <c r="S466" s="17">
        <v>5.11E-2</v>
      </c>
      <c r="T466" s="17">
        <v>7.6499999999999999E-2</v>
      </c>
      <c r="U466" s="17">
        <v>0.61799999999999999</v>
      </c>
      <c r="V466" s="17">
        <v>-4.9480000000000004</v>
      </c>
      <c r="W466" s="17">
        <v>205733</v>
      </c>
      <c r="X466">
        <f>YEAR(semaineNetNm1[[#This Row],[Date de sortie]])</f>
        <v>2020</v>
      </c>
    </row>
    <row r="467" spans="1:24" x14ac:dyDescent="0.25">
      <c r="A467" s="10" t="s">
        <v>752</v>
      </c>
      <c r="B467" s="17">
        <v>457</v>
      </c>
      <c r="C467" s="18">
        <v>191</v>
      </c>
      <c r="D467" s="17">
        <v>1</v>
      </c>
      <c r="E467" s="19">
        <v>44288</v>
      </c>
      <c r="F467" s="17" t="s">
        <v>838</v>
      </c>
      <c r="G467" s="17" t="s">
        <v>839</v>
      </c>
      <c r="H467" t="str" cm="1">
        <f t="array" ref="H4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67" s="17" t="s">
        <v>840</v>
      </c>
      <c r="J467" t="str">
        <f>IF(semaineNetNm1[[#This Row],[Popularité]]&gt;=70,"Forte","Faible")</f>
        <v>Forte</v>
      </c>
      <c r="K467" t="str">
        <f>IF(semaineNetNm1[[#This Row],[Energie]]&gt;0.6,"Forte","Faible")</f>
        <v>Forte</v>
      </c>
      <c r="L467" s="18">
        <v>5078174</v>
      </c>
      <c r="M467" s="17">
        <v>342930</v>
      </c>
      <c r="N467" s="19">
        <v>44161</v>
      </c>
      <c r="O467" s="17">
        <v>73</v>
      </c>
      <c r="P467" s="17">
        <v>0.82299999999999995</v>
      </c>
      <c r="Q467" s="17">
        <v>0.67600000000000005</v>
      </c>
      <c r="R467" s="17">
        <v>0.10199999999999999</v>
      </c>
      <c r="S467" s="17">
        <v>0.24199999999999999</v>
      </c>
      <c r="T467" s="17">
        <v>7.7299999999999994E-2</v>
      </c>
      <c r="U467" s="17">
        <v>0.90700000000000003</v>
      </c>
      <c r="V467" s="17">
        <v>-4.3860000000000001</v>
      </c>
      <c r="W467" s="17">
        <v>190680</v>
      </c>
      <c r="X467">
        <f>YEAR(semaineNetNm1[[#This Row],[Date de sortie]])</f>
        <v>2020</v>
      </c>
    </row>
    <row r="468" spans="1:24" x14ac:dyDescent="0.25">
      <c r="A468" s="10" t="s">
        <v>752</v>
      </c>
      <c r="B468" s="17">
        <v>474</v>
      </c>
      <c r="C468" s="18">
        <v>97</v>
      </c>
      <c r="D468" s="17">
        <v>9</v>
      </c>
      <c r="E468" s="19">
        <v>44239</v>
      </c>
      <c r="F468" s="17" t="s">
        <v>841</v>
      </c>
      <c r="G468" s="17" t="s">
        <v>842</v>
      </c>
      <c r="H468" t="str" cm="1">
        <f t="array" ref="H4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68" s="17" t="s">
        <v>840</v>
      </c>
      <c r="J468" t="str">
        <f>IF(semaineNetNm1[[#This Row],[Popularité]]&gt;=70,"Forte","Faible")</f>
        <v>Forte</v>
      </c>
      <c r="K468" t="str">
        <f>IF(semaineNetNm1[[#This Row],[Energie]]&gt;0.6,"Forte","Faible")</f>
        <v>Forte</v>
      </c>
      <c r="L468" s="18">
        <v>5356696</v>
      </c>
      <c r="M468" s="17">
        <v>342930</v>
      </c>
      <c r="N468" s="19">
        <v>44161</v>
      </c>
      <c r="O468" s="17">
        <v>73</v>
      </c>
      <c r="P468" s="17">
        <v>0.82299999999999995</v>
      </c>
      <c r="Q468" s="17">
        <v>0.67600000000000005</v>
      </c>
      <c r="R468" s="17">
        <v>0.10199999999999999</v>
      </c>
      <c r="S468" s="17">
        <v>0.24199999999999999</v>
      </c>
      <c r="T468" s="17">
        <v>7.7299999999999994E-2</v>
      </c>
      <c r="U468" s="17">
        <v>0.90700000000000003</v>
      </c>
      <c r="V468" s="17">
        <v>-4.3860000000000001</v>
      </c>
      <c r="W468" s="17">
        <v>190680</v>
      </c>
      <c r="X468">
        <f>YEAR(semaineNetNm1[[#This Row],[Date de sortie]])</f>
        <v>2020</v>
      </c>
    </row>
    <row r="469" spans="1:24" x14ac:dyDescent="0.25">
      <c r="A469" s="10" t="s">
        <v>752</v>
      </c>
      <c r="B469" s="17">
        <v>464</v>
      </c>
      <c r="C469" s="18">
        <v>45</v>
      </c>
      <c r="D469" s="17">
        <v>18</v>
      </c>
      <c r="E469" s="19">
        <v>44197</v>
      </c>
      <c r="F469" s="17" t="s">
        <v>843</v>
      </c>
      <c r="G469" s="17" t="s">
        <v>844</v>
      </c>
      <c r="H469" t="str" cm="1">
        <f t="array" ref="H4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69" s="17" t="s">
        <v>106</v>
      </c>
      <c r="J469" t="str">
        <f>IF(semaineNetNm1[[#This Row],[Popularité]]&gt;=70,"Forte","Faible")</f>
        <v>Forte</v>
      </c>
      <c r="K469" t="str">
        <f>IF(semaineNetNm1[[#This Row],[Energie]]&gt;0.6,"Forte","Faible")</f>
        <v>Forte</v>
      </c>
      <c r="L469" s="18">
        <v>4967348</v>
      </c>
      <c r="M469" s="17">
        <v>10580764</v>
      </c>
      <c r="N469" s="19">
        <v>44160</v>
      </c>
      <c r="O469" s="17">
        <v>78</v>
      </c>
      <c r="P469" s="17">
        <v>0.72</v>
      </c>
      <c r="Q469" s="17">
        <v>0.86199999999999999</v>
      </c>
      <c r="R469" s="17">
        <v>3.7900000000000003E-2</v>
      </c>
      <c r="S469" s="17">
        <v>0.48699999999999999</v>
      </c>
      <c r="T469" s="17">
        <v>6.0400000000000002E-2</v>
      </c>
      <c r="U469" s="17">
        <v>0.96499999999999997</v>
      </c>
      <c r="V469" s="17">
        <v>-4.048</v>
      </c>
      <c r="W469" s="17">
        <v>198707</v>
      </c>
      <c r="X469">
        <f>YEAR(semaineNetNm1[[#This Row],[Date de sortie]])</f>
        <v>2020</v>
      </c>
    </row>
    <row r="470" spans="1:24" x14ac:dyDescent="0.25">
      <c r="A470" s="10" t="s">
        <v>752</v>
      </c>
      <c r="B470" s="17">
        <v>44</v>
      </c>
      <c r="C470" s="18">
        <v>2</v>
      </c>
      <c r="D470" s="17">
        <v>49</v>
      </c>
      <c r="E470" s="19">
        <v>44155</v>
      </c>
      <c r="F470" s="17" t="s">
        <v>845</v>
      </c>
      <c r="G470" s="17" t="s">
        <v>181</v>
      </c>
      <c r="H470" t="str" cm="1">
        <f t="array" ref="H4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70" s="17" t="s">
        <v>130</v>
      </c>
      <c r="J470" t="str">
        <f>IF(semaineNetNm1[[#This Row],[Popularité]]&gt;=70,"Forte","Faible")</f>
        <v>Forte</v>
      </c>
      <c r="K470" t="str">
        <f>IF(semaineNetNm1[[#This Row],[Energie]]&gt;0.6,"Forte","Faible")</f>
        <v>Forte</v>
      </c>
      <c r="L470" s="18">
        <v>11196819</v>
      </c>
      <c r="M470" s="17">
        <v>37106176</v>
      </c>
      <c r="N470" s="19">
        <v>44155</v>
      </c>
      <c r="O470" s="17">
        <v>89</v>
      </c>
      <c r="P470" s="17">
        <v>0.76500000000000001</v>
      </c>
      <c r="Q470" s="17">
        <v>0.746</v>
      </c>
      <c r="R470" s="17">
        <v>9.9299999999999999E-2</v>
      </c>
      <c r="S470" s="17">
        <v>1.12E-2</v>
      </c>
      <c r="T470" s="17">
        <v>9.3600000000000003E-2</v>
      </c>
      <c r="U470" s="17">
        <v>0.73699999999999999</v>
      </c>
      <c r="V470" s="17">
        <v>-4.41</v>
      </c>
      <c r="W470" s="17">
        <v>199054</v>
      </c>
      <c r="X470">
        <f>YEAR(semaineNetNm1[[#This Row],[Date de sortie]])</f>
        <v>2020</v>
      </c>
    </row>
    <row r="471" spans="1:24" x14ac:dyDescent="0.25">
      <c r="A471" s="10" t="s">
        <v>752</v>
      </c>
      <c r="B471" s="17">
        <v>107</v>
      </c>
      <c r="C471" s="18">
        <v>3</v>
      </c>
      <c r="D471" s="17">
        <v>83</v>
      </c>
      <c r="E471" s="19">
        <v>44001</v>
      </c>
      <c r="F471" s="17" t="s">
        <v>846</v>
      </c>
      <c r="G471" s="17" t="s">
        <v>847</v>
      </c>
      <c r="H471" t="str" cm="1">
        <f t="array" ref="H4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471" s="17" t="s">
        <v>81</v>
      </c>
      <c r="J471" t="str">
        <f>IF(semaineNetNm1[[#This Row],[Popularité]]&gt;=70,"Forte","Faible")</f>
        <v>Forte</v>
      </c>
      <c r="K471" t="str">
        <f>IF(semaineNetNm1[[#This Row],[Energie]]&gt;0.6,"Forte","Faible")</f>
        <v>Forte</v>
      </c>
      <c r="L471" s="18">
        <v>6653690</v>
      </c>
      <c r="M471" s="17">
        <v>742692</v>
      </c>
      <c r="N471" s="19">
        <v>44155</v>
      </c>
      <c r="O471" s="17">
        <v>72</v>
      </c>
      <c r="P471" s="17">
        <v>0.71899999999999997</v>
      </c>
      <c r="Q471" s="17">
        <v>0.76900000000000002</v>
      </c>
      <c r="R471" s="17">
        <v>4.7399999999999998E-2</v>
      </c>
      <c r="S471" s="17">
        <v>1.43E-2</v>
      </c>
      <c r="T471" s="17">
        <v>0.35899999999999999</v>
      </c>
      <c r="U471" s="17">
        <v>0.86299999999999999</v>
      </c>
      <c r="V471" s="17">
        <v>-5.4720000000000004</v>
      </c>
      <c r="W471" s="17">
        <v>176867</v>
      </c>
      <c r="X471">
        <f>YEAR(semaineNetNm1[[#This Row],[Date de sortie]])</f>
        <v>2020</v>
      </c>
    </row>
    <row r="472" spans="1:24" x14ac:dyDescent="0.25">
      <c r="A472" s="10" t="s">
        <v>752</v>
      </c>
      <c r="B472" s="17">
        <v>223</v>
      </c>
      <c r="C472" s="18">
        <v>4</v>
      </c>
      <c r="D472" s="17">
        <v>29</v>
      </c>
      <c r="E472" s="19">
        <v>44155</v>
      </c>
      <c r="F472" s="17" t="s">
        <v>848</v>
      </c>
      <c r="G472" s="17" t="s">
        <v>181</v>
      </c>
      <c r="H472" t="str" cm="1">
        <f t="array" ref="H4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72" s="17" t="s">
        <v>130</v>
      </c>
      <c r="J472" t="str">
        <f>IF(semaineNetNm1[[#This Row],[Popularité]]&gt;=70,"Forte","Faible")</f>
        <v>Forte</v>
      </c>
      <c r="K472" t="str">
        <f>IF(semaineNetNm1[[#This Row],[Energie]]&gt;0.6,"Forte","Faible")</f>
        <v>Forte</v>
      </c>
      <c r="L472" s="18">
        <v>6142975</v>
      </c>
      <c r="M472" s="17">
        <v>37106176</v>
      </c>
      <c r="N472" s="19">
        <v>44155</v>
      </c>
      <c r="O472" s="17">
        <v>84</v>
      </c>
      <c r="P472" s="17">
        <v>0.71599999999999997</v>
      </c>
      <c r="Q472" s="17">
        <v>0.56599999999999995</v>
      </c>
      <c r="R472" s="17">
        <v>4.24E-2</v>
      </c>
      <c r="S472" s="17">
        <v>6.9100000000000003E-3</v>
      </c>
      <c r="T472" s="17">
        <v>0.37</v>
      </c>
      <c r="U472" s="17">
        <v>0.45</v>
      </c>
      <c r="V472" s="17">
        <v>-5.7329999999999997</v>
      </c>
      <c r="W472" s="17">
        <v>207481</v>
      </c>
      <c r="X472">
        <f>YEAR(semaineNetNm1[[#This Row],[Date de sortie]])</f>
        <v>2020</v>
      </c>
    </row>
    <row r="473" spans="1:24" x14ac:dyDescent="0.25">
      <c r="A473" s="10" t="s">
        <v>752</v>
      </c>
      <c r="B473" s="17">
        <v>250</v>
      </c>
      <c r="C473" s="18">
        <v>11</v>
      </c>
      <c r="D473" s="17">
        <v>33</v>
      </c>
      <c r="E473" s="19">
        <v>44155</v>
      </c>
      <c r="F473" s="17" t="s">
        <v>849</v>
      </c>
      <c r="G473" s="17" t="s">
        <v>825</v>
      </c>
      <c r="H473" t="str" cm="1">
        <f t="array" ref="H4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73" s="17" t="s">
        <v>68</v>
      </c>
      <c r="J473" t="str">
        <f>IF(semaineNetNm1[[#This Row],[Popularité]]&gt;=70,"Forte","Faible")</f>
        <v>Forte</v>
      </c>
      <c r="K473" t="str">
        <f>IF(semaineNetNm1[[#This Row],[Energie]]&gt;0.6,"Forte","Faible")</f>
        <v>Forte</v>
      </c>
      <c r="L473" s="18">
        <v>5005018</v>
      </c>
      <c r="M473" s="17">
        <v>15770302</v>
      </c>
      <c r="N473" s="19">
        <v>44155</v>
      </c>
      <c r="O473" s="17">
        <v>79</v>
      </c>
      <c r="P473" s="17">
        <v>0.67</v>
      </c>
      <c r="Q473" s="17">
        <v>0.78100000000000003</v>
      </c>
      <c r="R473" s="17">
        <v>4.5199999999999997E-2</v>
      </c>
      <c r="S473" s="17">
        <v>1.03E-2</v>
      </c>
      <c r="T473" s="17">
        <v>7.6100000000000001E-2</v>
      </c>
      <c r="U473" s="17">
        <v>0.59499999999999997</v>
      </c>
      <c r="V473" s="17">
        <v>-3.9119999999999999</v>
      </c>
      <c r="W473" s="17">
        <v>169333</v>
      </c>
      <c r="X473">
        <f>YEAR(semaineNetNm1[[#This Row],[Date de sortie]])</f>
        <v>2020</v>
      </c>
    </row>
    <row r="474" spans="1:24" x14ac:dyDescent="0.25">
      <c r="A474" s="10" t="s">
        <v>752</v>
      </c>
      <c r="B474" s="17">
        <v>371</v>
      </c>
      <c r="C474" s="18">
        <v>58</v>
      </c>
      <c r="D474" s="17">
        <v>19</v>
      </c>
      <c r="E474" s="19">
        <v>44253</v>
      </c>
      <c r="F474" s="17" t="s">
        <v>850</v>
      </c>
      <c r="G474" s="17" t="s">
        <v>851</v>
      </c>
      <c r="H474" t="str" cm="1">
        <f t="array" ref="H4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74" s="17" t="s">
        <v>202</v>
      </c>
      <c r="J474" t="str">
        <f>IF(semaineNetNm1[[#This Row],[Popularité]]&gt;=70,"Forte","Faible")</f>
        <v>Forte</v>
      </c>
      <c r="K474" t="str">
        <f>IF(semaineNetNm1[[#This Row],[Energie]]&gt;0.6,"Forte","Faible")</f>
        <v>Forte</v>
      </c>
      <c r="L474" s="18">
        <v>5218146</v>
      </c>
      <c r="M474" s="17">
        <v>22718</v>
      </c>
      <c r="N474" s="19">
        <v>44155</v>
      </c>
      <c r="O474" s="17">
        <v>79</v>
      </c>
      <c r="P474" s="17">
        <v>0.83699999999999997</v>
      </c>
      <c r="Q474" s="17">
        <v>0.82399999999999995</v>
      </c>
      <c r="R474" s="17">
        <v>0.107</v>
      </c>
      <c r="S474" s="17">
        <v>0.57299999999999995</v>
      </c>
      <c r="T474" s="17">
        <v>0.27100000000000002</v>
      </c>
      <c r="U474" s="17">
        <v>0.57999999999999996</v>
      </c>
      <c r="V474" s="17">
        <v>-4.6029999999999998</v>
      </c>
      <c r="W474" s="17">
        <v>289933</v>
      </c>
      <c r="X474">
        <f>YEAR(semaineNetNm1[[#This Row],[Date de sortie]])</f>
        <v>2020</v>
      </c>
    </row>
    <row r="475" spans="1:24" x14ac:dyDescent="0.25">
      <c r="A475" s="10" t="s">
        <v>752</v>
      </c>
      <c r="B475" s="17">
        <v>412</v>
      </c>
      <c r="C475" s="18">
        <v>7</v>
      </c>
      <c r="D475" s="17">
        <v>23</v>
      </c>
      <c r="E475" s="19">
        <v>44155</v>
      </c>
      <c r="F475" s="17" t="s">
        <v>852</v>
      </c>
      <c r="G475" s="17" t="s">
        <v>60</v>
      </c>
      <c r="H475" t="str" cm="1">
        <f t="array" ref="H4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75" s="17" t="s">
        <v>61</v>
      </c>
      <c r="J475" t="str">
        <f>IF(semaineNetNm1[[#This Row],[Popularité]]&gt;=70,"Forte","Faible")</f>
        <v>Forte</v>
      </c>
      <c r="K475" t="str">
        <f>IF(semaineNetNm1[[#This Row],[Energie]]&gt;0.6,"Forte","Faible")</f>
        <v>Faible</v>
      </c>
      <c r="L475" s="18">
        <v>5069268</v>
      </c>
      <c r="M475" s="17">
        <v>33893352</v>
      </c>
      <c r="N475" s="19">
        <v>44155</v>
      </c>
      <c r="O475" s="17">
        <v>79</v>
      </c>
      <c r="P475" s="17">
        <v>0.38300000000000001</v>
      </c>
      <c r="Q475" s="17">
        <v>0.65200000000000002</v>
      </c>
      <c r="R475" s="17">
        <v>5.16E-2</v>
      </c>
      <c r="S475" s="17">
        <v>6.7599999999999993E-2</v>
      </c>
      <c r="T475" s="17">
        <v>8.2799999999999999E-2</v>
      </c>
      <c r="U475" s="17">
        <v>0.54900000000000004</v>
      </c>
      <c r="V475" s="17">
        <v>-7.0759999999999996</v>
      </c>
      <c r="W475" s="17">
        <v>178994</v>
      </c>
      <c r="X475">
        <f>YEAR(semaineNetNm1[[#This Row],[Date de sortie]])</f>
        <v>2020</v>
      </c>
    </row>
    <row r="476" spans="1:24" x14ac:dyDescent="0.25">
      <c r="A476" s="10" t="s">
        <v>752</v>
      </c>
      <c r="B476" s="17">
        <v>475</v>
      </c>
      <c r="C476" s="18">
        <v>105</v>
      </c>
      <c r="D476" s="17">
        <v>14</v>
      </c>
      <c r="E476" s="19">
        <v>44211</v>
      </c>
      <c r="F476" s="17" t="s">
        <v>853</v>
      </c>
      <c r="G476" s="17" t="s">
        <v>854</v>
      </c>
      <c r="H476" t="str" cm="1">
        <f t="array" ref="H4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76" s="17" t="s">
        <v>68</v>
      </c>
      <c r="J476" t="str">
        <f>IF(semaineNetNm1[[#This Row],[Popularité]]&gt;=70,"Forte","Faible")</f>
        <v>Forte</v>
      </c>
      <c r="K476" t="str">
        <f>IF(semaineNetNm1[[#This Row],[Energie]]&gt;0.6,"Forte","Faible")</f>
        <v>Forte</v>
      </c>
      <c r="L476" s="18">
        <v>5326719</v>
      </c>
      <c r="M476" s="17">
        <v>9778632</v>
      </c>
      <c r="N476" s="19">
        <v>44155</v>
      </c>
      <c r="O476" s="17">
        <v>79</v>
      </c>
      <c r="P476" s="17">
        <v>0.85</v>
      </c>
      <c r="Q476" s="17">
        <v>0.73799999999999999</v>
      </c>
      <c r="R476" s="17">
        <v>6.4199999999999993E-2</v>
      </c>
      <c r="S476" s="17">
        <v>0.105</v>
      </c>
      <c r="T476" s="17">
        <v>0.23</v>
      </c>
      <c r="U476" s="17">
        <v>0.86499999999999999</v>
      </c>
      <c r="V476" s="17">
        <v>-3.0489999999999999</v>
      </c>
      <c r="W476" s="17">
        <v>192921</v>
      </c>
      <c r="X476">
        <f>YEAR(semaineNetNm1[[#This Row],[Date de sortie]])</f>
        <v>2020</v>
      </c>
    </row>
    <row r="477" spans="1:24" x14ac:dyDescent="0.25">
      <c r="A477" s="10" t="s">
        <v>752</v>
      </c>
      <c r="B477" s="17">
        <v>483</v>
      </c>
      <c r="C477" s="18">
        <v>82</v>
      </c>
      <c r="D477" s="17">
        <v>18</v>
      </c>
      <c r="E477" s="19">
        <v>44232</v>
      </c>
      <c r="F477" s="17" t="s">
        <v>855</v>
      </c>
      <c r="G477" s="17" t="s">
        <v>856</v>
      </c>
      <c r="H477" t="str" cm="1">
        <f t="array" ref="H4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77" s="17" t="s">
        <v>51</v>
      </c>
      <c r="J477" t="str">
        <f>IF(semaineNetNm1[[#This Row],[Popularité]]&gt;=70,"Forte","Faible")</f>
        <v>Forte</v>
      </c>
      <c r="K477" t="str">
        <f>IF(semaineNetNm1[[#This Row],[Energie]]&gt;0.6,"Forte","Faible")</f>
        <v>Forte</v>
      </c>
      <c r="L477" s="18">
        <v>5528508</v>
      </c>
      <c r="M477" s="17">
        <v>14831925</v>
      </c>
      <c r="N477" s="19">
        <v>44155</v>
      </c>
      <c r="O477" s="17">
        <v>76</v>
      </c>
      <c r="P477" s="17">
        <v>0.621</v>
      </c>
      <c r="Q477" s="17">
        <v>0.76300000000000001</v>
      </c>
      <c r="R477" s="17">
        <v>6.6000000000000003E-2</v>
      </c>
      <c r="S477" s="17">
        <v>1.0500000000000001E-2</v>
      </c>
      <c r="T477" s="17">
        <v>0.106</v>
      </c>
      <c r="U477" s="17">
        <v>0.58199999999999996</v>
      </c>
      <c r="V477" s="17">
        <v>-6.1689999999999996</v>
      </c>
      <c r="W477" s="17">
        <v>211130</v>
      </c>
      <c r="X477">
        <f>YEAR(semaineNetNm1[[#This Row],[Date de sortie]])</f>
        <v>2020</v>
      </c>
    </row>
    <row r="478" spans="1:24" x14ac:dyDescent="0.25">
      <c r="A478" s="10" t="s">
        <v>752</v>
      </c>
      <c r="B478" s="17">
        <v>489</v>
      </c>
      <c r="C478" s="18">
        <v>141</v>
      </c>
      <c r="D478" s="17">
        <v>13</v>
      </c>
      <c r="E478" s="19">
        <v>44232</v>
      </c>
      <c r="F478" s="17" t="s">
        <v>857</v>
      </c>
      <c r="G478" s="17" t="s">
        <v>858</v>
      </c>
      <c r="H478" t="str" cm="1">
        <f t="array" ref="H4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78" s="17" t="s">
        <v>51</v>
      </c>
      <c r="J478" t="str">
        <f>IF(semaineNetNm1[[#This Row],[Popularité]]&gt;=70,"Forte","Faible")</f>
        <v>Forte</v>
      </c>
      <c r="K478" t="str">
        <f>IF(semaineNetNm1[[#This Row],[Energie]]&gt;0.6,"Forte","Faible")</f>
        <v>Forte</v>
      </c>
      <c r="L478" s="18">
        <v>5082870</v>
      </c>
      <c r="M478" s="17">
        <v>2897862</v>
      </c>
      <c r="N478" s="19">
        <v>44155</v>
      </c>
      <c r="O478" s="17">
        <v>76</v>
      </c>
      <c r="P478" s="17">
        <v>0.71299999999999997</v>
      </c>
      <c r="Q478" s="17">
        <v>0.878</v>
      </c>
      <c r="R478" s="17">
        <v>9.4799999999999995E-2</v>
      </c>
      <c r="S478" s="17">
        <v>5.8099999999999999E-2</v>
      </c>
      <c r="T478" s="17">
        <v>8.2199999999999995E-2</v>
      </c>
      <c r="U478" s="17">
        <v>0.61499999999999999</v>
      </c>
      <c r="V478" s="17">
        <v>-4.5659999999999998</v>
      </c>
      <c r="W478" s="17">
        <v>202373</v>
      </c>
      <c r="X478">
        <f>YEAR(semaineNetNm1[[#This Row],[Date de sortie]])</f>
        <v>2020</v>
      </c>
    </row>
    <row r="479" spans="1:24" x14ac:dyDescent="0.25">
      <c r="A479" s="10" t="s">
        <v>752</v>
      </c>
      <c r="B479" s="17">
        <v>569</v>
      </c>
      <c r="C479" s="18">
        <v>174</v>
      </c>
      <c r="D479" s="17">
        <v>3</v>
      </c>
      <c r="E479" s="19">
        <v>44204</v>
      </c>
      <c r="F479" s="17" t="s">
        <v>859</v>
      </c>
      <c r="G479" s="17" t="s">
        <v>299</v>
      </c>
      <c r="H479" t="str" cm="1">
        <f t="array" ref="H4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479" s="17" t="s">
        <v>300</v>
      </c>
      <c r="J479" t="str">
        <f>IF(semaineNetNm1[[#This Row],[Popularité]]&gt;=70,"Forte","Faible")</f>
        <v>Forte</v>
      </c>
      <c r="K479" t="str">
        <f>IF(semaineNetNm1[[#This Row],[Energie]]&gt;0.6,"Forte","Faible")</f>
        <v>Faible</v>
      </c>
      <c r="L479" s="18">
        <v>4884711</v>
      </c>
      <c r="M479" s="17">
        <v>4794212</v>
      </c>
      <c r="N479" s="19">
        <v>44155</v>
      </c>
      <c r="O479" s="17">
        <v>76</v>
      </c>
      <c r="P479" s="17">
        <v>0.437</v>
      </c>
      <c r="Q479" s="17">
        <v>0.95699999999999996</v>
      </c>
      <c r="R479" s="17">
        <v>0.35899999999999999</v>
      </c>
      <c r="S479" s="17">
        <v>4.0200000000000001E-3</v>
      </c>
      <c r="T479" s="17">
        <v>0.219</v>
      </c>
      <c r="U479" s="17">
        <v>0.61599999999999999</v>
      </c>
      <c r="V479" s="17">
        <v>-7.8819999999999997</v>
      </c>
      <c r="W479" s="17">
        <v>137984</v>
      </c>
      <c r="X479">
        <f>YEAR(semaineNetNm1[[#This Row],[Date de sortie]])</f>
        <v>2020</v>
      </c>
    </row>
    <row r="480" spans="1:24" x14ac:dyDescent="0.25">
      <c r="A480" s="10" t="s">
        <v>752</v>
      </c>
      <c r="B480" s="17">
        <v>580</v>
      </c>
      <c r="C480" s="18">
        <v>90</v>
      </c>
      <c r="D480" s="17">
        <v>4</v>
      </c>
      <c r="E480" s="19">
        <v>44204</v>
      </c>
      <c r="F480" s="17" t="s">
        <v>860</v>
      </c>
      <c r="G480" s="17" t="s">
        <v>733</v>
      </c>
      <c r="H480" t="str" cm="1">
        <f t="array" ref="H4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80" s="17" t="s">
        <v>199</v>
      </c>
      <c r="J480" t="str">
        <f>IF(semaineNetNm1[[#This Row],[Popularité]]&gt;=70,"Forte","Faible")</f>
        <v>Forte</v>
      </c>
      <c r="K480" t="str">
        <f>IF(semaineNetNm1[[#This Row],[Energie]]&gt;0.6,"Forte","Faible")</f>
        <v>Faible</v>
      </c>
      <c r="L480" s="18">
        <v>5332437</v>
      </c>
      <c r="M480" s="17">
        <v>2147875</v>
      </c>
      <c r="N480" s="19">
        <v>44155</v>
      </c>
      <c r="O480" s="17">
        <v>70</v>
      </c>
      <c r="P480" s="17">
        <v>0.54</v>
      </c>
      <c r="Q480" s="17">
        <v>0.65700000000000003</v>
      </c>
      <c r="R480" s="17">
        <v>2.87E-2</v>
      </c>
      <c r="S480" s="17">
        <v>0.66200000000000003</v>
      </c>
      <c r="T480" s="17">
        <v>0.123</v>
      </c>
      <c r="U480" s="17">
        <v>0.625</v>
      </c>
      <c r="V480" s="17">
        <v>-7.6749999999999998</v>
      </c>
      <c r="W480" s="17">
        <v>161773</v>
      </c>
      <c r="X480">
        <f>YEAR(semaineNetNm1[[#This Row],[Date de sortie]])</f>
        <v>2020</v>
      </c>
    </row>
    <row r="481" spans="1:24" x14ac:dyDescent="0.25">
      <c r="A481" s="10" t="s">
        <v>752</v>
      </c>
      <c r="B481" s="17">
        <v>722</v>
      </c>
      <c r="C481" s="18">
        <v>18</v>
      </c>
      <c r="D481" s="17">
        <v>3</v>
      </c>
      <c r="E481" s="19">
        <v>44155</v>
      </c>
      <c r="F481" s="17" t="s">
        <v>861</v>
      </c>
      <c r="G481" s="17" t="s">
        <v>181</v>
      </c>
      <c r="H481" t="str" cm="1">
        <f t="array" ref="H4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81" s="17" t="s">
        <v>130</v>
      </c>
      <c r="J481" t="str">
        <f>IF(semaineNetNm1[[#This Row],[Popularité]]&gt;=70,"Forte","Faible")</f>
        <v>Forte</v>
      </c>
      <c r="K481" t="str">
        <f>IF(semaineNetNm1[[#This Row],[Energie]]&gt;0.6,"Forte","Faible")</f>
        <v>Forte</v>
      </c>
      <c r="L481" s="18">
        <v>5698275</v>
      </c>
      <c r="M481" s="17">
        <v>37151476</v>
      </c>
      <c r="N481" s="19">
        <v>44155</v>
      </c>
      <c r="O481" s="17">
        <v>77</v>
      </c>
      <c r="P481" s="17">
        <v>0.60499999999999998</v>
      </c>
      <c r="Q481" s="17">
        <v>0.54700000000000004</v>
      </c>
      <c r="R481" s="17">
        <v>4.1500000000000002E-2</v>
      </c>
      <c r="S481" s="17">
        <v>0.42</v>
      </c>
      <c r="T481" s="17">
        <v>0.125</v>
      </c>
      <c r="U481" s="17">
        <v>0.36399999999999999</v>
      </c>
      <c r="V481" s="17">
        <v>-6.7549999999999999</v>
      </c>
      <c r="W481" s="17">
        <v>254950</v>
      </c>
      <c r="X481">
        <f>YEAR(semaineNetNm1[[#This Row],[Date de sortie]])</f>
        <v>2020</v>
      </c>
    </row>
    <row r="482" spans="1:24" x14ac:dyDescent="0.25">
      <c r="A482" s="10" t="s">
        <v>752</v>
      </c>
      <c r="B482" s="17">
        <v>737</v>
      </c>
      <c r="C482" s="18">
        <v>16</v>
      </c>
      <c r="D482" s="17">
        <v>2</v>
      </c>
      <c r="E482" s="19">
        <v>44155</v>
      </c>
      <c r="F482" s="17" t="s">
        <v>862</v>
      </c>
      <c r="G482" s="17" t="s">
        <v>181</v>
      </c>
      <c r="H482" t="str" cm="1">
        <f t="array" ref="H4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82" s="17" t="s">
        <v>130</v>
      </c>
      <c r="J482" t="str">
        <f>IF(semaineNetNm1[[#This Row],[Popularité]]&gt;=70,"Forte","Faible")</f>
        <v>Forte</v>
      </c>
      <c r="K482" t="str">
        <f>IF(semaineNetNm1[[#This Row],[Energie]]&gt;0.6,"Forte","Faible")</f>
        <v>Faible</v>
      </c>
      <c r="L482" s="18">
        <v>8413330</v>
      </c>
      <c r="M482" s="17">
        <v>37151476</v>
      </c>
      <c r="N482" s="19">
        <v>44155</v>
      </c>
      <c r="O482" s="17">
        <v>76</v>
      </c>
      <c r="P482" s="17">
        <v>0.52600000000000002</v>
      </c>
      <c r="Q482" s="17">
        <v>0.76400000000000001</v>
      </c>
      <c r="R482" s="17">
        <v>0.21199999999999999</v>
      </c>
      <c r="S482" s="17">
        <v>4.8399999999999999E-2</v>
      </c>
      <c r="T482" s="17">
        <v>7.1800000000000003E-2</v>
      </c>
      <c r="U482" s="17">
        <v>0.58799999999999997</v>
      </c>
      <c r="V482" s="17">
        <v>-7.3550000000000004</v>
      </c>
      <c r="W482" s="17">
        <v>222243</v>
      </c>
      <c r="X482">
        <f>YEAR(semaineNetNm1[[#This Row],[Date de sortie]])</f>
        <v>2020</v>
      </c>
    </row>
    <row r="483" spans="1:24" x14ac:dyDescent="0.25">
      <c r="A483" s="10" t="s">
        <v>752</v>
      </c>
      <c r="B483" s="17">
        <v>738</v>
      </c>
      <c r="C483" s="18">
        <v>24</v>
      </c>
      <c r="D483" s="17">
        <v>2</v>
      </c>
      <c r="E483" s="19">
        <v>44155</v>
      </c>
      <c r="F483" s="17" t="s">
        <v>863</v>
      </c>
      <c r="G483" s="17" t="s">
        <v>181</v>
      </c>
      <c r="H483" t="str" cm="1">
        <f t="array" ref="H4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83" s="17" t="s">
        <v>130</v>
      </c>
      <c r="J483" t="str">
        <f>IF(semaineNetNm1[[#This Row],[Popularité]]&gt;=70,"Forte","Faible")</f>
        <v>Forte</v>
      </c>
      <c r="K483" t="str">
        <f>IF(semaineNetNm1[[#This Row],[Energie]]&gt;0.6,"Forte","Faible")</f>
        <v>Forte</v>
      </c>
      <c r="L483" s="18">
        <v>7703744</v>
      </c>
      <c r="M483" s="17">
        <v>37151476</v>
      </c>
      <c r="N483" s="19">
        <v>44155</v>
      </c>
      <c r="O483" s="17">
        <v>77</v>
      </c>
      <c r="P483" s="17">
        <v>0.66900000000000004</v>
      </c>
      <c r="Q483" s="17">
        <v>0.78700000000000003</v>
      </c>
      <c r="R483" s="17">
        <v>4.2799999999999998E-2</v>
      </c>
      <c r="S483" s="17">
        <v>7.8200000000000006E-3</v>
      </c>
      <c r="T483" s="17">
        <v>0.123</v>
      </c>
      <c r="U483" s="17">
        <v>0.56999999999999995</v>
      </c>
      <c r="V483" s="17">
        <v>-4.3330000000000002</v>
      </c>
      <c r="W483" s="17">
        <v>202313</v>
      </c>
      <c r="X483">
        <f>YEAR(semaineNetNm1[[#This Row],[Date de sortie]])</f>
        <v>2020</v>
      </c>
    </row>
    <row r="484" spans="1:24" x14ac:dyDescent="0.25">
      <c r="A484" s="10" t="s">
        <v>752</v>
      </c>
      <c r="B484" s="17">
        <v>739</v>
      </c>
      <c r="C484" s="18">
        <v>26</v>
      </c>
      <c r="D484" s="17">
        <v>2</v>
      </c>
      <c r="E484" s="19">
        <v>44155</v>
      </c>
      <c r="F484" s="17" t="s">
        <v>864</v>
      </c>
      <c r="G484" s="17" t="s">
        <v>181</v>
      </c>
      <c r="H484" t="str" cm="1">
        <f t="array" ref="H4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84" s="17" t="s">
        <v>130</v>
      </c>
      <c r="J484" t="str">
        <f>IF(semaineNetNm1[[#This Row],[Popularité]]&gt;=70,"Forte","Faible")</f>
        <v>Forte</v>
      </c>
      <c r="K484" t="str">
        <f>IF(semaineNetNm1[[#This Row],[Energie]]&gt;0.6,"Forte","Faible")</f>
        <v>Forte</v>
      </c>
      <c r="L484" s="18">
        <v>7165808</v>
      </c>
      <c r="M484" s="17">
        <v>37151476</v>
      </c>
      <c r="N484" s="19">
        <v>44155</v>
      </c>
      <c r="O484" s="17">
        <v>75</v>
      </c>
      <c r="P484" s="17">
        <v>0.84499999999999997</v>
      </c>
      <c r="Q484" s="17">
        <v>0.73099999999999998</v>
      </c>
      <c r="R484" s="17">
        <v>0.13200000000000001</v>
      </c>
      <c r="S484" s="17">
        <v>1.32E-2</v>
      </c>
      <c r="T484" s="17">
        <v>7.8200000000000006E-2</v>
      </c>
      <c r="U484" s="17">
        <v>0.48399999999999999</v>
      </c>
      <c r="V484" s="17">
        <v>-5.3520000000000003</v>
      </c>
      <c r="W484" s="17">
        <v>239722</v>
      </c>
      <c r="X484">
        <f>YEAR(semaineNetNm1[[#This Row],[Date de sortie]])</f>
        <v>2020</v>
      </c>
    </row>
    <row r="485" spans="1:24" x14ac:dyDescent="0.25">
      <c r="A485" s="10" t="s">
        <v>752</v>
      </c>
      <c r="B485" s="17">
        <v>740</v>
      </c>
      <c r="C485" s="18">
        <v>27</v>
      </c>
      <c r="D485" s="17">
        <v>2</v>
      </c>
      <c r="E485" s="19">
        <v>44155</v>
      </c>
      <c r="F485" s="17" t="s">
        <v>865</v>
      </c>
      <c r="G485" s="17" t="s">
        <v>181</v>
      </c>
      <c r="H485" t="str" cm="1">
        <f t="array" ref="H4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85" s="17" t="s">
        <v>130</v>
      </c>
      <c r="J485" t="str">
        <f>IF(semaineNetNm1[[#This Row],[Popularité]]&gt;=70,"Forte","Faible")</f>
        <v>Forte</v>
      </c>
      <c r="K485" t="str">
        <f>IF(semaineNetNm1[[#This Row],[Energie]]&gt;0.6,"Forte","Faible")</f>
        <v>Forte</v>
      </c>
      <c r="L485" s="18">
        <v>7010227</v>
      </c>
      <c r="M485" s="17">
        <v>37151476</v>
      </c>
      <c r="N485" s="19">
        <v>44155</v>
      </c>
      <c r="O485" s="17">
        <v>76</v>
      </c>
      <c r="P485" s="17">
        <v>0.69299999999999995</v>
      </c>
      <c r="Q485" s="17">
        <v>0.58199999999999996</v>
      </c>
      <c r="R485" s="17">
        <v>4.65E-2</v>
      </c>
      <c r="S485" s="17">
        <v>0.114</v>
      </c>
      <c r="T485" s="17">
        <v>0.13</v>
      </c>
      <c r="U485" s="17">
        <v>0.34100000000000003</v>
      </c>
      <c r="V485" s="17">
        <v>-5.048</v>
      </c>
      <c r="W485" s="17">
        <v>204800</v>
      </c>
      <c r="X485">
        <f>YEAR(semaineNetNm1[[#This Row],[Date de sortie]])</f>
        <v>2020</v>
      </c>
    </row>
    <row r="486" spans="1:24" x14ac:dyDescent="0.25">
      <c r="A486" s="10" t="s">
        <v>752</v>
      </c>
      <c r="B486" s="17">
        <v>745</v>
      </c>
      <c r="C486" s="18">
        <v>78</v>
      </c>
      <c r="D486" s="17">
        <v>1</v>
      </c>
      <c r="E486" s="19">
        <v>44155</v>
      </c>
      <c r="F486" s="17" t="s">
        <v>866</v>
      </c>
      <c r="G486" s="17" t="s">
        <v>181</v>
      </c>
      <c r="H486" t="str" cm="1">
        <f t="array" ref="H4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86" s="17" t="s">
        <v>130</v>
      </c>
      <c r="J486" t="str">
        <f>IF(semaineNetNm1[[#This Row],[Popularité]]&gt;=70,"Forte","Faible")</f>
        <v>Faible</v>
      </c>
      <c r="K486" t="str">
        <f>IF(semaineNetNm1[[#This Row],[Energie]]&gt;0.6,"Forte","Faible")</f>
        <v>Faible</v>
      </c>
      <c r="L486" s="18">
        <v>8392247</v>
      </c>
      <c r="M486" s="17">
        <v>37151476</v>
      </c>
      <c r="N486" s="19">
        <v>44155</v>
      </c>
      <c r="O486" s="17">
        <v>60</v>
      </c>
      <c r="P486" s="17">
        <v>0.32100000000000001</v>
      </c>
      <c r="Q486" s="17">
        <v>0.70299999999999996</v>
      </c>
      <c r="R486" s="17">
        <v>0.88400000000000001</v>
      </c>
      <c r="S486" s="17">
        <v>0.86399999999999999</v>
      </c>
      <c r="T486" s="17">
        <v>0.90800000000000003</v>
      </c>
      <c r="U486" s="17">
        <v>0.54400000000000004</v>
      </c>
      <c r="V486" s="17">
        <v>-13.135</v>
      </c>
      <c r="W486" s="17">
        <v>179548</v>
      </c>
      <c r="X486">
        <f>YEAR(semaineNetNm1[[#This Row],[Date de sortie]])</f>
        <v>2020</v>
      </c>
    </row>
    <row r="487" spans="1:24" x14ac:dyDescent="0.25">
      <c r="A487" s="10" t="s">
        <v>752</v>
      </c>
      <c r="B487" s="17">
        <v>381</v>
      </c>
      <c r="C487" s="18">
        <v>19</v>
      </c>
      <c r="D487" s="17">
        <v>26</v>
      </c>
      <c r="E487" s="19">
        <v>44197</v>
      </c>
      <c r="F487" s="17" t="s">
        <v>867</v>
      </c>
      <c r="G487" s="17" t="s">
        <v>143</v>
      </c>
      <c r="H487" t="str" cm="1">
        <f t="array" ref="H4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87" s="17" t="s">
        <v>144</v>
      </c>
      <c r="J487" t="str">
        <f>IF(semaineNetNm1[[#This Row],[Popularité]]&gt;=70,"Forte","Faible")</f>
        <v>Forte</v>
      </c>
      <c r="K487" t="str">
        <f>IF(semaineNetNm1[[#This Row],[Energie]]&gt;0.6,"Forte","Faible")</f>
        <v>Faible</v>
      </c>
      <c r="L487" s="18">
        <v>5264232</v>
      </c>
      <c r="M487" s="17">
        <v>5473565</v>
      </c>
      <c r="N487" s="19">
        <v>44148</v>
      </c>
      <c r="O487" s="17">
        <v>83</v>
      </c>
      <c r="P487" s="17">
        <v>0.51100000000000001</v>
      </c>
      <c r="Q487" s="17">
        <v>0.81</v>
      </c>
      <c r="R487" s="17">
        <v>0.16400000000000001</v>
      </c>
      <c r="S487" s="17">
        <v>0.12</v>
      </c>
      <c r="T487" s="17">
        <v>8.3199999999999996E-2</v>
      </c>
      <c r="U487" s="17">
        <v>0.83699999999999997</v>
      </c>
      <c r="V487" s="17">
        <v>-6.9240000000000004</v>
      </c>
      <c r="W487" s="17">
        <v>154998</v>
      </c>
      <c r="X487">
        <f>YEAR(semaineNetNm1[[#This Row],[Date de sortie]])</f>
        <v>2020</v>
      </c>
    </row>
    <row r="488" spans="1:24" x14ac:dyDescent="0.25">
      <c r="A488" s="10" t="s">
        <v>752</v>
      </c>
      <c r="B488" s="17">
        <v>479</v>
      </c>
      <c r="C488" s="18">
        <v>181</v>
      </c>
      <c r="D488" s="17">
        <v>3</v>
      </c>
      <c r="E488" s="19">
        <v>44267</v>
      </c>
      <c r="F488" s="17" t="s">
        <v>868</v>
      </c>
      <c r="G488" s="17" t="s">
        <v>869</v>
      </c>
      <c r="H488" t="str" cm="1">
        <f t="array" ref="H4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88" s="17" t="s">
        <v>870</v>
      </c>
      <c r="J488" t="str">
        <f>IF(semaineNetNm1[[#This Row],[Popularité]]&gt;=70,"Forte","Faible")</f>
        <v>Forte</v>
      </c>
      <c r="K488" t="str">
        <f>IF(semaineNetNm1[[#This Row],[Energie]]&gt;0.6,"Forte","Faible")</f>
        <v>Forte</v>
      </c>
      <c r="L488" s="18">
        <v>5211351</v>
      </c>
      <c r="M488" s="17">
        <v>435936</v>
      </c>
      <c r="N488" s="19">
        <v>44148</v>
      </c>
      <c r="O488" s="17">
        <v>77</v>
      </c>
      <c r="P488" s="17">
        <v>0.79400000000000004</v>
      </c>
      <c r="Q488" s="17">
        <v>0.76400000000000001</v>
      </c>
      <c r="R488" s="17">
        <v>5.8900000000000001E-2</v>
      </c>
      <c r="S488" s="17">
        <v>0.66300000000000003</v>
      </c>
      <c r="T488" s="17">
        <v>0.34</v>
      </c>
      <c r="U488" s="17">
        <v>0.72099999999999997</v>
      </c>
      <c r="V488" s="17">
        <v>-4.0960000000000001</v>
      </c>
      <c r="W488" s="17">
        <v>173227</v>
      </c>
      <c r="X488">
        <f>YEAR(semaineNetNm1[[#This Row],[Date de sortie]])</f>
        <v>2020</v>
      </c>
    </row>
    <row r="489" spans="1:24" x14ac:dyDescent="0.25">
      <c r="A489" s="10" t="s">
        <v>752</v>
      </c>
      <c r="B489" s="17">
        <v>539</v>
      </c>
      <c r="C489" s="18">
        <v>177</v>
      </c>
      <c r="D489" s="17">
        <v>7</v>
      </c>
      <c r="E489" s="19">
        <v>44225</v>
      </c>
      <c r="F489" s="17" t="s">
        <v>871</v>
      </c>
      <c r="G489" s="17" t="s">
        <v>70</v>
      </c>
      <c r="H489" t="str" cm="1">
        <f t="array" ref="H4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89" s="17" t="s">
        <v>71</v>
      </c>
      <c r="J489" t="str">
        <f>IF(semaineNetNm1[[#This Row],[Popularité]]&gt;=70,"Forte","Faible")</f>
        <v>Forte</v>
      </c>
      <c r="K489" t="str">
        <f>IF(semaineNetNm1[[#This Row],[Energie]]&gt;0.6,"Forte","Faible")</f>
        <v>Faible</v>
      </c>
      <c r="L489" s="18">
        <v>5053713</v>
      </c>
      <c r="M489" s="17">
        <v>2820477</v>
      </c>
      <c r="N489" s="19">
        <v>44148</v>
      </c>
      <c r="O489" s="17">
        <v>79</v>
      </c>
      <c r="P489" s="17">
        <v>0.51300000000000001</v>
      </c>
      <c r="Q489" s="17">
        <v>0.80600000000000005</v>
      </c>
      <c r="R489" s="17">
        <v>6.8500000000000005E-2</v>
      </c>
      <c r="S489" s="17">
        <v>0.217</v>
      </c>
      <c r="T489" s="17">
        <v>0.217</v>
      </c>
      <c r="U489" s="17">
        <v>0.503</v>
      </c>
      <c r="V489" s="17">
        <v>-6.2080000000000002</v>
      </c>
      <c r="W489" s="17">
        <v>178157</v>
      </c>
      <c r="X489">
        <f>YEAR(semaineNetNm1[[#This Row],[Date de sortie]])</f>
        <v>2020</v>
      </c>
    </row>
    <row r="490" spans="1:24" x14ac:dyDescent="0.25">
      <c r="A490" s="10" t="s">
        <v>752</v>
      </c>
      <c r="B490" s="17">
        <v>585</v>
      </c>
      <c r="C490" s="18">
        <v>116</v>
      </c>
      <c r="D490" s="17">
        <v>8</v>
      </c>
      <c r="E490" s="19">
        <v>44148</v>
      </c>
      <c r="F490" s="17" t="s">
        <v>872</v>
      </c>
      <c r="G490" s="17" t="s">
        <v>873</v>
      </c>
      <c r="H490" t="str" cm="1">
        <f t="array" ref="H4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90" s="17" t="s">
        <v>243</v>
      </c>
      <c r="J490" t="str">
        <f>IF(semaineNetNm1[[#This Row],[Popularité]]&gt;=70,"Forte","Faible")</f>
        <v>Forte</v>
      </c>
      <c r="K490" t="str">
        <f>IF(semaineNetNm1[[#This Row],[Energie]]&gt;0.6,"Forte","Faible")</f>
        <v>Forte</v>
      </c>
      <c r="L490" s="18">
        <v>4864544</v>
      </c>
      <c r="M490" s="17">
        <v>6096559</v>
      </c>
      <c r="N490" s="19">
        <v>44148</v>
      </c>
      <c r="O490" s="17">
        <v>73</v>
      </c>
      <c r="P490" s="17">
        <v>0.68300000000000005</v>
      </c>
      <c r="Q490" s="17">
        <v>0.81100000000000005</v>
      </c>
      <c r="R490" s="17">
        <v>0.24099999999999999</v>
      </c>
      <c r="S490" s="17">
        <v>0.46</v>
      </c>
      <c r="T490" s="17">
        <v>0.128</v>
      </c>
      <c r="U490" s="17">
        <v>0.57099999999999995</v>
      </c>
      <c r="V490" s="17">
        <v>-2.028</v>
      </c>
      <c r="W490" s="17">
        <v>190101</v>
      </c>
      <c r="X490">
        <f>YEAR(semaineNetNm1[[#This Row],[Date de sortie]])</f>
        <v>2020</v>
      </c>
    </row>
    <row r="491" spans="1:24" x14ac:dyDescent="0.25">
      <c r="A491" s="10" t="s">
        <v>752</v>
      </c>
      <c r="B491" s="17">
        <v>653</v>
      </c>
      <c r="C491" s="18">
        <v>197</v>
      </c>
      <c r="D491" s="17">
        <v>1</v>
      </c>
      <c r="E491" s="19">
        <v>44190</v>
      </c>
      <c r="F491" s="17" t="s">
        <v>874</v>
      </c>
      <c r="G491" s="17" t="s">
        <v>497</v>
      </c>
      <c r="H491" t="str" cm="1">
        <f t="array" ref="H4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91" s="17" t="s">
        <v>276</v>
      </c>
      <c r="J491" t="str">
        <f>IF(semaineNetNm1[[#This Row],[Popularité]]&gt;=70,"Forte","Faible")</f>
        <v>Forte</v>
      </c>
      <c r="K491" t="str">
        <f>IF(semaineNetNm1[[#This Row],[Energie]]&gt;0.6,"Forte","Faible")</f>
        <v>Forte</v>
      </c>
      <c r="L491" s="18">
        <v>5152906</v>
      </c>
      <c r="M491" s="17">
        <v>15019109</v>
      </c>
      <c r="N491" s="19">
        <v>44148</v>
      </c>
      <c r="O491" s="17">
        <v>72</v>
      </c>
      <c r="P491" s="17">
        <v>0.62</v>
      </c>
      <c r="Q491" s="17">
        <v>0.752</v>
      </c>
      <c r="R491" s="17">
        <v>5.0900000000000001E-2</v>
      </c>
      <c r="S491" s="17">
        <v>0.309</v>
      </c>
      <c r="T491" s="17">
        <v>7.4999999999999997E-2</v>
      </c>
      <c r="U491" s="17">
        <v>0.96199999999999997</v>
      </c>
      <c r="V491" s="17">
        <v>-5.5359999999999996</v>
      </c>
      <c r="W491" s="17">
        <v>164459</v>
      </c>
      <c r="X491">
        <f>YEAR(semaineNetNm1[[#This Row],[Date de sortie]])</f>
        <v>2020</v>
      </c>
    </row>
    <row r="492" spans="1:24" x14ac:dyDescent="0.25">
      <c r="A492" s="10" t="s">
        <v>752</v>
      </c>
      <c r="B492" s="17">
        <v>748</v>
      </c>
      <c r="C492" s="18">
        <v>139</v>
      </c>
      <c r="D492" s="17">
        <v>1</v>
      </c>
      <c r="E492" s="19">
        <v>44155</v>
      </c>
      <c r="F492" s="17" t="s">
        <v>875</v>
      </c>
      <c r="G492" s="17" t="s">
        <v>876</v>
      </c>
      <c r="H492" t="str" cm="1">
        <f t="array" ref="H4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92" s="17" t="s">
        <v>877</v>
      </c>
      <c r="J492" t="str">
        <f>IF(semaineNetNm1[[#This Row],[Popularité]]&gt;=70,"Forte","Faible")</f>
        <v>Forte</v>
      </c>
      <c r="K492" t="str">
        <f>IF(semaineNetNm1[[#This Row],[Energie]]&gt;0.6,"Forte","Faible")</f>
        <v>Forte</v>
      </c>
      <c r="L492" s="18">
        <v>6152821</v>
      </c>
      <c r="M492" s="17">
        <v>8123757</v>
      </c>
      <c r="N492" s="19">
        <v>44148</v>
      </c>
      <c r="O492" s="17">
        <v>75</v>
      </c>
      <c r="P492" s="17">
        <v>0.66700000000000004</v>
      </c>
      <c r="Q492" s="17">
        <v>0.83899999999999997</v>
      </c>
      <c r="R492" s="17">
        <v>3.1E-2</v>
      </c>
      <c r="S492" s="17">
        <v>0.32200000000000001</v>
      </c>
      <c r="T492" s="17">
        <v>0.24399999999999999</v>
      </c>
      <c r="U492" s="17">
        <v>0.878</v>
      </c>
      <c r="V492" s="17">
        <v>-3.9609999999999999</v>
      </c>
      <c r="W492" s="17">
        <v>171360</v>
      </c>
      <c r="X492">
        <f>YEAR(semaineNetNm1[[#This Row],[Date de sortie]])</f>
        <v>2020</v>
      </c>
    </row>
    <row r="493" spans="1:24" x14ac:dyDescent="0.25">
      <c r="A493" s="10" t="s">
        <v>752</v>
      </c>
      <c r="B493" s="17">
        <v>766</v>
      </c>
      <c r="C493" s="18">
        <v>95</v>
      </c>
      <c r="D493" s="17">
        <v>1</v>
      </c>
      <c r="E493" s="19">
        <v>44148</v>
      </c>
      <c r="F493" s="17" t="s">
        <v>878</v>
      </c>
      <c r="G493" s="17" t="s">
        <v>879</v>
      </c>
      <c r="H493" t="str" cm="1">
        <f t="array" ref="H4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93" s="17" t="s">
        <v>74</v>
      </c>
      <c r="J493" t="str">
        <f>IF(semaineNetNm1[[#This Row],[Popularité]]&gt;=70,"Forte","Faible")</f>
        <v>Forte</v>
      </c>
      <c r="K493" t="str">
        <f>IF(semaineNetNm1[[#This Row],[Energie]]&gt;0.6,"Forte","Faible")</f>
        <v>Forte</v>
      </c>
      <c r="L493" s="18">
        <v>7292247</v>
      </c>
      <c r="M493" s="17">
        <v>10491105</v>
      </c>
      <c r="N493" s="19">
        <v>44148</v>
      </c>
      <c r="O493" s="17">
        <v>78</v>
      </c>
      <c r="P493" s="17">
        <v>0.65800000000000003</v>
      </c>
      <c r="Q493" s="17">
        <v>0.752</v>
      </c>
      <c r="R493" s="17">
        <v>0.34200000000000003</v>
      </c>
      <c r="S493" s="17">
        <v>4.2099999999999999E-2</v>
      </c>
      <c r="T493" s="17">
        <v>9.2700000000000005E-2</v>
      </c>
      <c r="U493" s="17">
        <v>0.38700000000000001</v>
      </c>
      <c r="V493" s="17">
        <v>-6.2969999999999997</v>
      </c>
      <c r="W493" s="17">
        <v>213520</v>
      </c>
      <c r="X493">
        <f>YEAR(semaineNetNm1[[#This Row],[Date de sortie]])</f>
        <v>2020</v>
      </c>
    </row>
    <row r="494" spans="1:24" x14ac:dyDescent="0.25">
      <c r="A494" s="10" t="s">
        <v>752</v>
      </c>
      <c r="B494" s="17">
        <v>770</v>
      </c>
      <c r="C494" s="18">
        <v>153</v>
      </c>
      <c r="D494" s="17">
        <v>1</v>
      </c>
      <c r="E494" s="19">
        <v>44148</v>
      </c>
      <c r="F494" s="17" t="s">
        <v>880</v>
      </c>
      <c r="G494" s="17" t="s">
        <v>879</v>
      </c>
      <c r="H494" t="str" cm="1">
        <f t="array" ref="H4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94" s="17" t="s">
        <v>74</v>
      </c>
      <c r="J494" t="str">
        <f>IF(semaineNetNm1[[#This Row],[Popularité]]&gt;=70,"Forte","Faible")</f>
        <v>Faible</v>
      </c>
      <c r="K494" t="str">
        <f>IF(semaineNetNm1[[#This Row],[Energie]]&gt;0.6,"Forte","Faible")</f>
        <v>Faible</v>
      </c>
      <c r="L494" s="18">
        <v>5445204</v>
      </c>
      <c r="M494" s="17">
        <v>10491105</v>
      </c>
      <c r="N494" s="19">
        <v>44148</v>
      </c>
      <c r="O494" s="17">
        <v>56</v>
      </c>
      <c r="P494" s="17">
        <v>0.57399999999999995</v>
      </c>
      <c r="Q494" s="17">
        <v>0.75800000000000001</v>
      </c>
      <c r="R494" s="17">
        <v>0.217</v>
      </c>
      <c r="S494" s="17">
        <v>0.216</v>
      </c>
      <c r="T494" s="17">
        <v>0.14399999999999999</v>
      </c>
      <c r="U494" s="17">
        <v>0.70599999999999996</v>
      </c>
      <c r="V494" s="17">
        <v>-7.8330000000000002</v>
      </c>
      <c r="W494" s="17">
        <v>274313</v>
      </c>
      <c r="X494">
        <f>YEAR(semaineNetNm1[[#This Row],[Date de sortie]])</f>
        <v>2020</v>
      </c>
    </row>
    <row r="495" spans="1:24" x14ac:dyDescent="0.25">
      <c r="A495" s="10" t="s">
        <v>752</v>
      </c>
      <c r="B495" s="17">
        <v>776</v>
      </c>
      <c r="C495" s="18">
        <v>168</v>
      </c>
      <c r="D495" s="17">
        <v>1</v>
      </c>
      <c r="E495" s="19">
        <v>44148</v>
      </c>
      <c r="F495" s="17" t="s">
        <v>881</v>
      </c>
      <c r="G495" s="17" t="s">
        <v>879</v>
      </c>
      <c r="H495" t="str" cm="1">
        <f t="array" ref="H4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95" s="17" t="s">
        <v>74</v>
      </c>
      <c r="J495" t="str">
        <f>IF(semaineNetNm1[[#This Row],[Popularité]]&gt;=70,"Forte","Faible")</f>
        <v>Faible</v>
      </c>
      <c r="K495" t="str">
        <f>IF(semaineNetNm1[[#This Row],[Energie]]&gt;0.6,"Forte","Faible")</f>
        <v>Faible</v>
      </c>
      <c r="L495" s="18">
        <v>5151014</v>
      </c>
      <c r="M495" s="17">
        <v>10491105</v>
      </c>
      <c r="N495" s="19">
        <v>44148</v>
      </c>
      <c r="O495" s="17">
        <v>64</v>
      </c>
      <c r="P495" s="17">
        <v>0.53200000000000003</v>
      </c>
      <c r="Q495" s="17">
        <v>0.94</v>
      </c>
      <c r="R495" s="17">
        <v>0.35799999999999998</v>
      </c>
      <c r="S495" s="17">
        <v>0.12</v>
      </c>
      <c r="T495" s="17">
        <v>9.2499999999999999E-2</v>
      </c>
      <c r="U495" s="17">
        <v>0.59899999999999998</v>
      </c>
      <c r="V495" s="17">
        <v>-5.9980000000000002</v>
      </c>
      <c r="W495" s="17">
        <v>228796</v>
      </c>
      <c r="X495">
        <f>YEAR(semaineNetNm1[[#This Row],[Date de sortie]])</f>
        <v>2020</v>
      </c>
    </row>
    <row r="496" spans="1:24" x14ac:dyDescent="0.25">
      <c r="A496" s="10" t="s">
        <v>752</v>
      </c>
      <c r="B496" s="17">
        <v>959</v>
      </c>
      <c r="C496" s="18">
        <v>126</v>
      </c>
      <c r="D496" s="17">
        <v>5</v>
      </c>
      <c r="E496" s="19">
        <v>44029</v>
      </c>
      <c r="F496" s="17" t="s">
        <v>882</v>
      </c>
      <c r="G496" s="17" t="s">
        <v>883</v>
      </c>
      <c r="H496" t="str" cm="1">
        <f t="array" ref="H4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96" s="17" t="s">
        <v>884</v>
      </c>
      <c r="J496" t="str">
        <f>IF(semaineNetNm1[[#This Row],[Popularité]]&gt;=70,"Forte","Faible")</f>
        <v>Faible</v>
      </c>
      <c r="K496" t="str">
        <f>IF(semaineNetNm1[[#This Row],[Energie]]&gt;0.6,"Forte","Faible")</f>
        <v>Forte</v>
      </c>
      <c r="L496" s="18">
        <v>4449437</v>
      </c>
      <c r="M496" s="17">
        <v>2953525</v>
      </c>
      <c r="N496" s="19">
        <v>44148</v>
      </c>
      <c r="O496" s="17">
        <v>69</v>
      </c>
      <c r="P496" s="17">
        <v>0.64</v>
      </c>
      <c r="Q496" s="17">
        <v>0.81299999999999994</v>
      </c>
      <c r="R496" s="17">
        <v>0.27200000000000002</v>
      </c>
      <c r="S496" s="17">
        <v>0.26900000000000002</v>
      </c>
      <c r="T496" s="17">
        <v>0.13100000000000001</v>
      </c>
      <c r="U496" s="17">
        <v>0.48799999999999999</v>
      </c>
      <c r="V496" s="17">
        <v>-5.9080000000000004</v>
      </c>
      <c r="W496" s="17">
        <v>147076</v>
      </c>
      <c r="X496">
        <f>YEAR(semaineNetNm1[[#This Row],[Date de sortie]])</f>
        <v>2020</v>
      </c>
    </row>
    <row r="497" spans="1:24" x14ac:dyDescent="0.25">
      <c r="A497" s="10" t="s">
        <v>752</v>
      </c>
      <c r="B497" s="17">
        <v>423</v>
      </c>
      <c r="C497" s="18">
        <v>107</v>
      </c>
      <c r="D497" s="17">
        <v>14</v>
      </c>
      <c r="E497" s="19">
        <v>44239</v>
      </c>
      <c r="F497" s="17" t="s">
        <v>885</v>
      </c>
      <c r="G497" s="17" t="s">
        <v>886</v>
      </c>
      <c r="H497" t="str" cm="1">
        <f t="array" ref="H4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497" s="17" t="s">
        <v>633</v>
      </c>
      <c r="J497" t="str">
        <f>IF(semaineNetNm1[[#This Row],[Popularité]]&gt;=70,"Forte","Faible")</f>
        <v>Forte</v>
      </c>
      <c r="K497" t="str">
        <f>IF(semaineNetNm1[[#This Row],[Energie]]&gt;0.6,"Forte","Faible")</f>
        <v>Forte</v>
      </c>
      <c r="L497" s="18">
        <v>5380517</v>
      </c>
      <c r="M497" s="17">
        <v>9907270</v>
      </c>
      <c r="N497" s="19">
        <v>44147</v>
      </c>
      <c r="O497" s="17">
        <v>73</v>
      </c>
      <c r="P497" s="17">
        <v>0.76300000000000001</v>
      </c>
      <c r="Q497" s="17">
        <v>0.75800000000000001</v>
      </c>
      <c r="R497" s="17">
        <v>7.6799999999999993E-2</v>
      </c>
      <c r="S497" s="17">
        <v>0.23</v>
      </c>
      <c r="T497" s="17">
        <v>7.0300000000000001E-2</v>
      </c>
      <c r="U497" s="17">
        <v>0.85399999999999998</v>
      </c>
      <c r="V497" s="17">
        <v>-8.7539999999999996</v>
      </c>
      <c r="W497" s="17">
        <v>155210</v>
      </c>
      <c r="X497">
        <f>YEAR(semaineNetNm1[[#This Row],[Date de sortie]])</f>
        <v>2020</v>
      </c>
    </row>
    <row r="498" spans="1:24" x14ac:dyDescent="0.25">
      <c r="A498" s="10" t="s">
        <v>752</v>
      </c>
      <c r="B498" s="17">
        <v>579</v>
      </c>
      <c r="C498" s="18">
        <v>132</v>
      </c>
      <c r="D498" s="17">
        <v>9</v>
      </c>
      <c r="E498" s="19">
        <v>44197</v>
      </c>
      <c r="F498" s="17" t="s">
        <v>887</v>
      </c>
      <c r="G498" s="17" t="s">
        <v>888</v>
      </c>
      <c r="H498" t="str" cm="1">
        <f t="array" ref="H4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498" s="17" t="s">
        <v>889</v>
      </c>
      <c r="J498" t="str">
        <f>IF(semaineNetNm1[[#This Row],[Popularité]]&gt;=70,"Forte","Faible")</f>
        <v>Forte</v>
      </c>
      <c r="K498" t="str">
        <f>IF(semaineNetNm1[[#This Row],[Energie]]&gt;0.6,"Forte","Faible")</f>
        <v>Forte</v>
      </c>
      <c r="L498" s="18">
        <v>5427534</v>
      </c>
      <c r="M498" s="17">
        <v>114348</v>
      </c>
      <c r="N498" s="19">
        <v>44142</v>
      </c>
      <c r="O498" s="17">
        <v>74</v>
      </c>
      <c r="P498" s="17">
        <v>0.61299999999999999</v>
      </c>
      <c r="Q498" s="17">
        <v>0.72</v>
      </c>
      <c r="R498" s="17">
        <v>5.7200000000000001E-2</v>
      </c>
      <c r="S498" s="17">
        <v>0.185</v>
      </c>
      <c r="T498" s="17">
        <v>0.155</v>
      </c>
      <c r="U498" s="17">
        <v>0.85699999999999998</v>
      </c>
      <c r="V498" s="17">
        <v>-6.899</v>
      </c>
      <c r="W498" s="17">
        <v>182199</v>
      </c>
      <c r="X498">
        <f>YEAR(semaineNetNm1[[#This Row],[Date de sortie]])</f>
        <v>2020</v>
      </c>
    </row>
    <row r="499" spans="1:24" x14ac:dyDescent="0.25">
      <c r="A499" s="10" t="s">
        <v>752</v>
      </c>
      <c r="B499" s="17">
        <v>81</v>
      </c>
      <c r="C499" s="18">
        <v>7</v>
      </c>
      <c r="D499" s="17">
        <v>34</v>
      </c>
      <c r="E499" s="19">
        <v>44232</v>
      </c>
      <c r="F499" s="17" t="s">
        <v>890</v>
      </c>
      <c r="G499" s="17" t="s">
        <v>178</v>
      </c>
      <c r="H499" t="str" cm="1">
        <f t="array" ref="H4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499" s="17" t="s">
        <v>179</v>
      </c>
      <c r="J499" t="str">
        <f>IF(semaineNetNm1[[#This Row],[Popularité]]&gt;=70,"Forte","Faible")</f>
        <v>Forte</v>
      </c>
      <c r="K499" t="str">
        <f>IF(semaineNetNm1[[#This Row],[Energie]]&gt;0.6,"Forte","Faible")</f>
        <v>Faible</v>
      </c>
      <c r="L499" s="18">
        <v>7642130</v>
      </c>
      <c r="M499" s="17">
        <v>2230022</v>
      </c>
      <c r="N499" s="19">
        <v>44141</v>
      </c>
      <c r="O499" s="17">
        <v>87</v>
      </c>
      <c r="P499" s="17">
        <v>0.41299999999999998</v>
      </c>
      <c r="Q499" s="17">
        <v>0.66200000000000003</v>
      </c>
      <c r="R499" s="17">
        <v>2.9899999999999999E-2</v>
      </c>
      <c r="S499" s="17">
        <v>0.21299999999999999</v>
      </c>
      <c r="T499" s="17">
        <v>0.13400000000000001</v>
      </c>
      <c r="U499" s="17">
        <v>0.46700000000000003</v>
      </c>
      <c r="V499" s="17">
        <v>-7.3570000000000002</v>
      </c>
      <c r="W499" s="17">
        <v>161385</v>
      </c>
      <c r="X499">
        <f>YEAR(semaineNetNm1[[#This Row],[Date de sortie]])</f>
        <v>2020</v>
      </c>
    </row>
    <row r="500" spans="1:24" x14ac:dyDescent="0.25">
      <c r="A500" s="10" t="s">
        <v>752</v>
      </c>
      <c r="B500" s="17">
        <v>342</v>
      </c>
      <c r="C500" s="18">
        <v>106</v>
      </c>
      <c r="D500" s="17">
        <v>1</v>
      </c>
      <c r="E500" s="19">
        <v>44337</v>
      </c>
      <c r="F500" s="17" t="s">
        <v>891</v>
      </c>
      <c r="G500" s="17" t="s">
        <v>892</v>
      </c>
      <c r="H500" t="str" cm="1">
        <f t="array" ref="H5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00" s="17" t="s">
        <v>602</v>
      </c>
      <c r="J500" t="str">
        <f>IF(semaineNetNm1[[#This Row],[Popularité]]&gt;=70,"Forte","Faible")</f>
        <v>Forte</v>
      </c>
      <c r="K500" t="str">
        <f>IF(semaineNetNm1[[#This Row],[Energie]]&gt;0.6,"Forte","Faible")</f>
        <v>Faible</v>
      </c>
      <c r="L500" s="18">
        <v>6935400</v>
      </c>
      <c r="M500" s="17">
        <v>75496</v>
      </c>
      <c r="N500" s="19">
        <v>44141</v>
      </c>
      <c r="O500" s="17">
        <v>72</v>
      </c>
      <c r="P500" s="17">
        <v>0.33700000000000002</v>
      </c>
      <c r="Q500" s="17">
        <v>0.44700000000000001</v>
      </c>
      <c r="R500" s="17">
        <v>6.3100000000000003E-2</v>
      </c>
      <c r="S500" s="17">
        <v>0.77300000000000002</v>
      </c>
      <c r="T500" s="17">
        <v>0.29799999999999999</v>
      </c>
      <c r="U500" s="17">
        <v>0.60299999999999998</v>
      </c>
      <c r="V500" s="17">
        <v>-8.6649999999999991</v>
      </c>
      <c r="W500" s="17">
        <v>176816</v>
      </c>
      <c r="X500">
        <f>YEAR(semaineNetNm1[[#This Row],[Date de sortie]])</f>
        <v>2020</v>
      </c>
    </row>
    <row r="501" spans="1:24" x14ac:dyDescent="0.25">
      <c r="A501" s="10" t="s">
        <v>752</v>
      </c>
      <c r="B501" s="17">
        <v>403</v>
      </c>
      <c r="C501" s="18">
        <v>100</v>
      </c>
      <c r="D501" s="17">
        <v>11</v>
      </c>
      <c r="E501" s="19">
        <v>44274</v>
      </c>
      <c r="F501" s="17" t="s">
        <v>893</v>
      </c>
      <c r="G501" s="17" t="s">
        <v>894</v>
      </c>
      <c r="H501" t="str" cm="1">
        <f t="array" ref="H5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01" s="17" t="s">
        <v>895</v>
      </c>
      <c r="J501" t="str">
        <f>IF(semaineNetNm1[[#This Row],[Popularité]]&gt;=70,"Forte","Faible")</f>
        <v>Forte</v>
      </c>
      <c r="K501" t="str">
        <f>IF(semaineNetNm1[[#This Row],[Energie]]&gt;0.6,"Forte","Faible")</f>
        <v>Faible</v>
      </c>
      <c r="L501" s="18">
        <v>5198209</v>
      </c>
      <c r="M501" s="17">
        <v>423237</v>
      </c>
      <c r="N501" s="19">
        <v>44141</v>
      </c>
      <c r="O501" s="17">
        <v>75</v>
      </c>
      <c r="P501" s="17">
        <v>0.53800000000000003</v>
      </c>
      <c r="Q501" s="17">
        <v>0.75900000000000001</v>
      </c>
      <c r="R501" s="17">
        <v>0.38400000000000001</v>
      </c>
      <c r="S501" s="17">
        <v>0.151</v>
      </c>
      <c r="T501" s="17">
        <v>0.126</v>
      </c>
      <c r="U501" s="17">
        <v>0.83099999999999996</v>
      </c>
      <c r="V501" s="17">
        <v>-8.2560000000000002</v>
      </c>
      <c r="W501" s="17">
        <v>184490</v>
      </c>
      <c r="X501">
        <f>YEAR(semaineNetNm1[[#This Row],[Date de sortie]])</f>
        <v>2020</v>
      </c>
    </row>
    <row r="502" spans="1:24" x14ac:dyDescent="0.25">
      <c r="A502" s="10" t="s">
        <v>752</v>
      </c>
      <c r="B502" s="17">
        <v>537</v>
      </c>
      <c r="C502" s="18">
        <v>173</v>
      </c>
      <c r="D502" s="17">
        <v>5</v>
      </c>
      <c r="E502" s="19">
        <v>44232</v>
      </c>
      <c r="F502" s="17" t="s">
        <v>896</v>
      </c>
      <c r="G502" s="17" t="s">
        <v>897</v>
      </c>
      <c r="H502" t="str" cm="1">
        <f t="array" ref="H5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02" s="17" t="s">
        <v>291</v>
      </c>
      <c r="J502" t="str">
        <f>IF(semaineNetNm1[[#This Row],[Popularité]]&gt;=70,"Forte","Faible")</f>
        <v>Forte</v>
      </c>
      <c r="K502" t="str">
        <f>IF(semaineNetNm1[[#This Row],[Energie]]&gt;0.6,"Forte","Faible")</f>
        <v>Forte</v>
      </c>
      <c r="L502" s="18">
        <v>5116325</v>
      </c>
      <c r="M502" s="17">
        <v>251549</v>
      </c>
      <c r="N502" s="19">
        <v>44141</v>
      </c>
      <c r="O502" s="17">
        <v>78</v>
      </c>
      <c r="P502" s="17">
        <v>0.61</v>
      </c>
      <c r="Q502" s="17">
        <v>0.67900000000000005</v>
      </c>
      <c r="R502" s="17">
        <v>3.0499999999999999E-2</v>
      </c>
      <c r="S502" s="17">
        <v>0.58499999999999996</v>
      </c>
      <c r="T502" s="17">
        <v>0.156</v>
      </c>
      <c r="U502" s="17">
        <v>0.55400000000000005</v>
      </c>
      <c r="V502" s="17">
        <v>-10.936</v>
      </c>
      <c r="W502" s="17">
        <v>227186</v>
      </c>
      <c r="X502">
        <f>YEAR(semaineNetNm1[[#This Row],[Date de sortie]])</f>
        <v>2020</v>
      </c>
    </row>
    <row r="503" spans="1:24" x14ac:dyDescent="0.25">
      <c r="A503" s="10" t="s">
        <v>752</v>
      </c>
      <c r="B503" s="17">
        <v>728</v>
      </c>
      <c r="C503" s="18">
        <v>35</v>
      </c>
      <c r="D503" s="17">
        <v>5</v>
      </c>
      <c r="E503" s="19">
        <v>44141</v>
      </c>
      <c r="F503" s="17" t="s">
        <v>898</v>
      </c>
      <c r="G503" s="17" t="s">
        <v>552</v>
      </c>
      <c r="H503" t="str" cm="1">
        <f t="array" ref="H5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503" s="17" t="s">
        <v>553</v>
      </c>
      <c r="J503" t="str">
        <f>IF(semaineNetNm1[[#This Row],[Popularité]]&gt;=70,"Forte","Faible")</f>
        <v>Forte</v>
      </c>
      <c r="K503" t="str">
        <f>IF(semaineNetNm1[[#This Row],[Energie]]&gt;0.6,"Forte","Faible")</f>
        <v>Forte</v>
      </c>
      <c r="L503" s="18">
        <v>5314734</v>
      </c>
      <c r="M503" s="17">
        <v>1276406</v>
      </c>
      <c r="N503" s="19">
        <v>44141</v>
      </c>
      <c r="O503" s="17">
        <v>77</v>
      </c>
      <c r="P503" s="17">
        <v>0.745</v>
      </c>
      <c r="Q503" s="17">
        <v>0.72099999999999997</v>
      </c>
      <c r="R503" s="17">
        <v>3.6600000000000001E-2</v>
      </c>
      <c r="S503" s="17">
        <v>0.151</v>
      </c>
      <c r="T503" s="17">
        <v>0.372</v>
      </c>
      <c r="U503" s="17">
        <v>0.69899999999999995</v>
      </c>
      <c r="V503" s="17">
        <v>-3.508</v>
      </c>
      <c r="W503" s="17">
        <v>192745</v>
      </c>
      <c r="X503">
        <f>YEAR(semaineNetNm1[[#This Row],[Date de sortie]])</f>
        <v>2020</v>
      </c>
    </row>
    <row r="504" spans="1:24" x14ac:dyDescent="0.25">
      <c r="A504" s="10" t="s">
        <v>752</v>
      </c>
      <c r="B504" s="17">
        <v>754</v>
      </c>
      <c r="C504" s="18">
        <v>140</v>
      </c>
      <c r="D504" s="17">
        <v>3</v>
      </c>
      <c r="E504" s="19">
        <v>44141</v>
      </c>
      <c r="F504" s="17" t="s">
        <v>899</v>
      </c>
      <c r="G504" s="17" t="s">
        <v>178</v>
      </c>
      <c r="H504" t="str" cm="1">
        <f t="array" ref="H5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04" s="17" t="s">
        <v>179</v>
      </c>
      <c r="J504" t="str">
        <f>IF(semaineNetNm1[[#This Row],[Popularité]]&gt;=70,"Forte","Faible")</f>
        <v>Forte</v>
      </c>
      <c r="K504" t="str">
        <f>IF(semaineNetNm1[[#This Row],[Energie]]&gt;0.6,"Forte","Faible")</f>
        <v>Faible</v>
      </c>
      <c r="L504" s="18">
        <v>5196635</v>
      </c>
      <c r="M504" s="17">
        <v>2238190</v>
      </c>
      <c r="N504" s="19">
        <v>44141</v>
      </c>
      <c r="O504" s="17">
        <v>76</v>
      </c>
      <c r="P504" s="17">
        <v>0.42599999999999999</v>
      </c>
      <c r="Q504" s="17">
        <v>0.76200000000000001</v>
      </c>
      <c r="R504" s="17">
        <v>0.113</v>
      </c>
      <c r="S504" s="17">
        <v>4.4200000000000003E-2</v>
      </c>
      <c r="T504" s="17">
        <v>8.5800000000000001E-2</v>
      </c>
      <c r="U504" s="17">
        <v>0.58199999999999996</v>
      </c>
      <c r="V504" s="17">
        <v>-6.8650000000000002</v>
      </c>
      <c r="W504" s="17">
        <v>151705</v>
      </c>
      <c r="X504">
        <f>YEAR(semaineNetNm1[[#This Row],[Date de sortie]])</f>
        <v>2020</v>
      </c>
    </row>
    <row r="505" spans="1:24" x14ac:dyDescent="0.25">
      <c r="A505" s="10" t="s">
        <v>752</v>
      </c>
      <c r="B505" s="17">
        <v>774</v>
      </c>
      <c r="C505" s="18">
        <v>124</v>
      </c>
      <c r="D505" s="17">
        <v>3</v>
      </c>
      <c r="E505" s="19">
        <v>44141</v>
      </c>
      <c r="F505" s="17" t="s">
        <v>900</v>
      </c>
      <c r="G505" s="17" t="s">
        <v>901</v>
      </c>
      <c r="H505" t="str" cm="1">
        <f t="array" ref="H5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05" s="17" t="s">
        <v>68</v>
      </c>
      <c r="J505" t="str">
        <f>IF(semaineNetNm1[[#This Row],[Popularité]]&gt;=70,"Forte","Faible")</f>
        <v>Forte</v>
      </c>
      <c r="K505" t="str">
        <f>IF(semaineNetNm1[[#This Row],[Energie]]&gt;0.6,"Forte","Faible")</f>
        <v>Forte</v>
      </c>
      <c r="L505" s="18">
        <v>5201322</v>
      </c>
      <c r="M505" s="17">
        <v>9398941</v>
      </c>
      <c r="N505" s="19">
        <v>44141</v>
      </c>
      <c r="O505" s="17">
        <v>73</v>
      </c>
      <c r="P505" s="17">
        <v>0.82399999999999995</v>
      </c>
      <c r="Q505" s="17">
        <v>0.44800000000000001</v>
      </c>
      <c r="R505" s="17">
        <v>5.7000000000000002E-2</v>
      </c>
      <c r="S505" s="17">
        <v>7.3899999999999993E-2</v>
      </c>
      <c r="T505" s="17">
        <v>0.113</v>
      </c>
      <c r="U505" s="17">
        <v>0.41899999999999998</v>
      </c>
      <c r="V505" s="17">
        <v>-4.2489999999999997</v>
      </c>
      <c r="W505" s="17">
        <v>213693</v>
      </c>
      <c r="X505">
        <f>YEAR(semaineNetNm1[[#This Row],[Date de sortie]])</f>
        <v>2020</v>
      </c>
    </row>
    <row r="506" spans="1:24" x14ac:dyDescent="0.25">
      <c r="A506" s="10" t="s">
        <v>752</v>
      </c>
      <c r="B506" s="17">
        <v>793</v>
      </c>
      <c r="C506" s="18">
        <v>168</v>
      </c>
      <c r="D506" s="17">
        <v>1</v>
      </c>
      <c r="E506" s="19">
        <v>44141</v>
      </c>
      <c r="F506" s="17" t="s">
        <v>902</v>
      </c>
      <c r="G506" s="17" t="s">
        <v>178</v>
      </c>
      <c r="H506" t="str" cm="1">
        <f t="array" ref="H5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06" s="17" t="s">
        <v>179</v>
      </c>
      <c r="J506" t="str">
        <f>IF(semaineNetNm1[[#This Row],[Popularité]]&gt;=70,"Forte","Faible")</f>
        <v>Forte</v>
      </c>
      <c r="K506" t="str">
        <f>IF(semaineNetNm1[[#This Row],[Energie]]&gt;0.6,"Forte","Faible")</f>
        <v>Forte</v>
      </c>
      <c r="L506" s="18">
        <v>5226940</v>
      </c>
      <c r="M506" s="17">
        <v>2238190</v>
      </c>
      <c r="N506" s="19">
        <v>44141</v>
      </c>
      <c r="O506" s="17">
        <v>76</v>
      </c>
      <c r="P506" s="17">
        <v>0.64200000000000002</v>
      </c>
      <c r="Q506" s="17">
        <v>0.77900000000000003</v>
      </c>
      <c r="R506" s="17">
        <v>0.11600000000000001</v>
      </c>
      <c r="S506" s="17">
        <v>3.8300000000000001E-2</v>
      </c>
      <c r="T506" s="17">
        <v>0.2</v>
      </c>
      <c r="U506" s="17">
        <v>0.38800000000000001</v>
      </c>
      <c r="V506" s="17">
        <v>-6.3209999999999997</v>
      </c>
      <c r="W506" s="17">
        <v>153147</v>
      </c>
      <c r="X506">
        <f>YEAR(semaineNetNm1[[#This Row],[Date de sortie]])</f>
        <v>2020</v>
      </c>
    </row>
    <row r="507" spans="1:24" x14ac:dyDescent="0.25">
      <c r="A507" s="10" t="s">
        <v>752</v>
      </c>
      <c r="B507" s="17">
        <v>1277</v>
      </c>
      <c r="C507" s="18">
        <v>187</v>
      </c>
      <c r="D507" s="17">
        <v>1</v>
      </c>
      <c r="E507" s="19">
        <v>43917</v>
      </c>
      <c r="F507" s="17" t="s">
        <v>903</v>
      </c>
      <c r="G507" s="17" t="s">
        <v>901</v>
      </c>
      <c r="H507" t="str" cm="1">
        <f t="array" ref="H5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07" s="17" t="s">
        <v>68</v>
      </c>
      <c r="J507" t="str">
        <f>IF(semaineNetNm1[[#This Row],[Popularité]]&gt;=70,"Forte","Faible")</f>
        <v>Faible</v>
      </c>
      <c r="K507" t="str">
        <f>IF(semaineNetNm1[[#This Row],[Energie]]&gt;0.6,"Forte","Faible")</f>
        <v>Forte</v>
      </c>
      <c r="L507" s="18">
        <v>4593343</v>
      </c>
      <c r="M507" s="17">
        <v>9398941</v>
      </c>
      <c r="N507" s="19">
        <v>44141</v>
      </c>
      <c r="O507" s="17">
        <v>65</v>
      </c>
      <c r="P507" s="17">
        <v>0.75</v>
      </c>
      <c r="Q507" s="17">
        <v>0.63100000000000001</v>
      </c>
      <c r="R507" s="17">
        <v>3.9399999999999998E-2</v>
      </c>
      <c r="S507" s="17">
        <v>3.8800000000000002E-3</v>
      </c>
      <c r="T507" s="17">
        <v>0.28599999999999998</v>
      </c>
      <c r="U507" s="17">
        <v>0.59299999999999997</v>
      </c>
      <c r="V507" s="17">
        <v>-5.4160000000000004</v>
      </c>
      <c r="W507" s="17">
        <v>200293</v>
      </c>
      <c r="X507">
        <f>YEAR(semaineNetNm1[[#This Row],[Date de sortie]])</f>
        <v>2020</v>
      </c>
    </row>
    <row r="508" spans="1:24" x14ac:dyDescent="0.25">
      <c r="A508" s="10" t="s">
        <v>752</v>
      </c>
      <c r="B508" s="17">
        <v>140</v>
      </c>
      <c r="C508" s="18">
        <v>2</v>
      </c>
      <c r="D508" s="17">
        <v>52</v>
      </c>
      <c r="E508" s="19">
        <v>44078</v>
      </c>
      <c r="F508" s="17" t="s">
        <v>904</v>
      </c>
      <c r="G508" s="17" t="s">
        <v>207</v>
      </c>
      <c r="H508" t="str" cm="1">
        <f t="array" ref="H5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08" s="17" t="s">
        <v>51</v>
      </c>
      <c r="J508" t="str">
        <f>IF(semaineNetNm1[[#This Row],[Popularité]]&gt;=70,"Forte","Faible")</f>
        <v>Forte</v>
      </c>
      <c r="K508" t="str">
        <f>IF(semaineNetNm1[[#This Row],[Energie]]&gt;0.6,"Forte","Faible")</f>
        <v>Forte</v>
      </c>
      <c r="L508" s="18">
        <v>5769714</v>
      </c>
      <c r="M508" s="17">
        <v>26769304</v>
      </c>
      <c r="N508" s="19">
        <v>44140</v>
      </c>
      <c r="O508" s="17">
        <v>77</v>
      </c>
      <c r="P508" s="17">
        <v>0.78800000000000003</v>
      </c>
      <c r="Q508" s="17">
        <v>0.76600000000000001</v>
      </c>
      <c r="R508" s="17">
        <v>0.312</v>
      </c>
      <c r="S508" s="17">
        <v>0.105</v>
      </c>
      <c r="T508" s="17">
        <v>0.14199999999999999</v>
      </c>
      <c r="U508" s="17">
        <v>0.60899999999999999</v>
      </c>
      <c r="V508" s="17">
        <v>-3.1280000000000001</v>
      </c>
      <c r="W508" s="17">
        <v>200482</v>
      </c>
      <c r="X508">
        <f>YEAR(semaineNetNm1[[#This Row],[Date de sortie]])</f>
        <v>2020</v>
      </c>
    </row>
    <row r="509" spans="1:24" x14ac:dyDescent="0.25">
      <c r="A509" s="10" t="s">
        <v>752</v>
      </c>
      <c r="B509" s="17">
        <v>545</v>
      </c>
      <c r="C509" s="18">
        <v>17</v>
      </c>
      <c r="D509" s="17">
        <v>15</v>
      </c>
      <c r="E509" s="19">
        <v>44141</v>
      </c>
      <c r="F509" s="17" t="s">
        <v>905</v>
      </c>
      <c r="G509" s="17" t="s">
        <v>906</v>
      </c>
      <c r="H509" t="str" cm="1">
        <f t="array" ref="H5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09" s="17" t="s">
        <v>51</v>
      </c>
      <c r="J509" t="str">
        <f>IF(semaineNetNm1[[#This Row],[Popularité]]&gt;=70,"Forte","Faible")</f>
        <v>Forte</v>
      </c>
      <c r="K509" t="str">
        <f>IF(semaineNetNm1[[#This Row],[Energie]]&gt;0.6,"Forte","Faible")</f>
        <v>Forte</v>
      </c>
      <c r="L509" s="18">
        <v>5163323</v>
      </c>
      <c r="M509" s="17">
        <v>26784251</v>
      </c>
      <c r="N509" s="19">
        <v>44140</v>
      </c>
      <c r="O509" s="17">
        <v>77</v>
      </c>
      <c r="P509" s="17">
        <v>0.78800000000000003</v>
      </c>
      <c r="Q509" s="17">
        <v>0.76600000000000001</v>
      </c>
      <c r="R509" s="17">
        <v>0.312</v>
      </c>
      <c r="S509" s="17">
        <v>0.105</v>
      </c>
      <c r="T509" s="17">
        <v>0.14199999999999999</v>
      </c>
      <c r="U509" s="17">
        <v>0.60899999999999999</v>
      </c>
      <c r="V509" s="17">
        <v>-3.1280000000000001</v>
      </c>
      <c r="W509" s="17">
        <v>200482</v>
      </c>
      <c r="X509">
        <f>YEAR(semaineNetNm1[[#This Row],[Date de sortie]])</f>
        <v>2020</v>
      </c>
    </row>
    <row r="510" spans="1:24" x14ac:dyDescent="0.25">
      <c r="A510" s="10" t="s">
        <v>752</v>
      </c>
      <c r="B510" s="17">
        <v>306</v>
      </c>
      <c r="C510" s="18">
        <v>36</v>
      </c>
      <c r="D510" s="17">
        <v>26</v>
      </c>
      <c r="E510" s="19">
        <v>44232</v>
      </c>
      <c r="F510" s="17" t="s">
        <v>907</v>
      </c>
      <c r="G510" s="17" t="s">
        <v>908</v>
      </c>
      <c r="H510" t="str" cm="1">
        <f t="array" ref="H5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10" s="17" t="s">
        <v>68</v>
      </c>
      <c r="J510" t="str">
        <f>IF(semaineNetNm1[[#This Row],[Popularité]]&gt;=70,"Forte","Faible")</f>
        <v>Forte</v>
      </c>
      <c r="K510" t="str">
        <f>IF(semaineNetNm1[[#This Row],[Energie]]&gt;0.6,"Forte","Faible")</f>
        <v>Faible</v>
      </c>
      <c r="L510" s="18">
        <v>5395181</v>
      </c>
      <c r="M510" s="17">
        <v>5963840</v>
      </c>
      <c r="N510" s="19">
        <v>44137</v>
      </c>
      <c r="O510" s="17">
        <v>82</v>
      </c>
      <c r="P510" s="17">
        <v>0.48499999999999999</v>
      </c>
      <c r="Q510" s="17">
        <v>0.96499999999999997</v>
      </c>
      <c r="R510" s="17">
        <v>0.191</v>
      </c>
      <c r="S510" s="17">
        <v>2.06E-2</v>
      </c>
      <c r="T510" s="17">
        <v>6.5500000000000003E-2</v>
      </c>
      <c r="U510" s="17">
        <v>0.312</v>
      </c>
      <c r="V510" s="17">
        <v>-8.7840000000000007</v>
      </c>
      <c r="W510" s="17">
        <v>222523</v>
      </c>
      <c r="X510">
        <f>YEAR(semaineNetNm1[[#This Row],[Date de sortie]])</f>
        <v>2020</v>
      </c>
    </row>
    <row r="511" spans="1:24" x14ac:dyDescent="0.25">
      <c r="A511" s="10" t="s">
        <v>752</v>
      </c>
      <c r="B511" s="17">
        <v>600</v>
      </c>
      <c r="C511" s="18">
        <v>65</v>
      </c>
      <c r="D511" s="17">
        <v>10</v>
      </c>
      <c r="E511" s="19">
        <v>44141</v>
      </c>
      <c r="F511" s="17" t="s">
        <v>909</v>
      </c>
      <c r="G511" s="17" t="s">
        <v>910</v>
      </c>
      <c r="H511" t="str" cm="1">
        <f t="array" ref="H5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11" s="17" t="s">
        <v>51</v>
      </c>
      <c r="J511" t="str">
        <f>IF(semaineNetNm1[[#This Row],[Popularité]]&gt;=70,"Forte","Faible")</f>
        <v>Forte</v>
      </c>
      <c r="K511" t="str">
        <f>IF(semaineNetNm1[[#This Row],[Energie]]&gt;0.6,"Forte","Faible")</f>
        <v>Forte</v>
      </c>
      <c r="L511" s="18">
        <v>4906324</v>
      </c>
      <c r="M511" s="17">
        <v>8766508</v>
      </c>
      <c r="N511" s="19">
        <v>44135</v>
      </c>
      <c r="O511" s="17">
        <v>70</v>
      </c>
      <c r="P511" s="17">
        <v>0.69699999999999995</v>
      </c>
      <c r="Q511" s="17">
        <v>0.66500000000000004</v>
      </c>
      <c r="R511" s="17">
        <v>0.154</v>
      </c>
      <c r="S511" s="17">
        <v>0.42699999999999999</v>
      </c>
      <c r="T511" s="17">
        <v>0.59899999999999998</v>
      </c>
      <c r="U511" s="17">
        <v>0.55600000000000005</v>
      </c>
      <c r="V511" s="17">
        <v>-4.819</v>
      </c>
      <c r="W511" s="17">
        <v>216747</v>
      </c>
      <c r="X511">
        <f>YEAR(semaineNetNm1[[#This Row],[Date de sortie]])</f>
        <v>2020</v>
      </c>
    </row>
    <row r="512" spans="1:24" x14ac:dyDescent="0.25">
      <c r="A512" s="10" t="s">
        <v>752</v>
      </c>
      <c r="B512" s="17">
        <v>92</v>
      </c>
      <c r="C512" s="18">
        <v>1</v>
      </c>
      <c r="D512" s="17">
        <v>40</v>
      </c>
      <c r="E512" s="19">
        <v>44134</v>
      </c>
      <c r="F512" s="17" t="s">
        <v>911</v>
      </c>
      <c r="G512" s="17" t="s">
        <v>649</v>
      </c>
      <c r="H512" t="str" cm="1">
        <f t="array" ref="H5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12" s="17" t="s">
        <v>68</v>
      </c>
      <c r="J512" t="str">
        <f>IF(semaineNetNm1[[#This Row],[Popularité]]&gt;=70,"Forte","Faible")</f>
        <v>Forte</v>
      </c>
      <c r="K512" t="str">
        <f>IF(semaineNetNm1[[#This Row],[Energie]]&gt;0.6,"Forte","Faible")</f>
        <v>Forte</v>
      </c>
      <c r="L512" s="18">
        <v>7244853</v>
      </c>
      <c r="M512" s="17">
        <v>67158068</v>
      </c>
      <c r="N512" s="19">
        <v>44134</v>
      </c>
      <c r="O512" s="17">
        <v>86</v>
      </c>
      <c r="P512" s="17">
        <v>0.80200000000000005</v>
      </c>
      <c r="Q512" s="17">
        <v>0.73699999999999999</v>
      </c>
      <c r="R512" s="17">
        <v>8.7800000000000003E-2</v>
      </c>
      <c r="S512" s="17">
        <v>0.46800000000000003</v>
      </c>
      <c r="T512" s="17">
        <v>9.3100000000000002E-2</v>
      </c>
      <c r="U512" s="17">
        <v>0.68200000000000005</v>
      </c>
      <c r="V512" s="17">
        <v>-4.7709999999999999</v>
      </c>
      <c r="W512" s="17">
        <v>172325</v>
      </c>
      <c r="X512">
        <f>YEAR(semaineNetNm1[[#This Row],[Date de sortie]])</f>
        <v>2020</v>
      </c>
    </row>
    <row r="513" spans="1:24" x14ac:dyDescent="0.25">
      <c r="A513" s="10" t="s">
        <v>752</v>
      </c>
      <c r="B513" s="17">
        <v>144</v>
      </c>
      <c r="C513" s="18">
        <v>25</v>
      </c>
      <c r="D513" s="17">
        <v>39</v>
      </c>
      <c r="E513" s="19">
        <v>44232</v>
      </c>
      <c r="F513" s="17" t="s">
        <v>912</v>
      </c>
      <c r="G513" s="17" t="s">
        <v>913</v>
      </c>
      <c r="H513" t="str" cm="1">
        <f t="array" ref="H5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13" s="17" t="s">
        <v>68</v>
      </c>
      <c r="J513" t="str">
        <f>IF(semaineNetNm1[[#This Row],[Popularité]]&gt;=70,"Forte","Faible")</f>
        <v>Forte</v>
      </c>
      <c r="K513" t="str">
        <f>IF(semaineNetNm1[[#This Row],[Energie]]&gt;0.6,"Forte","Faible")</f>
        <v>Faible</v>
      </c>
      <c r="L513" s="18">
        <v>5693848</v>
      </c>
      <c r="M513" s="17">
        <v>441674</v>
      </c>
      <c r="N513" s="19">
        <v>44134</v>
      </c>
      <c r="O513" s="17">
        <v>85</v>
      </c>
      <c r="P513" s="17">
        <v>0.59499999999999997</v>
      </c>
      <c r="Q513" s="17">
        <v>0.63200000000000001</v>
      </c>
      <c r="R513" s="17">
        <v>4.0099999999999997E-2</v>
      </c>
      <c r="S513" s="17">
        <v>6.8900000000000003E-2</v>
      </c>
      <c r="T513" s="17">
        <v>0.20899999999999999</v>
      </c>
      <c r="U513" s="17">
        <v>0.435</v>
      </c>
      <c r="V513" s="17">
        <v>-7.6440000000000001</v>
      </c>
      <c r="W513" s="17">
        <v>167903</v>
      </c>
      <c r="X513">
        <f>YEAR(semaineNetNm1[[#This Row],[Date de sortie]])</f>
        <v>2020</v>
      </c>
    </row>
    <row r="514" spans="1:24" x14ac:dyDescent="0.25">
      <c r="A514" s="10" t="s">
        <v>752</v>
      </c>
      <c r="B514" s="17">
        <v>541</v>
      </c>
      <c r="C514" s="18">
        <v>14</v>
      </c>
      <c r="D514" s="17">
        <v>5</v>
      </c>
      <c r="E514" s="19">
        <v>44134</v>
      </c>
      <c r="F514" s="17" t="s">
        <v>914</v>
      </c>
      <c r="G514" s="17" t="s">
        <v>649</v>
      </c>
      <c r="H514" t="str" cm="1">
        <f t="array" ref="H5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14" s="17" t="s">
        <v>68</v>
      </c>
      <c r="J514" t="str">
        <f>IF(semaineNetNm1[[#This Row],[Popularité]]&gt;=70,"Forte","Faible")</f>
        <v>Forte</v>
      </c>
      <c r="K514" t="str">
        <f>IF(semaineNetNm1[[#This Row],[Energie]]&gt;0.6,"Forte","Faible")</f>
        <v>Forte</v>
      </c>
      <c r="L514" s="18">
        <v>4986037</v>
      </c>
      <c r="M514" s="17">
        <v>67208170</v>
      </c>
      <c r="N514" s="19">
        <v>44134</v>
      </c>
      <c r="O514" s="17">
        <v>80</v>
      </c>
      <c r="P514" s="17">
        <v>0.74199999999999999</v>
      </c>
      <c r="Q514" s="17">
        <v>0.78900000000000003</v>
      </c>
      <c r="R514" s="17">
        <v>6.5199999999999994E-2</v>
      </c>
      <c r="S514" s="17">
        <v>6.8099999999999994E-2</v>
      </c>
      <c r="T514" s="17">
        <v>0.16600000000000001</v>
      </c>
      <c r="U514" s="17">
        <v>0.66100000000000003</v>
      </c>
      <c r="V514" s="17">
        <v>-5.6639999999999997</v>
      </c>
      <c r="W514" s="17">
        <v>167990</v>
      </c>
      <c r="X514">
        <f>YEAR(semaineNetNm1[[#This Row],[Date de sortie]])</f>
        <v>2020</v>
      </c>
    </row>
    <row r="515" spans="1:24" x14ac:dyDescent="0.25">
      <c r="A515" s="10" t="s">
        <v>752</v>
      </c>
      <c r="B515" s="17">
        <v>567</v>
      </c>
      <c r="C515" s="18">
        <v>20</v>
      </c>
      <c r="D515" s="17">
        <v>15</v>
      </c>
      <c r="E515" s="19">
        <v>44148</v>
      </c>
      <c r="F515" s="17" t="s">
        <v>915</v>
      </c>
      <c r="G515" s="17" t="s">
        <v>649</v>
      </c>
      <c r="H515" t="str" cm="1">
        <f t="array" ref="H5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15" s="17" t="s">
        <v>68</v>
      </c>
      <c r="J515" t="str">
        <f>IF(semaineNetNm1[[#This Row],[Popularité]]&gt;=70,"Forte","Faible")</f>
        <v>Forte</v>
      </c>
      <c r="K515" t="str">
        <f>IF(semaineNetNm1[[#This Row],[Energie]]&gt;0.6,"Forte","Faible")</f>
        <v>Faible</v>
      </c>
      <c r="L515" s="18">
        <v>4906738</v>
      </c>
      <c r="M515" s="17">
        <v>67208170</v>
      </c>
      <c r="N515" s="19">
        <v>44134</v>
      </c>
      <c r="O515" s="17">
        <v>79</v>
      </c>
      <c r="P515" s="17">
        <v>0.53400000000000003</v>
      </c>
      <c r="Q515" s="17">
        <v>0.48699999999999999</v>
      </c>
      <c r="R515" s="17">
        <v>5.5500000000000001E-2</v>
      </c>
      <c r="S515" s="17">
        <v>0.36</v>
      </c>
      <c r="T515" s="17">
        <v>0.1</v>
      </c>
      <c r="U515" s="17">
        <v>0.17299999999999999</v>
      </c>
      <c r="V515" s="17">
        <v>-5.6639999999999997</v>
      </c>
      <c r="W515" s="17">
        <v>201882</v>
      </c>
      <c r="X515">
        <f>YEAR(semaineNetNm1[[#This Row],[Date de sortie]])</f>
        <v>2020</v>
      </c>
    </row>
    <row r="516" spans="1:24" x14ac:dyDescent="0.25">
      <c r="A516" s="10" t="s">
        <v>752</v>
      </c>
      <c r="B516" s="17">
        <v>679</v>
      </c>
      <c r="C516" s="18">
        <v>150</v>
      </c>
      <c r="D516" s="17">
        <v>1</v>
      </c>
      <c r="E516" s="19">
        <v>44183</v>
      </c>
      <c r="F516" s="17" t="s">
        <v>916</v>
      </c>
      <c r="G516" s="17" t="s">
        <v>917</v>
      </c>
      <c r="H516" t="str" cm="1">
        <f t="array" ref="H5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16" s="17" t="s">
        <v>68</v>
      </c>
      <c r="J516" t="str">
        <f>IF(semaineNetNm1[[#This Row],[Popularité]]&gt;=70,"Forte","Faible")</f>
        <v>Faible</v>
      </c>
      <c r="K516" t="str">
        <f>IF(semaineNetNm1[[#This Row],[Energie]]&gt;0.6,"Forte","Faible")</f>
        <v>Forte</v>
      </c>
      <c r="L516" s="18">
        <v>7299201</v>
      </c>
      <c r="M516" s="17">
        <v>8037861</v>
      </c>
      <c r="N516" s="19">
        <v>44134</v>
      </c>
      <c r="O516" s="17">
        <v>51</v>
      </c>
      <c r="P516" s="17">
        <v>0.77100000000000002</v>
      </c>
      <c r="Q516" s="17">
        <v>0.61899999999999999</v>
      </c>
      <c r="R516" s="17">
        <v>6.0100000000000001E-2</v>
      </c>
      <c r="S516" s="17">
        <v>3.1800000000000002E-2</v>
      </c>
      <c r="T516" s="17">
        <v>0.114</v>
      </c>
      <c r="U516" s="17">
        <v>0.70399999999999996</v>
      </c>
      <c r="V516" s="17">
        <v>-2.2040000000000002</v>
      </c>
      <c r="W516" s="17">
        <v>154747</v>
      </c>
      <c r="X516">
        <f>YEAR(semaineNetNm1[[#This Row],[Date de sortie]])</f>
        <v>2020</v>
      </c>
    </row>
    <row r="517" spans="1:24" x14ac:dyDescent="0.25">
      <c r="A517" s="10" t="s">
        <v>752</v>
      </c>
      <c r="B517" s="17">
        <v>694</v>
      </c>
      <c r="C517" s="18">
        <v>197</v>
      </c>
      <c r="D517" s="17">
        <v>1</v>
      </c>
      <c r="E517" s="19">
        <v>44183</v>
      </c>
      <c r="F517" s="17" t="s">
        <v>918</v>
      </c>
      <c r="G517" s="17" t="s">
        <v>919</v>
      </c>
      <c r="H517" t="str" cm="1">
        <f t="array" ref="H5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17" s="17" t="s">
        <v>68</v>
      </c>
      <c r="J517" t="str">
        <f>IF(semaineNetNm1[[#This Row],[Popularité]]&gt;=70,"Forte","Faible")</f>
        <v>Faible</v>
      </c>
      <c r="K517" t="str">
        <f>IF(semaineNetNm1[[#This Row],[Energie]]&gt;0.6,"Forte","Faible")</f>
        <v>Faible</v>
      </c>
      <c r="L517" s="18">
        <v>6278993</v>
      </c>
      <c r="M517" s="17">
        <v>10606572</v>
      </c>
      <c r="N517" s="19">
        <v>44134</v>
      </c>
      <c r="O517" s="17">
        <v>41</v>
      </c>
      <c r="P517" s="17">
        <v>0.44400000000000001</v>
      </c>
      <c r="Q517" s="17">
        <v>0.48499999999999999</v>
      </c>
      <c r="R517" s="17">
        <v>0.19500000000000001</v>
      </c>
      <c r="S517" s="17">
        <v>0.373</v>
      </c>
      <c r="T517" s="17">
        <v>9.69E-2</v>
      </c>
      <c r="U517" s="17">
        <v>0.77700000000000002</v>
      </c>
      <c r="V517" s="17">
        <v>-6.2320000000000002</v>
      </c>
      <c r="W517" s="17">
        <v>161013</v>
      </c>
      <c r="X517">
        <f>YEAR(semaineNetNm1[[#This Row],[Date de sortie]])</f>
        <v>2020</v>
      </c>
    </row>
    <row r="518" spans="1:24" x14ac:dyDescent="0.25">
      <c r="A518" s="10" t="s">
        <v>752</v>
      </c>
      <c r="B518" s="17">
        <v>772</v>
      </c>
      <c r="C518" s="18">
        <v>20</v>
      </c>
      <c r="D518" s="17">
        <v>3</v>
      </c>
      <c r="E518" s="19">
        <v>44134</v>
      </c>
      <c r="F518" s="17" t="s">
        <v>920</v>
      </c>
      <c r="G518" s="17" t="s">
        <v>649</v>
      </c>
      <c r="H518" t="str" cm="1">
        <f t="array" ref="H5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18" s="17" t="s">
        <v>68</v>
      </c>
      <c r="J518" t="str">
        <f>IF(semaineNetNm1[[#This Row],[Popularité]]&gt;=70,"Forte","Faible")</f>
        <v>Faible</v>
      </c>
      <c r="K518" t="str">
        <f>IF(semaineNetNm1[[#This Row],[Energie]]&gt;0.6,"Forte","Faible")</f>
        <v>Faible</v>
      </c>
      <c r="L518" s="18">
        <v>5308945</v>
      </c>
      <c r="M518" s="17">
        <v>67208170</v>
      </c>
      <c r="N518" s="19">
        <v>44134</v>
      </c>
      <c r="O518" s="17">
        <v>67</v>
      </c>
      <c r="P518" s="17">
        <v>0.52200000000000002</v>
      </c>
      <c r="Q518" s="17">
        <v>0.41099999999999998</v>
      </c>
      <c r="R518" s="17">
        <v>9.8100000000000007E-2</v>
      </c>
      <c r="S518" s="17">
        <v>0.51900000000000002</v>
      </c>
      <c r="T518" s="17">
        <v>0.39800000000000002</v>
      </c>
      <c r="U518" s="17">
        <v>0.38200000000000001</v>
      </c>
      <c r="V518" s="17">
        <v>-7.2949999999999999</v>
      </c>
      <c r="W518" s="17">
        <v>239949</v>
      </c>
      <c r="X518">
        <f>YEAR(semaineNetNm1[[#This Row],[Date de sortie]])</f>
        <v>2020</v>
      </c>
    </row>
    <row r="519" spans="1:24" x14ac:dyDescent="0.25">
      <c r="A519" s="10" t="s">
        <v>752</v>
      </c>
      <c r="B519" s="17">
        <v>779</v>
      </c>
      <c r="C519" s="18">
        <v>25</v>
      </c>
      <c r="D519" s="17">
        <v>3</v>
      </c>
      <c r="E519" s="19">
        <v>44134</v>
      </c>
      <c r="F519" s="17" t="s">
        <v>921</v>
      </c>
      <c r="G519" s="17" t="s">
        <v>649</v>
      </c>
      <c r="H519" t="str" cm="1">
        <f t="array" ref="H5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19" s="17" t="s">
        <v>68</v>
      </c>
      <c r="J519" t="str">
        <f>IF(semaineNetNm1[[#This Row],[Popularité]]&gt;=70,"Forte","Faible")</f>
        <v>Faible</v>
      </c>
      <c r="K519" t="str">
        <f>IF(semaineNetNm1[[#This Row],[Energie]]&gt;0.6,"Forte","Faible")</f>
        <v>Forte</v>
      </c>
      <c r="L519" s="18">
        <v>4980571</v>
      </c>
      <c r="M519" s="17">
        <v>67208170</v>
      </c>
      <c r="N519" s="19">
        <v>44134</v>
      </c>
      <c r="O519" s="17">
        <v>69</v>
      </c>
      <c r="P519" s="17">
        <v>0.60699999999999998</v>
      </c>
      <c r="Q519" s="17">
        <v>0.71899999999999997</v>
      </c>
      <c r="R519" s="17">
        <v>0.16500000000000001</v>
      </c>
      <c r="S519" s="17">
        <v>0.08</v>
      </c>
      <c r="T519" s="17">
        <v>0.125</v>
      </c>
      <c r="U519" s="17">
        <v>0.46400000000000002</v>
      </c>
      <c r="V519" s="17">
        <v>-5.1559999999999997</v>
      </c>
      <c r="W519" s="17">
        <v>149900</v>
      </c>
      <c r="X519">
        <f>YEAR(semaineNetNm1[[#This Row],[Date de sortie]])</f>
        <v>2020</v>
      </c>
    </row>
    <row r="520" spans="1:24" x14ac:dyDescent="0.25">
      <c r="A520" s="10" t="s">
        <v>752</v>
      </c>
      <c r="B520" s="17">
        <v>790</v>
      </c>
      <c r="C520" s="18">
        <v>38</v>
      </c>
      <c r="D520" s="17">
        <v>2</v>
      </c>
      <c r="E520" s="19">
        <v>44134</v>
      </c>
      <c r="F520" s="17" t="s">
        <v>922</v>
      </c>
      <c r="G520" s="17" t="s">
        <v>649</v>
      </c>
      <c r="H520" t="str" cm="1">
        <f t="array" ref="H5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20" s="17" t="s">
        <v>68</v>
      </c>
      <c r="J520" t="str">
        <f>IF(semaineNetNm1[[#This Row],[Popularité]]&gt;=70,"Forte","Faible")</f>
        <v>Forte</v>
      </c>
      <c r="K520" t="str">
        <f>IF(semaineNetNm1[[#This Row],[Energie]]&gt;0.6,"Forte","Faible")</f>
        <v>Faible</v>
      </c>
      <c r="L520" s="18">
        <v>5798744</v>
      </c>
      <c r="M520" s="17">
        <v>67208170</v>
      </c>
      <c r="N520" s="19">
        <v>44134</v>
      </c>
      <c r="O520" s="17">
        <v>70</v>
      </c>
      <c r="P520" s="17">
        <v>0.59899999999999998</v>
      </c>
      <c r="Q520" s="17">
        <v>0.55200000000000005</v>
      </c>
      <c r="R520" s="17">
        <v>4.0399999999999998E-2</v>
      </c>
      <c r="S520" s="17">
        <v>7.0300000000000001E-2</v>
      </c>
      <c r="T520" s="17">
        <v>9.8599999999999993E-2</v>
      </c>
      <c r="U520" s="17">
        <v>9.1600000000000001E-2</v>
      </c>
      <c r="V520" s="17">
        <v>-5.75</v>
      </c>
      <c r="W520" s="17">
        <v>208457</v>
      </c>
      <c r="X520">
        <f>YEAR(semaineNetNm1[[#This Row],[Date de sortie]])</f>
        <v>2020</v>
      </c>
    </row>
    <row r="521" spans="1:24" x14ac:dyDescent="0.25">
      <c r="A521" s="10" t="s">
        <v>752</v>
      </c>
      <c r="B521" s="17">
        <v>791</v>
      </c>
      <c r="C521" s="18">
        <v>31</v>
      </c>
      <c r="D521" s="17">
        <v>2</v>
      </c>
      <c r="E521" s="19">
        <v>44134</v>
      </c>
      <c r="F521" s="17" t="s">
        <v>923</v>
      </c>
      <c r="G521" s="17" t="s">
        <v>649</v>
      </c>
      <c r="H521" t="str" cm="1">
        <f t="array" ref="H5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21" s="17" t="s">
        <v>68</v>
      </c>
      <c r="J521" t="str">
        <f>IF(semaineNetNm1[[#This Row],[Popularité]]&gt;=70,"Forte","Faible")</f>
        <v>Faible</v>
      </c>
      <c r="K521" t="str">
        <f>IF(semaineNetNm1[[#This Row],[Energie]]&gt;0.6,"Forte","Faible")</f>
        <v>Faible</v>
      </c>
      <c r="L521" s="18">
        <v>5282490</v>
      </c>
      <c r="M521" s="17">
        <v>67208170</v>
      </c>
      <c r="N521" s="19">
        <v>44134</v>
      </c>
      <c r="O521" s="17">
        <v>63</v>
      </c>
      <c r="P521" s="17">
        <v>0.46200000000000002</v>
      </c>
      <c r="Q521" s="17">
        <v>0.499</v>
      </c>
      <c r="R521" s="17">
        <v>3.1199999999999999E-2</v>
      </c>
      <c r="S521" s="17">
        <v>0.80100000000000005</v>
      </c>
      <c r="T521" s="17">
        <v>9.4600000000000004E-2</v>
      </c>
      <c r="U521" s="17">
        <v>0.59899999999999998</v>
      </c>
      <c r="V521" s="17">
        <v>-5.3079999999999998</v>
      </c>
      <c r="W521" s="17">
        <v>157710</v>
      </c>
      <c r="X521">
        <f>YEAR(semaineNetNm1[[#This Row],[Date de sortie]])</f>
        <v>2020</v>
      </c>
    </row>
    <row r="522" spans="1:24" x14ac:dyDescent="0.25">
      <c r="A522" s="10" t="s">
        <v>752</v>
      </c>
      <c r="B522" s="17">
        <v>792</v>
      </c>
      <c r="C522" s="18">
        <v>42</v>
      </c>
      <c r="D522" s="17">
        <v>2</v>
      </c>
      <c r="E522" s="19">
        <v>44134</v>
      </c>
      <c r="F522" s="17" t="s">
        <v>924</v>
      </c>
      <c r="G522" s="17" t="s">
        <v>649</v>
      </c>
      <c r="H522" t="str" cm="1">
        <f t="array" ref="H5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22" s="17" t="s">
        <v>68</v>
      </c>
      <c r="J522" t="str">
        <f>IF(semaineNetNm1[[#This Row],[Popularité]]&gt;=70,"Forte","Faible")</f>
        <v>Faible</v>
      </c>
      <c r="K522" t="str">
        <f>IF(semaineNetNm1[[#This Row],[Energie]]&gt;0.6,"Forte","Faible")</f>
        <v>Faible</v>
      </c>
      <c r="L522" s="18">
        <v>5249342</v>
      </c>
      <c r="M522" s="17">
        <v>67208170</v>
      </c>
      <c r="N522" s="19">
        <v>44134</v>
      </c>
      <c r="O522" s="17">
        <v>69</v>
      </c>
      <c r="P522" s="17">
        <v>0.50600000000000001</v>
      </c>
      <c r="Q522" s="17">
        <v>0.77200000000000002</v>
      </c>
      <c r="R522" s="17">
        <v>0.13900000000000001</v>
      </c>
      <c r="S522" s="17">
        <v>8.14E-2</v>
      </c>
      <c r="T522" s="17">
        <v>0.182</v>
      </c>
      <c r="U522" s="17">
        <v>0.45600000000000002</v>
      </c>
      <c r="V522" s="17">
        <v>-6.5579999999999998</v>
      </c>
      <c r="W522" s="17">
        <v>200733</v>
      </c>
      <c r="X522">
        <f>YEAR(semaineNetNm1[[#This Row],[Date de sortie]])</f>
        <v>2020</v>
      </c>
    </row>
    <row r="523" spans="1:24" x14ac:dyDescent="0.25">
      <c r="A523" s="10" t="s">
        <v>752</v>
      </c>
      <c r="B523" s="17">
        <v>799</v>
      </c>
      <c r="C523" s="18">
        <v>49</v>
      </c>
      <c r="D523" s="17">
        <v>2</v>
      </c>
      <c r="E523" s="19">
        <v>44134</v>
      </c>
      <c r="F523" s="17" t="s">
        <v>925</v>
      </c>
      <c r="G523" s="17" t="s">
        <v>649</v>
      </c>
      <c r="H523" t="str" cm="1">
        <f t="array" ref="H5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23" s="17" t="s">
        <v>68</v>
      </c>
      <c r="J523" t="str">
        <f>IF(semaineNetNm1[[#This Row],[Popularité]]&gt;=70,"Forte","Faible")</f>
        <v>Faible</v>
      </c>
      <c r="K523" t="str">
        <f>IF(semaineNetNm1[[#This Row],[Energie]]&gt;0.6,"Forte","Faible")</f>
        <v>Faible</v>
      </c>
      <c r="L523" s="18">
        <v>4896521</v>
      </c>
      <c r="M523" s="17">
        <v>67208170</v>
      </c>
      <c r="N523" s="19">
        <v>44134</v>
      </c>
      <c r="O523" s="17">
        <v>66</v>
      </c>
      <c r="P523" s="17">
        <v>0.52600000000000002</v>
      </c>
      <c r="Q523" s="17">
        <v>0.68600000000000005</v>
      </c>
      <c r="R523" s="17">
        <v>3.7400000000000003E-2</v>
      </c>
      <c r="S523" s="17">
        <v>8.1500000000000003E-2</v>
      </c>
      <c r="T523" s="17">
        <v>0.14399999999999999</v>
      </c>
      <c r="U523" s="17">
        <v>0.372</v>
      </c>
      <c r="V523" s="17">
        <v>-6.8419999999999996</v>
      </c>
      <c r="W523" s="17">
        <v>158436</v>
      </c>
      <c r="X523">
        <f>YEAR(semaineNetNm1[[#This Row],[Date de sortie]])</f>
        <v>2020</v>
      </c>
    </row>
    <row r="524" spans="1:24" x14ac:dyDescent="0.25">
      <c r="A524" s="10" t="s">
        <v>752</v>
      </c>
      <c r="B524" s="17">
        <v>800</v>
      </c>
      <c r="C524" s="18">
        <v>59</v>
      </c>
      <c r="D524" s="17">
        <v>2</v>
      </c>
      <c r="E524" s="19">
        <v>44134</v>
      </c>
      <c r="F524" s="17" t="s">
        <v>926</v>
      </c>
      <c r="G524" s="17" t="s">
        <v>649</v>
      </c>
      <c r="H524" t="str" cm="1">
        <f t="array" ref="H5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24" s="17" t="s">
        <v>68</v>
      </c>
      <c r="J524" t="str">
        <f>IF(semaineNetNm1[[#This Row],[Popularité]]&gt;=70,"Forte","Faible")</f>
        <v>Faible</v>
      </c>
      <c r="K524" t="str">
        <f>IF(semaineNetNm1[[#This Row],[Energie]]&gt;0.6,"Forte","Faible")</f>
        <v>Forte</v>
      </c>
      <c r="L524" s="18">
        <v>4865084</v>
      </c>
      <c r="M524" s="17">
        <v>67208170</v>
      </c>
      <c r="N524" s="19">
        <v>44134</v>
      </c>
      <c r="O524" s="17">
        <v>65</v>
      </c>
      <c r="P524" s="17">
        <v>0.67200000000000004</v>
      </c>
      <c r="Q524" s="17">
        <v>0.624</v>
      </c>
      <c r="R524" s="17">
        <v>0.106</v>
      </c>
      <c r="S524" s="17">
        <v>9.6699999999999994E-2</v>
      </c>
      <c r="T524" s="17">
        <v>0.155</v>
      </c>
      <c r="U524" s="17">
        <v>0.26</v>
      </c>
      <c r="V524" s="17">
        <v>-5.3339999999999996</v>
      </c>
      <c r="W524" s="17">
        <v>146959</v>
      </c>
      <c r="X524">
        <f>YEAR(semaineNetNm1[[#This Row],[Date de sortie]])</f>
        <v>2020</v>
      </c>
    </row>
    <row r="525" spans="1:24" x14ac:dyDescent="0.25">
      <c r="A525" s="10" t="s">
        <v>752</v>
      </c>
      <c r="B525" s="17">
        <v>805</v>
      </c>
      <c r="C525" s="18">
        <v>51</v>
      </c>
      <c r="D525" s="17">
        <v>1</v>
      </c>
      <c r="E525" s="19">
        <v>44134</v>
      </c>
      <c r="F525" s="17" t="s">
        <v>927</v>
      </c>
      <c r="G525" s="17" t="s">
        <v>649</v>
      </c>
      <c r="H525" t="str" cm="1">
        <f t="array" ref="H5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25" s="17" t="s">
        <v>68</v>
      </c>
      <c r="J525" t="str">
        <f>IF(semaineNetNm1[[#This Row],[Popularité]]&gt;=70,"Forte","Faible")</f>
        <v>Faible</v>
      </c>
      <c r="K525" t="str">
        <f>IF(semaineNetNm1[[#This Row],[Energie]]&gt;0.6,"Forte","Faible")</f>
        <v>Faible</v>
      </c>
      <c r="L525" s="18">
        <v>10941573</v>
      </c>
      <c r="M525" s="17">
        <v>67208170</v>
      </c>
      <c r="N525" s="19">
        <v>44134</v>
      </c>
      <c r="O525" s="17">
        <v>63</v>
      </c>
      <c r="P525" s="17">
        <v>0.51600000000000001</v>
      </c>
      <c r="Q525" s="17">
        <v>0.73899999999999999</v>
      </c>
      <c r="R525" s="17">
        <v>5.3900000000000003E-2</v>
      </c>
      <c r="S525" s="17">
        <v>0.67</v>
      </c>
      <c r="T525" s="17">
        <v>0.151</v>
      </c>
      <c r="U525" s="17">
        <v>0.434</v>
      </c>
      <c r="V525" s="17">
        <v>-7.1539999999999999</v>
      </c>
      <c r="W525" s="17">
        <v>183874</v>
      </c>
      <c r="X525">
        <f>YEAR(semaineNetNm1[[#This Row],[Date de sortie]])</f>
        <v>2020</v>
      </c>
    </row>
    <row r="526" spans="1:24" x14ac:dyDescent="0.25">
      <c r="A526" s="10" t="s">
        <v>752</v>
      </c>
      <c r="B526" s="17">
        <v>806</v>
      </c>
      <c r="C526" s="18">
        <v>65</v>
      </c>
      <c r="D526" s="17">
        <v>1</v>
      </c>
      <c r="E526" s="19">
        <v>44134</v>
      </c>
      <c r="F526" s="17" t="s">
        <v>928</v>
      </c>
      <c r="G526" s="17" t="s">
        <v>649</v>
      </c>
      <c r="H526" t="str" cm="1">
        <f t="array" ref="H5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26" s="17" t="s">
        <v>68</v>
      </c>
      <c r="J526" t="str">
        <f>IF(semaineNetNm1[[#This Row],[Popularité]]&gt;=70,"Forte","Faible")</f>
        <v>Faible</v>
      </c>
      <c r="K526" t="str">
        <f>IF(semaineNetNm1[[#This Row],[Energie]]&gt;0.6,"Forte","Faible")</f>
        <v>Faible</v>
      </c>
      <c r="L526" s="18">
        <v>9399230</v>
      </c>
      <c r="M526" s="17">
        <v>67208170</v>
      </c>
      <c r="N526" s="19">
        <v>44134</v>
      </c>
      <c r="O526" s="17">
        <v>62</v>
      </c>
      <c r="P526" s="17">
        <v>0.57299999999999995</v>
      </c>
      <c r="Q526" s="17">
        <v>0.68799999999999994</v>
      </c>
      <c r="R526" s="17">
        <v>0.20799999999999999</v>
      </c>
      <c r="S526" s="17">
        <v>6.8599999999999994E-2</v>
      </c>
      <c r="T526" s="17">
        <v>7.4899999999999994E-2</v>
      </c>
      <c r="U526" s="17">
        <v>0.55300000000000005</v>
      </c>
      <c r="V526" s="17">
        <v>-5.03</v>
      </c>
      <c r="W526" s="17">
        <v>179861</v>
      </c>
      <c r="X526">
        <f>YEAR(semaineNetNm1[[#This Row],[Date de sortie]])</f>
        <v>2020</v>
      </c>
    </row>
    <row r="527" spans="1:24" x14ac:dyDescent="0.25">
      <c r="A527" s="10" t="s">
        <v>752</v>
      </c>
      <c r="B527" s="17">
        <v>807</v>
      </c>
      <c r="C527" s="18">
        <v>66</v>
      </c>
      <c r="D527" s="17">
        <v>1</v>
      </c>
      <c r="E527" s="19">
        <v>44134</v>
      </c>
      <c r="F527" s="17" t="s">
        <v>929</v>
      </c>
      <c r="G527" s="17" t="s">
        <v>649</v>
      </c>
      <c r="H527" t="str" cm="1">
        <f t="array" ref="H5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27" s="17" t="s">
        <v>68</v>
      </c>
      <c r="J527" t="str">
        <f>IF(semaineNetNm1[[#This Row],[Popularité]]&gt;=70,"Forte","Faible")</f>
        <v>Faible</v>
      </c>
      <c r="K527" t="str">
        <f>IF(semaineNetNm1[[#This Row],[Energie]]&gt;0.6,"Forte","Faible")</f>
        <v>Faible</v>
      </c>
      <c r="L527" s="18">
        <v>9397167</v>
      </c>
      <c r="M527" s="17">
        <v>67208170</v>
      </c>
      <c r="N527" s="19">
        <v>44134</v>
      </c>
      <c r="O527" s="17">
        <v>62</v>
      </c>
      <c r="P527" s="17">
        <v>0.45500000000000002</v>
      </c>
      <c r="Q527" s="17">
        <v>0.68799999999999994</v>
      </c>
      <c r="R527" s="17">
        <v>0.19900000000000001</v>
      </c>
      <c r="S527" s="17">
        <v>0.186</v>
      </c>
      <c r="T527" s="17">
        <v>7.9399999999999998E-2</v>
      </c>
      <c r="U527" s="17">
        <v>0.55700000000000005</v>
      </c>
      <c r="V527" s="17">
        <v>-8.6319999999999997</v>
      </c>
      <c r="W527" s="17">
        <v>132279</v>
      </c>
      <c r="X527">
        <f>YEAR(semaineNetNm1[[#This Row],[Date de sortie]])</f>
        <v>2020</v>
      </c>
    </row>
    <row r="528" spans="1:24" x14ac:dyDescent="0.25">
      <c r="A528" s="10" t="s">
        <v>752</v>
      </c>
      <c r="B528" s="17">
        <v>811</v>
      </c>
      <c r="C528" s="18">
        <v>176</v>
      </c>
      <c r="D528" s="17">
        <v>1</v>
      </c>
      <c r="E528" s="19">
        <v>44134</v>
      </c>
      <c r="F528" s="17" t="s">
        <v>930</v>
      </c>
      <c r="G528" s="17" t="s">
        <v>931</v>
      </c>
      <c r="H528" t="str" cm="1">
        <f t="array" ref="H5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28" s="17" t="s">
        <v>68</v>
      </c>
      <c r="J528" t="str">
        <f>IF(semaineNetNm1[[#This Row],[Popularité]]&gt;=70,"Forte","Faible")</f>
        <v>Faible</v>
      </c>
      <c r="K528" t="str">
        <f>IF(semaineNetNm1[[#This Row],[Energie]]&gt;0.6,"Forte","Faible")</f>
        <v>Forte</v>
      </c>
      <c r="L528" s="18">
        <v>5103194</v>
      </c>
      <c r="M528" s="17">
        <v>17097317</v>
      </c>
      <c r="N528" s="19">
        <v>44134</v>
      </c>
      <c r="O528" s="17">
        <v>62</v>
      </c>
      <c r="P528" s="17">
        <v>0.72599999999999998</v>
      </c>
      <c r="Q528" s="17">
        <v>0.66600000000000004</v>
      </c>
      <c r="R528" s="17">
        <v>2.6200000000000001E-2</v>
      </c>
      <c r="S528" s="17">
        <v>0.48599999999999999</v>
      </c>
      <c r="T528" s="17">
        <v>8.9200000000000002E-2</v>
      </c>
      <c r="U528" s="17">
        <v>0.46800000000000003</v>
      </c>
      <c r="V528" s="17">
        <v>-2.9980000000000002</v>
      </c>
      <c r="W528" s="17">
        <v>207528</v>
      </c>
      <c r="X528">
        <f>YEAR(semaineNetNm1[[#This Row],[Date de sortie]])</f>
        <v>2020</v>
      </c>
    </row>
    <row r="529" spans="1:24" x14ac:dyDescent="0.25">
      <c r="A529" s="10" t="s">
        <v>752</v>
      </c>
      <c r="B529" s="17">
        <v>1180</v>
      </c>
      <c r="C529" s="18">
        <v>196</v>
      </c>
      <c r="D529" s="17">
        <v>1</v>
      </c>
      <c r="E529" s="19">
        <v>43966</v>
      </c>
      <c r="F529" s="17" t="s">
        <v>932</v>
      </c>
      <c r="G529" s="17" t="s">
        <v>933</v>
      </c>
      <c r="H529" t="str" cm="1">
        <f t="array" ref="H5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529" s="17" t="s">
        <v>81</v>
      </c>
      <c r="J529" t="str">
        <f>IF(semaineNetNm1[[#This Row],[Popularité]]&gt;=70,"Forte","Faible")</f>
        <v>Faible</v>
      </c>
      <c r="K529" t="str">
        <f>IF(semaineNetNm1[[#This Row],[Energie]]&gt;0.6,"Forte","Faible")</f>
        <v>Faible</v>
      </c>
      <c r="L529" s="18">
        <v>4416484</v>
      </c>
      <c r="M529" s="17">
        <v>6434201</v>
      </c>
      <c r="N529" s="19">
        <v>44134</v>
      </c>
      <c r="O529" s="17">
        <v>69</v>
      </c>
      <c r="P529" s="17">
        <v>0.53600000000000003</v>
      </c>
      <c r="Q529" s="17">
        <v>0.443</v>
      </c>
      <c r="R529" s="17">
        <v>3.78E-2</v>
      </c>
      <c r="S529" s="17">
        <v>1.9400000000000001E-2</v>
      </c>
      <c r="T529" s="17">
        <v>0.1</v>
      </c>
      <c r="U529" s="17">
        <v>3.9100000000000003E-2</v>
      </c>
      <c r="V529" s="17">
        <v>-8.1869999999999994</v>
      </c>
      <c r="W529" s="17">
        <v>283285</v>
      </c>
      <c r="X529">
        <f>YEAR(semaineNetNm1[[#This Row],[Date de sortie]])</f>
        <v>2020</v>
      </c>
    </row>
    <row r="530" spans="1:24" x14ac:dyDescent="0.25">
      <c r="A530" s="10" t="s">
        <v>752</v>
      </c>
      <c r="B530" s="17">
        <v>607</v>
      </c>
      <c r="C530" s="18">
        <v>76</v>
      </c>
      <c r="D530" s="17">
        <v>8</v>
      </c>
      <c r="E530" s="19">
        <v>44141</v>
      </c>
      <c r="F530" s="17" t="s">
        <v>934</v>
      </c>
      <c r="G530" s="17" t="s">
        <v>935</v>
      </c>
      <c r="H530" t="str" cm="1">
        <f t="array" ref="H5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30" s="17" t="s">
        <v>68</v>
      </c>
      <c r="J530" t="str">
        <f>IF(semaineNetNm1[[#This Row],[Popularité]]&gt;=70,"Forte","Faible")</f>
        <v>Forte</v>
      </c>
      <c r="K530" t="str">
        <f>IF(semaineNetNm1[[#This Row],[Energie]]&gt;0.6,"Forte","Faible")</f>
        <v>Forte</v>
      </c>
      <c r="L530" s="18">
        <v>4769618</v>
      </c>
      <c r="M530" s="17">
        <v>27167675</v>
      </c>
      <c r="N530" s="19">
        <v>44133</v>
      </c>
      <c r="O530" s="17">
        <v>73</v>
      </c>
      <c r="P530" s="17">
        <v>0.69299999999999995</v>
      </c>
      <c r="Q530" s="17">
        <v>0.86799999999999999</v>
      </c>
      <c r="R530" s="17">
        <v>0.18099999999999999</v>
      </c>
      <c r="S530" s="17">
        <v>5.9700000000000003E-2</v>
      </c>
      <c r="T530" s="17">
        <v>0.106</v>
      </c>
      <c r="U530" s="17">
        <v>0.39600000000000002</v>
      </c>
      <c r="V530" s="17">
        <v>-7.0519999999999996</v>
      </c>
      <c r="W530" s="17">
        <v>156911</v>
      </c>
      <c r="X530">
        <f>YEAR(semaineNetNm1[[#This Row],[Date de sortie]])</f>
        <v>2020</v>
      </c>
    </row>
    <row r="531" spans="1:24" x14ac:dyDescent="0.25">
      <c r="A531" s="10" t="s">
        <v>752</v>
      </c>
      <c r="B531" s="17">
        <v>810</v>
      </c>
      <c r="C531" s="18">
        <v>91</v>
      </c>
      <c r="D531" s="17">
        <v>2</v>
      </c>
      <c r="E531" s="19">
        <v>44127</v>
      </c>
      <c r="F531" s="17" t="s">
        <v>936</v>
      </c>
      <c r="G531" s="17" t="s">
        <v>937</v>
      </c>
      <c r="H531" t="str" cm="1">
        <f t="array" ref="H5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31" s="17" t="s">
        <v>164</v>
      </c>
      <c r="J531" t="str">
        <f>IF(semaineNetNm1[[#This Row],[Popularité]]&gt;=70,"Forte","Faible")</f>
        <v>Faible</v>
      </c>
      <c r="K531" t="str">
        <f>IF(semaineNetNm1[[#This Row],[Energie]]&gt;0.6,"Forte","Faible")</f>
        <v>Forte</v>
      </c>
      <c r="L531" s="18">
        <v>5226264</v>
      </c>
      <c r="M531" s="17">
        <v>1683006</v>
      </c>
      <c r="N531" s="19">
        <v>44133</v>
      </c>
      <c r="O531" s="17">
        <v>60</v>
      </c>
      <c r="P531" s="17">
        <v>0.624</v>
      </c>
      <c r="Q531" s="17">
        <v>0.65800000000000003</v>
      </c>
      <c r="R531" s="17">
        <v>9.1499999999999998E-2</v>
      </c>
      <c r="S531" s="17">
        <v>0.17100000000000001</v>
      </c>
      <c r="T531" s="17">
        <v>0.11600000000000001</v>
      </c>
      <c r="U531" s="17">
        <v>0.314</v>
      </c>
      <c r="V531" s="17">
        <v>-9.1549999999999994</v>
      </c>
      <c r="W531" s="17">
        <v>168991</v>
      </c>
      <c r="X531">
        <f>YEAR(semaineNetNm1[[#This Row],[Date de sortie]])</f>
        <v>2020</v>
      </c>
    </row>
    <row r="532" spans="1:24" x14ac:dyDescent="0.25">
      <c r="A532" s="10" t="s">
        <v>752</v>
      </c>
      <c r="B532" s="17">
        <v>768</v>
      </c>
      <c r="C532" s="18">
        <v>74</v>
      </c>
      <c r="D532" s="17">
        <v>3</v>
      </c>
      <c r="E532" s="19">
        <v>44134</v>
      </c>
      <c r="F532" s="17" t="s">
        <v>938</v>
      </c>
      <c r="G532" s="17" t="s">
        <v>939</v>
      </c>
      <c r="H532" t="str" cm="1">
        <f t="array" ref="H5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32" s="17" t="s">
        <v>451</v>
      </c>
      <c r="J532" t="str">
        <f>IF(semaineNetNm1[[#This Row],[Popularité]]&gt;=70,"Forte","Faible")</f>
        <v>Forte</v>
      </c>
      <c r="K532" t="str">
        <f>IF(semaineNetNm1[[#This Row],[Energie]]&gt;0.6,"Forte","Faible")</f>
        <v>Forte</v>
      </c>
      <c r="L532" s="18">
        <v>5602168</v>
      </c>
      <c r="M532" s="17">
        <v>1245965</v>
      </c>
      <c r="N532" s="19">
        <v>44132</v>
      </c>
      <c r="O532" s="17">
        <v>73</v>
      </c>
      <c r="P532" s="17">
        <v>0.78700000000000003</v>
      </c>
      <c r="Q532" s="17">
        <v>0.66</v>
      </c>
      <c r="R532" s="17">
        <v>3.2000000000000001E-2</v>
      </c>
      <c r="S532" s="17">
        <v>2.5699999999999998E-3</v>
      </c>
      <c r="T532" s="17">
        <v>0.32300000000000001</v>
      </c>
      <c r="U532" s="17">
        <v>0.19900000000000001</v>
      </c>
      <c r="V532" s="17">
        <v>-4.5919999999999996</v>
      </c>
      <c r="W532" s="17">
        <v>217088</v>
      </c>
      <c r="X532">
        <f>YEAR(semaineNetNm1[[#This Row],[Date de sortie]])</f>
        <v>2020</v>
      </c>
    </row>
    <row r="533" spans="1:24" x14ac:dyDescent="0.25">
      <c r="A533" s="10" t="s">
        <v>752</v>
      </c>
      <c r="B533" s="17">
        <v>584</v>
      </c>
      <c r="C533" s="18">
        <v>190</v>
      </c>
      <c r="D533" s="17">
        <v>3</v>
      </c>
      <c r="E533" s="19">
        <v>44197</v>
      </c>
      <c r="F533" s="17" t="s">
        <v>940</v>
      </c>
      <c r="G533" s="17" t="s">
        <v>941</v>
      </c>
      <c r="H533" t="str" cm="1">
        <f t="array" ref="H5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533" s="17" t="s">
        <v>942</v>
      </c>
      <c r="J533" t="str">
        <f>IF(semaineNetNm1[[#This Row],[Popularité]]&gt;=70,"Forte","Faible")</f>
        <v>Forte</v>
      </c>
      <c r="K533" t="str">
        <f>IF(semaineNetNm1[[#This Row],[Energie]]&gt;0.6,"Forte","Faible")</f>
        <v>Faible</v>
      </c>
      <c r="L533" s="18">
        <v>4914093</v>
      </c>
      <c r="M533" s="17">
        <v>211500</v>
      </c>
      <c r="N533" s="19">
        <v>44130</v>
      </c>
      <c r="O533" s="17">
        <v>79</v>
      </c>
      <c r="P533" s="17">
        <v>0.41299999999999998</v>
      </c>
      <c r="Q533" s="17">
        <v>0.98</v>
      </c>
      <c r="R533" s="17">
        <v>0.10100000000000001</v>
      </c>
      <c r="S533" s="17">
        <v>0.67100000000000004</v>
      </c>
      <c r="T533" s="17">
        <v>0.17</v>
      </c>
      <c r="U533" s="17">
        <v>0.76400000000000001</v>
      </c>
      <c r="V533" s="17">
        <v>-11.052</v>
      </c>
      <c r="W533" s="17">
        <v>180139</v>
      </c>
      <c r="X533">
        <f>YEAR(semaineNetNm1[[#This Row],[Date de sortie]])</f>
        <v>2020</v>
      </c>
    </row>
    <row r="534" spans="1:24" x14ac:dyDescent="0.25">
      <c r="A534" s="10" t="s">
        <v>752</v>
      </c>
      <c r="B534" s="17">
        <v>618</v>
      </c>
      <c r="C534" s="18">
        <v>68</v>
      </c>
      <c r="D534" s="17">
        <v>8</v>
      </c>
      <c r="E534" s="19">
        <v>44134</v>
      </c>
      <c r="F534" s="17" t="s">
        <v>943</v>
      </c>
      <c r="G534" s="17" t="s">
        <v>303</v>
      </c>
      <c r="H534" t="str" cm="1">
        <f t="array" ref="H5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34" s="17" t="s">
        <v>130</v>
      </c>
      <c r="J534" t="str">
        <f>IF(semaineNetNm1[[#This Row],[Popularité]]&gt;=70,"Forte","Faible")</f>
        <v>Forte</v>
      </c>
      <c r="K534" t="str">
        <f>IF(semaineNetNm1[[#This Row],[Energie]]&gt;0.6,"Forte","Faible")</f>
        <v>Forte</v>
      </c>
      <c r="L534" s="18">
        <v>4504304</v>
      </c>
      <c r="M534" s="17">
        <v>9998991</v>
      </c>
      <c r="N534" s="19">
        <v>44130</v>
      </c>
      <c r="O534" s="17">
        <v>76</v>
      </c>
      <c r="P534" s="17">
        <v>0.88</v>
      </c>
      <c r="Q534" s="17">
        <v>0.65700000000000003</v>
      </c>
      <c r="R534" s="17">
        <v>0.10199999999999999</v>
      </c>
      <c r="S534" s="17">
        <v>0.121</v>
      </c>
      <c r="T534" s="17">
        <v>0.46300000000000002</v>
      </c>
      <c r="U534" s="17">
        <v>0.76900000000000002</v>
      </c>
      <c r="V534" s="17">
        <v>-3.6720000000000002</v>
      </c>
      <c r="W534" s="17">
        <v>205493</v>
      </c>
      <c r="X534">
        <f>YEAR(semaineNetNm1[[#This Row],[Date de sortie]])</f>
        <v>2020</v>
      </c>
    </row>
    <row r="535" spans="1:24" x14ac:dyDescent="0.25">
      <c r="A535" s="10" t="s">
        <v>752</v>
      </c>
      <c r="B535" s="17">
        <v>521</v>
      </c>
      <c r="C535" s="18">
        <v>46</v>
      </c>
      <c r="D535" s="17">
        <v>19</v>
      </c>
      <c r="E535" s="19">
        <v>44141</v>
      </c>
      <c r="F535" s="17" t="s">
        <v>944</v>
      </c>
      <c r="G535" s="17" t="s">
        <v>178</v>
      </c>
      <c r="H535" t="str" cm="1">
        <f t="array" ref="H5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35" s="17" t="s">
        <v>179</v>
      </c>
      <c r="J535" t="str">
        <f>IF(semaineNetNm1[[#This Row],[Popularité]]&gt;=70,"Forte","Faible")</f>
        <v>Forte</v>
      </c>
      <c r="K535" t="str">
        <f>IF(semaineNetNm1[[#This Row],[Energie]]&gt;0.6,"Forte","Faible")</f>
        <v>Faible</v>
      </c>
      <c r="L535" s="18">
        <v>5440707</v>
      </c>
      <c r="M535" s="17">
        <v>2238190</v>
      </c>
      <c r="N535" s="19">
        <v>44127</v>
      </c>
      <c r="O535" s="17">
        <v>74</v>
      </c>
      <c r="P535" s="17">
        <v>0.59799999999999998</v>
      </c>
      <c r="Q535" s="17">
        <v>0.71899999999999997</v>
      </c>
      <c r="R535" s="17">
        <v>7.6999999999999999E-2</v>
      </c>
      <c r="S535" s="17">
        <v>0.23200000000000001</v>
      </c>
      <c r="T535" s="17">
        <v>0.115</v>
      </c>
      <c r="U535" s="17">
        <v>0.30299999999999999</v>
      </c>
      <c r="V535" s="17">
        <v>-6.2539999999999996</v>
      </c>
      <c r="W535" s="17">
        <v>126521</v>
      </c>
      <c r="X535">
        <f>YEAR(semaineNetNm1[[#This Row],[Date de sortie]])</f>
        <v>2020</v>
      </c>
    </row>
    <row r="536" spans="1:24" x14ac:dyDescent="0.25">
      <c r="A536" s="10" t="s">
        <v>752</v>
      </c>
      <c r="B536" s="17">
        <v>773</v>
      </c>
      <c r="C536" s="18">
        <v>52</v>
      </c>
      <c r="D536" s="17">
        <v>4</v>
      </c>
      <c r="E536" s="19">
        <v>44127</v>
      </c>
      <c r="F536" s="17" t="s">
        <v>945</v>
      </c>
      <c r="G536" s="17" t="s">
        <v>946</v>
      </c>
      <c r="H536" t="str" cm="1">
        <f t="array" ref="H5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36" s="17" t="s">
        <v>193</v>
      </c>
      <c r="J536" t="str">
        <f>IF(semaineNetNm1[[#This Row],[Popularité]]&gt;=70,"Forte","Faible")</f>
        <v>Forte</v>
      </c>
      <c r="K536" t="str">
        <f>IF(semaineNetNm1[[#This Row],[Energie]]&gt;0.6,"Forte","Faible")</f>
        <v>Faible</v>
      </c>
      <c r="L536" s="18">
        <v>5303146</v>
      </c>
      <c r="M536" s="17">
        <v>3866304</v>
      </c>
      <c r="N536" s="19">
        <v>44127</v>
      </c>
      <c r="O536" s="17">
        <v>80</v>
      </c>
      <c r="P536" s="17">
        <v>0.51</v>
      </c>
      <c r="Q536" s="17">
        <v>0.78200000000000003</v>
      </c>
      <c r="R536" s="17">
        <v>4.19E-2</v>
      </c>
      <c r="S536" s="17">
        <v>0.14299999999999999</v>
      </c>
      <c r="T536" s="17">
        <v>0.115</v>
      </c>
      <c r="U536" s="17">
        <v>0.11799999999999999</v>
      </c>
      <c r="V536" s="17">
        <v>-5.7240000000000002</v>
      </c>
      <c r="W536" s="17">
        <v>143375</v>
      </c>
      <c r="X536">
        <f>YEAR(semaineNetNm1[[#This Row],[Date de sortie]])</f>
        <v>2020</v>
      </c>
    </row>
    <row r="537" spans="1:24" x14ac:dyDescent="0.25">
      <c r="A537" s="10" t="s">
        <v>752</v>
      </c>
      <c r="B537" s="17">
        <v>784</v>
      </c>
      <c r="C537" s="18">
        <v>29</v>
      </c>
      <c r="D537" s="17">
        <v>4</v>
      </c>
      <c r="E537" s="19">
        <v>44127</v>
      </c>
      <c r="F537" s="17" t="s">
        <v>947</v>
      </c>
      <c r="G537" s="17" t="s">
        <v>948</v>
      </c>
      <c r="H537" t="str" cm="1">
        <f t="array" ref="H5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37" s="17" t="s">
        <v>199</v>
      </c>
      <c r="J537" t="str">
        <f>IF(semaineNetNm1[[#This Row],[Popularité]]&gt;=70,"Forte","Faible")</f>
        <v>Forte</v>
      </c>
      <c r="K537" t="str">
        <f>IF(semaineNetNm1[[#This Row],[Energie]]&gt;0.6,"Forte","Faible")</f>
        <v>Forte</v>
      </c>
      <c r="L537" s="18">
        <v>4746415</v>
      </c>
      <c r="M537" s="17">
        <v>5371000</v>
      </c>
      <c r="N537" s="19">
        <v>44127</v>
      </c>
      <c r="O537" s="17">
        <v>80</v>
      </c>
      <c r="P537" s="17">
        <v>0.65</v>
      </c>
      <c r="Q537" s="17">
        <v>0.48699999999999999</v>
      </c>
      <c r="R537" s="17">
        <v>2.53E-2</v>
      </c>
      <c r="S537" s="17">
        <v>0.191</v>
      </c>
      <c r="T537" s="17">
        <v>9.3299999999999994E-2</v>
      </c>
      <c r="U537" s="17">
        <v>0.45600000000000002</v>
      </c>
      <c r="V537" s="17">
        <v>-5.1950000000000003</v>
      </c>
      <c r="W537" s="17">
        <v>232533</v>
      </c>
      <c r="X537">
        <f>YEAR(semaineNetNm1[[#This Row],[Date de sortie]])</f>
        <v>2020</v>
      </c>
    </row>
    <row r="538" spans="1:24" x14ac:dyDescent="0.25">
      <c r="A538" s="10" t="s">
        <v>752</v>
      </c>
      <c r="B538" s="17">
        <v>252</v>
      </c>
      <c r="C538" s="18">
        <v>32</v>
      </c>
      <c r="D538" s="17">
        <v>36</v>
      </c>
      <c r="E538" s="19">
        <v>44225</v>
      </c>
      <c r="F538" s="17" t="s">
        <v>949</v>
      </c>
      <c r="G538" s="17" t="s">
        <v>950</v>
      </c>
      <c r="H538" t="str" cm="1">
        <f t="array" ref="H5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38" s="17" t="s">
        <v>243</v>
      </c>
      <c r="J538" t="str">
        <f>IF(semaineNetNm1[[#This Row],[Popularité]]&gt;=70,"Forte","Faible")</f>
        <v>Forte</v>
      </c>
      <c r="K538" t="str">
        <f>IF(semaineNetNm1[[#This Row],[Energie]]&gt;0.6,"Forte","Faible")</f>
        <v>Faible</v>
      </c>
      <c r="L538" s="18">
        <v>4980155</v>
      </c>
      <c r="M538" s="17">
        <v>6080597</v>
      </c>
      <c r="N538" s="19">
        <v>44126</v>
      </c>
      <c r="O538" s="17">
        <v>79</v>
      </c>
      <c r="P538" s="17">
        <v>0.53700000000000003</v>
      </c>
      <c r="Q538" s="17">
        <v>0.82299999999999995</v>
      </c>
      <c r="R538" s="17">
        <v>0.20899999999999999</v>
      </c>
      <c r="S538" s="17">
        <v>0.17599999999999999</v>
      </c>
      <c r="T538" s="17">
        <v>0.123</v>
      </c>
      <c r="U538" s="17">
        <v>0.61499999999999999</v>
      </c>
      <c r="V538" s="17">
        <v>-2.6389999999999998</v>
      </c>
      <c r="W538" s="17">
        <v>231595</v>
      </c>
      <c r="X538">
        <f>YEAR(semaineNetNm1[[#This Row],[Date de sortie]])</f>
        <v>2020</v>
      </c>
    </row>
    <row r="539" spans="1:24" x14ac:dyDescent="0.25">
      <c r="A539" s="10" t="s">
        <v>752</v>
      </c>
      <c r="B539" s="17">
        <v>536</v>
      </c>
      <c r="C539" s="18">
        <v>62</v>
      </c>
      <c r="D539" s="17">
        <v>17</v>
      </c>
      <c r="E539" s="19">
        <v>44127</v>
      </c>
      <c r="F539" s="17" t="s">
        <v>951</v>
      </c>
      <c r="G539" s="17" t="s">
        <v>765</v>
      </c>
      <c r="H539" t="str" cm="1">
        <f t="array" ref="H5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39" s="17" t="s">
        <v>766</v>
      </c>
      <c r="J539" t="str">
        <f>IF(semaineNetNm1[[#This Row],[Popularité]]&gt;=70,"Forte","Faible")</f>
        <v>Forte</v>
      </c>
      <c r="K539" t="str">
        <f>IF(semaineNetNm1[[#This Row],[Energie]]&gt;0.6,"Forte","Faible")</f>
        <v>Forte</v>
      </c>
      <c r="L539" s="18">
        <v>5168107</v>
      </c>
      <c r="M539" s="17">
        <v>1053324</v>
      </c>
      <c r="N539" s="19">
        <v>44126</v>
      </c>
      <c r="O539" s="17">
        <v>76</v>
      </c>
      <c r="P539" s="17">
        <v>0.75600000000000001</v>
      </c>
      <c r="Q539" s="17">
        <v>0.79400000000000004</v>
      </c>
      <c r="R539" s="17">
        <v>0.13600000000000001</v>
      </c>
      <c r="S539" s="17">
        <v>0.11</v>
      </c>
      <c r="T539" s="17">
        <v>0.247</v>
      </c>
      <c r="U539" s="17">
        <v>0.77500000000000002</v>
      </c>
      <c r="V539" s="17">
        <v>-7.16</v>
      </c>
      <c r="W539" s="17">
        <v>156498</v>
      </c>
      <c r="X539">
        <f>YEAR(semaineNetNm1[[#This Row],[Date de sortie]])</f>
        <v>2020</v>
      </c>
    </row>
    <row r="540" spans="1:24" x14ac:dyDescent="0.25">
      <c r="A540" s="10" t="s">
        <v>752</v>
      </c>
      <c r="B540" s="17">
        <v>990</v>
      </c>
      <c r="C540" s="18">
        <v>86</v>
      </c>
      <c r="D540" s="17">
        <v>5</v>
      </c>
      <c r="E540" s="19">
        <v>44015</v>
      </c>
      <c r="F540" s="17" t="s">
        <v>952</v>
      </c>
      <c r="G540" s="17" t="s">
        <v>946</v>
      </c>
      <c r="H540" t="str" cm="1">
        <f t="array" ref="H5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40" s="17" t="s">
        <v>193</v>
      </c>
      <c r="J540" t="str">
        <f>IF(semaineNetNm1[[#This Row],[Popularité]]&gt;=70,"Forte","Faible")</f>
        <v>Forte</v>
      </c>
      <c r="K540" t="str">
        <f>IF(semaineNetNm1[[#This Row],[Energie]]&gt;0.6,"Forte","Faible")</f>
        <v>Faible</v>
      </c>
      <c r="L540" s="18">
        <v>4583475</v>
      </c>
      <c r="M540" s="17">
        <v>3866304</v>
      </c>
      <c r="N540" s="19">
        <v>44126</v>
      </c>
      <c r="O540" s="17">
        <v>71</v>
      </c>
      <c r="P540" s="17">
        <v>0.59799999999999998</v>
      </c>
      <c r="Q540" s="17">
        <v>0.81799999999999995</v>
      </c>
      <c r="R540" s="17">
        <v>0.113</v>
      </c>
      <c r="S540" s="17">
        <v>5.7299999999999997E-2</v>
      </c>
      <c r="T540" s="17">
        <v>0.63400000000000001</v>
      </c>
      <c r="U540" s="17">
        <v>0.33100000000000002</v>
      </c>
      <c r="V540" s="17">
        <v>-5.9480000000000004</v>
      </c>
      <c r="W540" s="17">
        <v>231618</v>
      </c>
      <c r="X540">
        <f>YEAR(semaineNetNm1[[#This Row],[Date de sortie]])</f>
        <v>2020</v>
      </c>
    </row>
    <row r="541" spans="1:24" x14ac:dyDescent="0.25">
      <c r="A541" s="10" t="s">
        <v>752</v>
      </c>
      <c r="B541" s="17">
        <v>373</v>
      </c>
      <c r="C541" s="18">
        <v>5</v>
      </c>
      <c r="D541" s="17">
        <v>31</v>
      </c>
      <c r="E541" s="19">
        <v>44141</v>
      </c>
      <c r="F541" s="17" t="s">
        <v>953</v>
      </c>
      <c r="G541" s="17" t="s">
        <v>37</v>
      </c>
      <c r="H541" t="str" cm="1">
        <f t="array" ref="H5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41" s="17" t="s">
        <v>61</v>
      </c>
      <c r="J541" t="str">
        <f>IF(semaineNetNm1[[#This Row],[Popularité]]&gt;=70,"Forte","Faible")</f>
        <v>Forte</v>
      </c>
      <c r="K541" t="str">
        <f>IF(semaineNetNm1[[#This Row],[Energie]]&gt;0.6,"Forte","Faible")</f>
        <v>Faible</v>
      </c>
      <c r="L541" s="18">
        <v>5191697</v>
      </c>
      <c r="M541" s="17">
        <v>48504126</v>
      </c>
      <c r="N541" s="19">
        <v>44120</v>
      </c>
      <c r="O541" s="17">
        <v>80</v>
      </c>
      <c r="P541" s="17">
        <v>0.23899999999999999</v>
      </c>
      <c r="Q541" s="17">
        <v>0.63100000000000001</v>
      </c>
      <c r="R541" s="17">
        <v>3.9800000000000002E-2</v>
      </c>
      <c r="S541" s="17">
        <v>0.86399999999999999</v>
      </c>
      <c r="T541" s="17">
        <v>0.11600000000000001</v>
      </c>
      <c r="U541" s="17">
        <v>9.2700000000000005E-2</v>
      </c>
      <c r="V541" s="17">
        <v>-7.0709999999999997</v>
      </c>
      <c r="W541" s="17">
        <v>149297</v>
      </c>
      <c r="X541">
        <f>YEAR(semaineNetNm1[[#This Row],[Date de sortie]])</f>
        <v>2020</v>
      </c>
    </row>
    <row r="542" spans="1:24" x14ac:dyDescent="0.25">
      <c r="A542" s="10" t="s">
        <v>752</v>
      </c>
      <c r="B542" s="17">
        <v>496</v>
      </c>
      <c r="C542" s="18">
        <v>86</v>
      </c>
      <c r="D542" s="17">
        <v>12</v>
      </c>
      <c r="E542" s="19">
        <v>44218</v>
      </c>
      <c r="F542" s="17" t="s">
        <v>954</v>
      </c>
      <c r="G542" s="17" t="s">
        <v>955</v>
      </c>
      <c r="H542" t="str" cm="1">
        <f t="array" ref="H5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42" s="17" t="s">
        <v>68</v>
      </c>
      <c r="J542" t="str">
        <f>IF(semaineNetNm1[[#This Row],[Popularité]]&gt;=70,"Forte","Faible")</f>
        <v>Forte</v>
      </c>
      <c r="K542" t="str">
        <f>IF(semaineNetNm1[[#This Row],[Energie]]&gt;0.6,"Forte","Faible")</f>
        <v>Forte</v>
      </c>
      <c r="L542" s="18">
        <v>5156937</v>
      </c>
      <c r="M542" s="17">
        <v>2786366</v>
      </c>
      <c r="N542" s="19">
        <v>44120</v>
      </c>
      <c r="O542" s="17">
        <v>74</v>
      </c>
      <c r="P542" s="17">
        <v>0.76</v>
      </c>
      <c r="Q542" s="17">
        <v>0.504</v>
      </c>
      <c r="R542" s="17">
        <v>4.2599999999999999E-2</v>
      </c>
      <c r="S542" s="17">
        <v>0.28599999999999998</v>
      </c>
      <c r="T542" s="17">
        <v>0.151</v>
      </c>
      <c r="U542" s="17">
        <v>0.64</v>
      </c>
      <c r="V542" s="17">
        <v>-4.2460000000000004</v>
      </c>
      <c r="W542" s="17">
        <v>190218</v>
      </c>
      <c r="X542">
        <f>YEAR(semaineNetNm1[[#This Row],[Date de sortie]])</f>
        <v>2020</v>
      </c>
    </row>
    <row r="543" spans="1:24" x14ac:dyDescent="0.25">
      <c r="A543" s="10" t="s">
        <v>752</v>
      </c>
      <c r="B543" s="17">
        <v>611</v>
      </c>
      <c r="C543" s="18">
        <v>171</v>
      </c>
      <c r="D543" s="17">
        <v>2</v>
      </c>
      <c r="E543" s="19">
        <v>44197</v>
      </c>
      <c r="F543" s="17" t="s">
        <v>956</v>
      </c>
      <c r="G543" s="17" t="s">
        <v>957</v>
      </c>
      <c r="H543" t="str" cm="1">
        <f t="array" ref="H5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43" s="17"/>
      <c r="J543" t="str">
        <f>IF(semaineNetNm1[[#This Row],[Popularité]]&gt;=70,"Forte","Faible")</f>
        <v>Faible</v>
      </c>
      <c r="K543" t="str">
        <f>IF(semaineNetNm1[[#This Row],[Energie]]&gt;0.6,"Forte","Faible")</f>
        <v>Forte</v>
      </c>
      <c r="L543" s="18">
        <v>4848222</v>
      </c>
      <c r="M543" s="17">
        <v>14122</v>
      </c>
      <c r="N543" s="19">
        <v>44120</v>
      </c>
      <c r="O543" s="17">
        <v>66</v>
      </c>
      <c r="P543" s="17">
        <v>0.70699999999999996</v>
      </c>
      <c r="Q543" s="17">
        <v>0.93400000000000005</v>
      </c>
      <c r="R543" s="17">
        <v>6.4600000000000005E-2</v>
      </c>
      <c r="S543" s="17">
        <v>0.437</v>
      </c>
      <c r="T543" s="17">
        <v>6.2799999999999995E-2</v>
      </c>
      <c r="U543" s="17">
        <v>0.96099999999999997</v>
      </c>
      <c r="V543" s="17">
        <v>-4.2140000000000004</v>
      </c>
      <c r="W543" s="17">
        <v>173913</v>
      </c>
      <c r="X543">
        <f>YEAR(semaineNetNm1[[#This Row],[Date de sortie]])</f>
        <v>2020</v>
      </c>
    </row>
    <row r="544" spans="1:24" x14ac:dyDescent="0.25">
      <c r="A544" s="10" t="s">
        <v>752</v>
      </c>
      <c r="B544" s="17">
        <v>832</v>
      </c>
      <c r="C544" s="18">
        <v>165</v>
      </c>
      <c r="D544" s="17">
        <v>1</v>
      </c>
      <c r="E544" s="19">
        <v>44120</v>
      </c>
      <c r="F544" s="17" t="s">
        <v>958</v>
      </c>
      <c r="G544" s="17" t="s">
        <v>959</v>
      </c>
      <c r="H544" t="str" cm="1">
        <f t="array" ref="H5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44" s="17" t="s">
        <v>193</v>
      </c>
      <c r="J544" t="str">
        <f>IF(semaineNetNm1[[#This Row],[Popularité]]&gt;=70,"Forte","Faible")</f>
        <v>Faible</v>
      </c>
      <c r="K544" t="str">
        <f>IF(semaineNetNm1[[#This Row],[Energie]]&gt;0.6,"Forte","Faible")</f>
        <v>Forte</v>
      </c>
      <c r="L544" s="18">
        <v>5116071</v>
      </c>
      <c r="M544" s="17">
        <v>4894656</v>
      </c>
      <c r="N544" s="19">
        <v>44120</v>
      </c>
      <c r="O544" s="17">
        <v>68</v>
      </c>
      <c r="P544" s="17">
        <v>0.86499999999999999</v>
      </c>
      <c r="Q544" s="17">
        <v>0.56899999999999995</v>
      </c>
      <c r="R544" s="17">
        <v>0.26600000000000001</v>
      </c>
      <c r="S544" s="17">
        <v>6.7299999999999999E-2</v>
      </c>
      <c r="T544" s="17">
        <v>0.312</v>
      </c>
      <c r="U544" s="17">
        <v>0.36099999999999999</v>
      </c>
      <c r="V544" s="17">
        <v>-3.8439999999999999</v>
      </c>
      <c r="W544" s="17">
        <v>214363</v>
      </c>
      <c r="X544">
        <f>YEAR(semaineNetNm1[[#This Row],[Date de sortie]])</f>
        <v>2020</v>
      </c>
    </row>
    <row r="545" spans="1:24" x14ac:dyDescent="0.25">
      <c r="A545" s="10" t="s">
        <v>752</v>
      </c>
      <c r="B545" s="17">
        <v>410</v>
      </c>
      <c r="C545" s="18">
        <v>137</v>
      </c>
      <c r="D545" s="17">
        <v>13</v>
      </c>
      <c r="E545" s="19">
        <v>44267</v>
      </c>
      <c r="F545" s="17" t="s">
        <v>960</v>
      </c>
      <c r="G545" s="17" t="s">
        <v>961</v>
      </c>
      <c r="H545" t="str" cm="1">
        <f t="array" ref="H5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45" s="17" t="s">
        <v>276</v>
      </c>
      <c r="J545" t="str">
        <f>IF(semaineNetNm1[[#This Row],[Popularité]]&gt;=70,"Forte","Faible")</f>
        <v>Forte</v>
      </c>
      <c r="K545" t="str">
        <f>IF(semaineNetNm1[[#This Row],[Energie]]&gt;0.6,"Forte","Faible")</f>
        <v>Faible</v>
      </c>
      <c r="L545" s="18">
        <v>5141640</v>
      </c>
      <c r="M545" s="17">
        <v>1585593</v>
      </c>
      <c r="N545" s="19">
        <v>44119</v>
      </c>
      <c r="O545" s="17">
        <v>79</v>
      </c>
      <c r="P545" s="17">
        <v>0.50900000000000001</v>
      </c>
      <c r="Q545" s="17">
        <v>0.443</v>
      </c>
      <c r="R545" s="17">
        <v>5.3600000000000002E-2</v>
      </c>
      <c r="S545" s="17">
        <v>0.61499999999999999</v>
      </c>
      <c r="T545" s="17">
        <v>0.47199999999999998</v>
      </c>
      <c r="U545" s="17">
        <v>0.69</v>
      </c>
      <c r="V545" s="17">
        <v>-5.9950000000000001</v>
      </c>
      <c r="W545" s="17">
        <v>196380</v>
      </c>
      <c r="X545">
        <f>YEAR(semaineNetNm1[[#This Row],[Date de sortie]])</f>
        <v>2020</v>
      </c>
    </row>
    <row r="546" spans="1:24" x14ac:dyDescent="0.25">
      <c r="A546" s="10" t="s">
        <v>752</v>
      </c>
      <c r="B546" s="17">
        <v>662</v>
      </c>
      <c r="C546" s="18">
        <v>102</v>
      </c>
      <c r="D546" s="17">
        <v>1</v>
      </c>
      <c r="E546" s="19">
        <v>44183</v>
      </c>
      <c r="F546" s="17" t="s">
        <v>962</v>
      </c>
      <c r="G546" s="17" t="s">
        <v>67</v>
      </c>
      <c r="H546" t="str" cm="1">
        <f t="array" ref="H5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46" s="17" t="s">
        <v>68</v>
      </c>
      <c r="J546" t="str">
        <f>IF(semaineNetNm1[[#This Row],[Popularité]]&gt;=70,"Forte","Faible")</f>
        <v>Faible</v>
      </c>
      <c r="K546" t="str">
        <f>IF(semaineNetNm1[[#This Row],[Energie]]&gt;0.6,"Forte","Faible")</f>
        <v>Faible</v>
      </c>
      <c r="L546" s="18">
        <v>8813922</v>
      </c>
      <c r="M546" s="17">
        <v>3916979</v>
      </c>
      <c r="N546" s="19">
        <v>44119</v>
      </c>
      <c r="O546" s="17">
        <v>45</v>
      </c>
      <c r="P546" s="17">
        <v>0.59599999999999997</v>
      </c>
      <c r="Q546" s="17">
        <v>0.65400000000000003</v>
      </c>
      <c r="R546" s="17">
        <v>4.58E-2</v>
      </c>
      <c r="S546" s="17">
        <v>0.42399999999999999</v>
      </c>
      <c r="T546" s="17">
        <v>0.11</v>
      </c>
      <c r="U546" s="17">
        <v>0.38200000000000001</v>
      </c>
      <c r="V546" s="17">
        <v>-4.68</v>
      </c>
      <c r="W546" s="17">
        <v>169245</v>
      </c>
      <c r="X546">
        <f>YEAR(semaineNetNm1[[#This Row],[Date de sortie]])</f>
        <v>2020</v>
      </c>
    </row>
    <row r="547" spans="1:24" x14ac:dyDescent="0.25">
      <c r="A547" s="10" t="s">
        <v>752</v>
      </c>
      <c r="B547" s="17">
        <v>821</v>
      </c>
      <c r="C547" s="18">
        <v>137</v>
      </c>
      <c r="D547" s="17">
        <v>2</v>
      </c>
      <c r="E547" s="19">
        <v>44120</v>
      </c>
      <c r="F547" s="17" t="s">
        <v>963</v>
      </c>
      <c r="G547" s="17" t="s">
        <v>964</v>
      </c>
      <c r="H547" t="str" cm="1">
        <f t="array" ref="H5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47" s="17" t="s">
        <v>68</v>
      </c>
      <c r="J547" t="str">
        <f>IF(semaineNetNm1[[#This Row],[Popularité]]&gt;=70,"Forte","Faible")</f>
        <v>Forte</v>
      </c>
      <c r="K547" t="str">
        <f>IF(semaineNetNm1[[#This Row],[Energie]]&gt;0.6,"Forte","Faible")</f>
        <v>Forte</v>
      </c>
      <c r="L547" s="18">
        <v>5010179</v>
      </c>
      <c r="M547" s="17">
        <v>4442273</v>
      </c>
      <c r="N547" s="19">
        <v>44117</v>
      </c>
      <c r="O547" s="17">
        <v>73</v>
      </c>
      <c r="P547" s="17">
        <v>0.65700000000000003</v>
      </c>
      <c r="Q547" s="17">
        <v>0.70299999999999996</v>
      </c>
      <c r="R547" s="17">
        <v>7.8299999999999995E-2</v>
      </c>
      <c r="S547" s="17">
        <v>0.13900000000000001</v>
      </c>
      <c r="T547" s="17">
        <v>9.2999999999999999E-2</v>
      </c>
      <c r="U547" s="17">
        <v>0.45500000000000002</v>
      </c>
      <c r="V547" s="17">
        <v>-5.3630000000000004</v>
      </c>
      <c r="W547" s="17">
        <v>146375</v>
      </c>
      <c r="X547">
        <f>YEAR(semaineNetNm1[[#This Row],[Date de sortie]])</f>
        <v>2020</v>
      </c>
    </row>
    <row r="548" spans="1:24" x14ac:dyDescent="0.25">
      <c r="A548" s="10" t="s">
        <v>752</v>
      </c>
      <c r="B548" s="17">
        <v>830</v>
      </c>
      <c r="C548" s="18">
        <v>68</v>
      </c>
      <c r="D548" s="17">
        <v>18</v>
      </c>
      <c r="E548" s="19">
        <v>44029</v>
      </c>
      <c r="F548" s="17" t="s">
        <v>965</v>
      </c>
      <c r="G548" s="17" t="s">
        <v>966</v>
      </c>
      <c r="H548" t="str" cm="1">
        <f t="array" ref="H5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48" s="17"/>
      <c r="J548" t="str">
        <f>IF(semaineNetNm1[[#This Row],[Popularité]]&gt;=70,"Forte","Faible")</f>
        <v>Faible</v>
      </c>
      <c r="K548" t="str">
        <f>IF(semaineNetNm1[[#This Row],[Energie]]&gt;0.6,"Forte","Faible")</f>
        <v>Forte</v>
      </c>
      <c r="L548" s="18">
        <v>5183246</v>
      </c>
      <c r="M548" s="17">
        <v>68875</v>
      </c>
      <c r="N548" s="19">
        <v>44113</v>
      </c>
      <c r="O548" s="17">
        <v>68</v>
      </c>
      <c r="P548" s="17">
        <v>0.68500000000000005</v>
      </c>
      <c r="Q548" s="17">
        <v>0.88500000000000001</v>
      </c>
      <c r="R548" s="17">
        <v>6.2700000000000006E-2</v>
      </c>
      <c r="S548" s="17">
        <v>0.33</v>
      </c>
      <c r="T548" s="17">
        <v>0.14799999999999999</v>
      </c>
      <c r="U548" s="17">
        <v>0.93700000000000006</v>
      </c>
      <c r="V548" s="17">
        <v>-6.4290000000000003</v>
      </c>
      <c r="W548" s="17">
        <v>144000</v>
      </c>
      <c r="X548">
        <f>YEAR(semaineNetNm1[[#This Row],[Date de sortie]])</f>
        <v>2020</v>
      </c>
    </row>
    <row r="549" spans="1:24" x14ac:dyDescent="0.25">
      <c r="A549" s="10" t="s">
        <v>752</v>
      </c>
      <c r="B549" s="17">
        <v>835</v>
      </c>
      <c r="C549" s="18">
        <v>109</v>
      </c>
      <c r="D549" s="17">
        <v>2</v>
      </c>
      <c r="E549" s="19">
        <v>44113</v>
      </c>
      <c r="F549" s="17" t="s">
        <v>967</v>
      </c>
      <c r="G549" s="17" t="s">
        <v>968</v>
      </c>
      <c r="H549" t="str" cm="1">
        <f t="array" ref="H5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49" s="17" t="s">
        <v>68</v>
      </c>
      <c r="J549" t="str">
        <f>IF(semaineNetNm1[[#This Row],[Popularité]]&gt;=70,"Forte","Faible")</f>
        <v>Faible</v>
      </c>
      <c r="K549" t="str">
        <f>IF(semaineNetNm1[[#This Row],[Energie]]&gt;0.6,"Forte","Faible")</f>
        <v>Forte</v>
      </c>
      <c r="L549" s="18">
        <v>4870203</v>
      </c>
      <c r="M549" s="17">
        <v>6569150</v>
      </c>
      <c r="N549" s="19">
        <v>44113</v>
      </c>
      <c r="O549" s="17">
        <v>69</v>
      </c>
      <c r="P549" s="17">
        <v>0.86699999999999999</v>
      </c>
      <c r="Q549" s="17">
        <v>0.73699999999999999</v>
      </c>
      <c r="R549" s="17">
        <v>4.58E-2</v>
      </c>
      <c r="S549" s="17">
        <v>3.9800000000000002E-2</v>
      </c>
      <c r="T549" s="17">
        <v>0.32</v>
      </c>
      <c r="U549" s="17">
        <v>0.50600000000000001</v>
      </c>
      <c r="V549" s="17">
        <v>-2.2589999999999999</v>
      </c>
      <c r="W549" s="17">
        <v>175873</v>
      </c>
      <c r="X549">
        <f>YEAR(semaineNetNm1[[#This Row],[Date de sortie]])</f>
        <v>2020</v>
      </c>
    </row>
    <row r="550" spans="1:24" x14ac:dyDescent="0.25">
      <c r="A550" s="10" t="s">
        <v>752</v>
      </c>
      <c r="B550" s="17">
        <v>323</v>
      </c>
      <c r="C550" s="18">
        <v>21</v>
      </c>
      <c r="D550" s="17">
        <v>35</v>
      </c>
      <c r="E550" s="19">
        <v>44141</v>
      </c>
      <c r="F550" s="17" t="s">
        <v>969</v>
      </c>
      <c r="G550" s="17" t="s">
        <v>970</v>
      </c>
      <c r="H550" t="str" cm="1">
        <f t="array" ref="H5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50" s="17" t="s">
        <v>106</v>
      </c>
      <c r="J550" t="str">
        <f>IF(semaineNetNm1[[#This Row],[Popularité]]&gt;=70,"Forte","Faible")</f>
        <v>Forte</v>
      </c>
      <c r="K550" t="str">
        <f>IF(semaineNetNm1[[#This Row],[Energie]]&gt;0.6,"Forte","Faible")</f>
        <v>Forte</v>
      </c>
      <c r="L550" s="18">
        <v>5300884</v>
      </c>
      <c r="M550" s="17">
        <v>7904381</v>
      </c>
      <c r="N550" s="19">
        <v>44112</v>
      </c>
      <c r="O550" s="17">
        <v>79</v>
      </c>
      <c r="P550" s="17">
        <v>0.63200000000000001</v>
      </c>
      <c r="Q550" s="17">
        <v>0.73599999999999999</v>
      </c>
      <c r="R550" s="17">
        <v>6.4799999999999996E-2</v>
      </c>
      <c r="S550" s="17">
        <v>0.18</v>
      </c>
      <c r="T550" s="17">
        <v>0.34899999999999998</v>
      </c>
      <c r="U550" s="17">
        <v>0.503</v>
      </c>
      <c r="V550" s="17">
        <v>-4.9390000000000001</v>
      </c>
      <c r="W550" s="17">
        <v>216107</v>
      </c>
      <c r="X550">
        <f>YEAR(semaineNetNm1[[#This Row],[Date de sortie]])</f>
        <v>2020</v>
      </c>
    </row>
    <row r="551" spans="1:24" x14ac:dyDescent="0.25">
      <c r="A551" s="10" t="s">
        <v>752</v>
      </c>
      <c r="B551" s="17">
        <v>504</v>
      </c>
      <c r="C551" s="18">
        <v>4</v>
      </c>
      <c r="D551" s="17">
        <v>38</v>
      </c>
      <c r="E551" s="19">
        <v>44008</v>
      </c>
      <c r="F551" s="17" t="s">
        <v>971</v>
      </c>
      <c r="G551" s="17" t="s">
        <v>129</v>
      </c>
      <c r="H551" t="str" cm="1">
        <f t="array" ref="H5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51" s="17" t="s">
        <v>130</v>
      </c>
      <c r="J551" t="str">
        <f>IF(semaineNetNm1[[#This Row],[Popularité]]&gt;=70,"Forte","Faible")</f>
        <v>Forte</v>
      </c>
      <c r="K551" t="str">
        <f>IF(semaineNetNm1[[#This Row],[Energie]]&gt;0.6,"Forte","Faible")</f>
        <v>Forte</v>
      </c>
      <c r="L551" s="18">
        <v>5023592</v>
      </c>
      <c r="M551" s="17">
        <v>23848461</v>
      </c>
      <c r="N551" s="19">
        <v>44106</v>
      </c>
      <c r="O551" s="17">
        <v>79</v>
      </c>
      <c r="P551" s="17">
        <v>0.76100000000000001</v>
      </c>
      <c r="Q551" s="17">
        <v>0.81200000000000006</v>
      </c>
      <c r="R551" s="17">
        <v>8.1199999999999994E-2</v>
      </c>
      <c r="S551" s="17">
        <v>4.65E-2</v>
      </c>
      <c r="T551" s="17">
        <v>6.0100000000000001E-2</v>
      </c>
      <c r="U551" s="17">
        <v>0.34399999999999997</v>
      </c>
      <c r="V551" s="17">
        <v>-5.2220000000000004</v>
      </c>
      <c r="W551" s="17">
        <v>182956</v>
      </c>
      <c r="X551">
        <f>YEAR(semaineNetNm1[[#This Row],[Date de sortie]])</f>
        <v>2020</v>
      </c>
    </row>
    <row r="552" spans="1:24" x14ac:dyDescent="0.25">
      <c r="A552" s="10" t="s">
        <v>752</v>
      </c>
      <c r="B552" s="17">
        <v>593</v>
      </c>
      <c r="C552" s="18">
        <v>6</v>
      </c>
      <c r="D552" s="17">
        <v>15</v>
      </c>
      <c r="E552" s="19">
        <v>44106</v>
      </c>
      <c r="F552" s="17" t="s">
        <v>972</v>
      </c>
      <c r="G552" s="17" t="s">
        <v>129</v>
      </c>
      <c r="H552" t="str" cm="1">
        <f t="array" ref="H5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52" s="17" t="s">
        <v>130</v>
      </c>
      <c r="J552" t="str">
        <f>IF(semaineNetNm1[[#This Row],[Popularité]]&gt;=70,"Forte","Faible")</f>
        <v>Forte</v>
      </c>
      <c r="K552" t="str">
        <f>IF(semaineNetNm1[[#This Row],[Energie]]&gt;0.6,"Forte","Faible")</f>
        <v>Forte</v>
      </c>
      <c r="L552" s="18">
        <v>4796365</v>
      </c>
      <c r="M552" s="17">
        <v>23848461</v>
      </c>
      <c r="N552" s="19">
        <v>44106</v>
      </c>
      <c r="O552" s="17">
        <v>75</v>
      </c>
      <c r="P552" s="17">
        <v>0.70699999999999996</v>
      </c>
      <c r="Q552" s="17">
        <v>0.65400000000000003</v>
      </c>
      <c r="R552" s="17">
        <v>6.6400000000000001E-2</v>
      </c>
      <c r="S552" s="17">
        <v>5.5900000000000004E-3</v>
      </c>
      <c r="T552" s="17">
        <v>8.7300000000000003E-2</v>
      </c>
      <c r="U552" s="17">
        <v>0.44800000000000001</v>
      </c>
      <c r="V552" s="17">
        <v>-5.6609999999999996</v>
      </c>
      <c r="W552" s="17">
        <v>194765</v>
      </c>
      <c r="X552">
        <f>YEAR(semaineNetNm1[[#This Row],[Date de sortie]])</f>
        <v>2020</v>
      </c>
    </row>
    <row r="553" spans="1:24" x14ac:dyDescent="0.25">
      <c r="A553" s="10" t="s">
        <v>752</v>
      </c>
      <c r="B553" s="17">
        <v>605</v>
      </c>
      <c r="C553" s="18">
        <v>5</v>
      </c>
      <c r="D553" s="17">
        <v>19</v>
      </c>
      <c r="E553" s="19">
        <v>44071</v>
      </c>
      <c r="F553" s="17" t="s">
        <v>973</v>
      </c>
      <c r="G553" s="17" t="s">
        <v>129</v>
      </c>
      <c r="H553" t="str" cm="1">
        <f t="array" ref="H5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53" s="17" t="s">
        <v>130</v>
      </c>
      <c r="J553" t="str">
        <f>IF(semaineNetNm1[[#This Row],[Popularité]]&gt;=70,"Forte","Faible")</f>
        <v>Forte</v>
      </c>
      <c r="K553" t="str">
        <f>IF(semaineNetNm1[[#This Row],[Energie]]&gt;0.6,"Forte","Faible")</f>
        <v>Forte</v>
      </c>
      <c r="L553" s="18">
        <v>4812765</v>
      </c>
      <c r="M553" s="17">
        <v>23848461</v>
      </c>
      <c r="N553" s="19">
        <v>44106</v>
      </c>
      <c r="O553" s="17">
        <v>71</v>
      </c>
      <c r="P553" s="17">
        <v>0.70099999999999996</v>
      </c>
      <c r="Q553" s="17">
        <v>0.79</v>
      </c>
      <c r="R553" s="17">
        <v>0.36499999999999999</v>
      </c>
      <c r="S553" s="17">
        <v>3.1699999999999999E-2</v>
      </c>
      <c r="T553" s="17">
        <v>3.1099999999999999E-2</v>
      </c>
      <c r="U553" s="17">
        <v>0.91</v>
      </c>
      <c r="V553" s="17">
        <v>-4.8099999999999996</v>
      </c>
      <c r="W553" s="17">
        <v>177813</v>
      </c>
      <c r="X553">
        <f>YEAR(semaineNetNm1[[#This Row],[Date de sortie]])</f>
        <v>2020</v>
      </c>
    </row>
    <row r="554" spans="1:24" x14ac:dyDescent="0.25">
      <c r="A554" s="10" t="s">
        <v>752</v>
      </c>
      <c r="B554" s="17">
        <v>756</v>
      </c>
      <c r="C554" s="18">
        <v>22</v>
      </c>
      <c r="D554" s="17">
        <v>8</v>
      </c>
      <c r="E554" s="19">
        <v>44106</v>
      </c>
      <c r="F554" s="17" t="s">
        <v>974</v>
      </c>
      <c r="G554" s="17" t="s">
        <v>129</v>
      </c>
      <c r="H554" t="str" cm="1">
        <f t="array" ref="H5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54" s="17" t="s">
        <v>130</v>
      </c>
      <c r="J554" t="str">
        <f>IF(semaineNetNm1[[#This Row],[Popularité]]&gt;=70,"Forte","Faible")</f>
        <v>Forte</v>
      </c>
      <c r="K554" t="str">
        <f>IF(semaineNetNm1[[#This Row],[Energie]]&gt;0.6,"Forte","Faible")</f>
        <v>Faible</v>
      </c>
      <c r="L554" s="18">
        <v>5039047</v>
      </c>
      <c r="M554" s="17">
        <v>23848461</v>
      </c>
      <c r="N554" s="19">
        <v>44106</v>
      </c>
      <c r="O554" s="17">
        <v>75</v>
      </c>
      <c r="P554" s="17">
        <v>0.55600000000000005</v>
      </c>
      <c r="Q554" s="17">
        <v>0.70099999999999996</v>
      </c>
      <c r="R554" s="17">
        <v>4.1399999999999999E-2</v>
      </c>
      <c r="S554" s="17">
        <v>8.8599999999999998E-3</v>
      </c>
      <c r="T554" s="17">
        <v>0.106</v>
      </c>
      <c r="U554" s="17">
        <v>0.33300000000000002</v>
      </c>
      <c r="V554" s="17">
        <v>-7.42</v>
      </c>
      <c r="W554" s="17">
        <v>201122</v>
      </c>
      <c r="X554">
        <f>YEAR(semaineNetNm1[[#This Row],[Date de sortie]])</f>
        <v>2020</v>
      </c>
    </row>
    <row r="555" spans="1:24" x14ac:dyDescent="0.25">
      <c r="A555" s="10" t="s">
        <v>752</v>
      </c>
      <c r="B555" s="17">
        <v>757</v>
      </c>
      <c r="C555" s="18">
        <v>41</v>
      </c>
      <c r="D555" s="17">
        <v>7</v>
      </c>
      <c r="E555" s="19">
        <v>44106</v>
      </c>
      <c r="F555" s="17" t="s">
        <v>975</v>
      </c>
      <c r="G555" s="17" t="s">
        <v>976</v>
      </c>
      <c r="H555" t="str" cm="1">
        <f t="array" ref="H5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55" s="17" t="s">
        <v>977</v>
      </c>
      <c r="J555" t="str">
        <f>IF(semaineNetNm1[[#This Row],[Popularité]]&gt;=70,"Forte","Faible")</f>
        <v>Forte</v>
      </c>
      <c r="K555" t="str">
        <f>IF(semaineNetNm1[[#This Row],[Energie]]&gt;0.6,"Forte","Faible")</f>
        <v>Faible</v>
      </c>
      <c r="L555" s="18">
        <v>4995203</v>
      </c>
      <c r="M555" s="17">
        <v>100635</v>
      </c>
      <c r="N555" s="19">
        <v>44106</v>
      </c>
      <c r="O555" s="17">
        <v>76</v>
      </c>
      <c r="P555" s="17">
        <v>0.59799999999999998</v>
      </c>
      <c r="Q555" s="17">
        <v>0.75800000000000001</v>
      </c>
      <c r="R555" s="17">
        <v>8.6800000000000002E-2</v>
      </c>
      <c r="S555" s="17">
        <v>0.16</v>
      </c>
      <c r="T555" s="17">
        <v>0.29499999999999998</v>
      </c>
      <c r="U555" s="17">
        <v>0.65800000000000003</v>
      </c>
      <c r="V555" s="17">
        <v>-5.6950000000000003</v>
      </c>
      <c r="W555" s="17">
        <v>184905</v>
      </c>
      <c r="X555">
        <f>YEAR(semaineNetNm1[[#This Row],[Date de sortie]])</f>
        <v>2020</v>
      </c>
    </row>
    <row r="556" spans="1:24" x14ac:dyDescent="0.25">
      <c r="A556" s="10" t="s">
        <v>752</v>
      </c>
      <c r="B556" s="17">
        <v>760</v>
      </c>
      <c r="C556" s="18">
        <v>24</v>
      </c>
      <c r="D556" s="17">
        <v>8</v>
      </c>
      <c r="E556" s="19">
        <v>44106</v>
      </c>
      <c r="F556" s="17" t="s">
        <v>978</v>
      </c>
      <c r="G556" s="17" t="s">
        <v>979</v>
      </c>
      <c r="H556" t="str" cm="1">
        <f t="array" ref="H5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56" s="17" t="s">
        <v>74</v>
      </c>
      <c r="J556" t="str">
        <f>IF(semaineNetNm1[[#This Row],[Popularité]]&gt;=70,"Forte","Faible")</f>
        <v>Forte</v>
      </c>
      <c r="K556" t="str">
        <f>IF(semaineNetNm1[[#This Row],[Energie]]&gt;0.6,"Forte","Faible")</f>
        <v>Forte</v>
      </c>
      <c r="L556" s="18">
        <v>4914682</v>
      </c>
      <c r="M556" s="17">
        <v>9949044</v>
      </c>
      <c r="N556" s="19">
        <v>44106</v>
      </c>
      <c r="O556" s="17">
        <v>78</v>
      </c>
      <c r="P556" s="17">
        <v>0.626</v>
      </c>
      <c r="Q556" s="17">
        <v>0.81899999999999995</v>
      </c>
      <c r="R556" s="17">
        <v>0.20200000000000001</v>
      </c>
      <c r="S556" s="17">
        <v>7.4799999999999997E-3</v>
      </c>
      <c r="T556" s="17">
        <v>0.16700000000000001</v>
      </c>
      <c r="U556" s="17">
        <v>0.41499999999999998</v>
      </c>
      <c r="V556" s="17">
        <v>-4.5739999999999998</v>
      </c>
      <c r="W556" s="17">
        <v>195906</v>
      </c>
      <c r="X556">
        <f>YEAR(semaineNetNm1[[#This Row],[Date de sortie]])</f>
        <v>2020</v>
      </c>
    </row>
    <row r="557" spans="1:24" x14ac:dyDescent="0.25">
      <c r="A557" s="10" t="s">
        <v>752</v>
      </c>
      <c r="B557" s="17">
        <v>797</v>
      </c>
      <c r="C557" s="18">
        <v>25</v>
      </c>
      <c r="D557" s="17">
        <v>6</v>
      </c>
      <c r="E557" s="19">
        <v>44106</v>
      </c>
      <c r="F557" s="17" t="s">
        <v>980</v>
      </c>
      <c r="G557" s="17" t="s">
        <v>979</v>
      </c>
      <c r="H557" t="str" cm="1">
        <f t="array" ref="H5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57" s="17" t="s">
        <v>74</v>
      </c>
      <c r="J557" t="str">
        <f>IF(semaineNetNm1[[#This Row],[Popularité]]&gt;=70,"Forte","Faible")</f>
        <v>Forte</v>
      </c>
      <c r="K557" t="str">
        <f>IF(semaineNetNm1[[#This Row],[Energie]]&gt;0.6,"Forte","Faible")</f>
        <v>Forte</v>
      </c>
      <c r="L557" s="18">
        <v>4951481</v>
      </c>
      <c r="M557" s="17">
        <v>9949044</v>
      </c>
      <c r="N557" s="19">
        <v>44106</v>
      </c>
      <c r="O557" s="17">
        <v>75</v>
      </c>
      <c r="P557" s="17">
        <v>0.66700000000000004</v>
      </c>
      <c r="Q557" s="17">
        <v>0.64700000000000002</v>
      </c>
      <c r="R557" s="17">
        <v>0.30399999999999999</v>
      </c>
      <c r="S557" s="17">
        <v>0.23100000000000001</v>
      </c>
      <c r="T557" s="17">
        <v>0.13300000000000001</v>
      </c>
      <c r="U557" s="17">
        <v>0.70399999999999996</v>
      </c>
      <c r="V557" s="17">
        <v>-5.5629999999999997</v>
      </c>
      <c r="W557" s="17">
        <v>193839</v>
      </c>
      <c r="X557">
        <f>YEAR(semaineNetNm1[[#This Row],[Date de sortie]])</f>
        <v>2020</v>
      </c>
    </row>
    <row r="558" spans="1:24" x14ac:dyDescent="0.25">
      <c r="A558" s="10" t="s">
        <v>752</v>
      </c>
      <c r="B558" s="17">
        <v>817</v>
      </c>
      <c r="C558" s="18">
        <v>11</v>
      </c>
      <c r="D558" s="17">
        <v>4</v>
      </c>
      <c r="E558" s="19">
        <v>44106</v>
      </c>
      <c r="F558" s="17" t="s">
        <v>981</v>
      </c>
      <c r="G558" s="17" t="s">
        <v>129</v>
      </c>
      <c r="H558" t="str" cm="1">
        <f t="array" ref="H5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58" s="17" t="s">
        <v>130</v>
      </c>
      <c r="J558" t="str">
        <f>IF(semaineNetNm1[[#This Row],[Popularité]]&gt;=70,"Forte","Faible")</f>
        <v>Faible</v>
      </c>
      <c r="K558" t="str">
        <f>IF(semaineNetNm1[[#This Row],[Energie]]&gt;0.6,"Forte","Faible")</f>
        <v>Forte</v>
      </c>
      <c r="L558" s="18">
        <v>6846771</v>
      </c>
      <c r="M558" s="17">
        <v>23848461</v>
      </c>
      <c r="N558" s="19">
        <v>44106</v>
      </c>
      <c r="O558" s="17">
        <v>67</v>
      </c>
      <c r="P558" s="17">
        <v>0.66200000000000003</v>
      </c>
      <c r="Q558" s="17">
        <v>0.65300000000000002</v>
      </c>
      <c r="R558" s="17">
        <v>0.16200000000000001</v>
      </c>
      <c r="S558" s="17">
        <v>4.6499999999999996E-3</v>
      </c>
      <c r="T558" s="17">
        <v>6.2600000000000003E-2</v>
      </c>
      <c r="U558" s="17">
        <v>0.67400000000000004</v>
      </c>
      <c r="V558" s="17">
        <v>-6.1680000000000001</v>
      </c>
      <c r="W558" s="17">
        <v>161168</v>
      </c>
      <c r="X558">
        <f>YEAR(semaineNetNm1[[#This Row],[Date de sortie]])</f>
        <v>2020</v>
      </c>
    </row>
    <row r="559" spans="1:24" x14ac:dyDescent="0.25">
      <c r="A559" s="10" t="s">
        <v>752</v>
      </c>
      <c r="B559" s="17">
        <v>831</v>
      </c>
      <c r="C559" s="18">
        <v>35</v>
      </c>
      <c r="D559" s="17">
        <v>3</v>
      </c>
      <c r="E559" s="19">
        <v>44106</v>
      </c>
      <c r="F559" s="17" t="s">
        <v>982</v>
      </c>
      <c r="G559" s="17" t="s">
        <v>129</v>
      </c>
      <c r="H559" t="str" cm="1">
        <f t="array" ref="H5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59" s="17" t="s">
        <v>130</v>
      </c>
      <c r="J559" t="str">
        <f>IF(semaineNetNm1[[#This Row],[Popularité]]&gt;=70,"Forte","Faible")</f>
        <v>Faible</v>
      </c>
      <c r="K559" t="str">
        <f>IF(semaineNetNm1[[#This Row],[Energie]]&gt;0.6,"Forte","Faible")</f>
        <v>Forte</v>
      </c>
      <c r="L559" s="18">
        <v>5125708</v>
      </c>
      <c r="M559" s="17">
        <v>23848461</v>
      </c>
      <c r="N559" s="19">
        <v>44106</v>
      </c>
      <c r="O559" s="17">
        <v>69</v>
      </c>
      <c r="P559" s="17">
        <v>0.64</v>
      </c>
      <c r="Q559" s="17">
        <v>0.68600000000000005</v>
      </c>
      <c r="R559" s="17">
        <v>0.159</v>
      </c>
      <c r="S559" s="17">
        <v>3.3399999999999999E-2</v>
      </c>
      <c r="T559" s="17">
        <v>8.0100000000000005E-2</v>
      </c>
      <c r="U559" s="17">
        <v>0.59699999999999998</v>
      </c>
      <c r="V559" s="17">
        <v>-5.4909999999999997</v>
      </c>
      <c r="W559" s="17">
        <v>171798</v>
      </c>
      <c r="X559">
        <f>YEAR(semaineNetNm1[[#This Row],[Date de sortie]])</f>
        <v>2020</v>
      </c>
    </row>
    <row r="560" spans="1:24" x14ac:dyDescent="0.25">
      <c r="A560" s="10" t="s">
        <v>752</v>
      </c>
      <c r="B560" s="17">
        <v>834</v>
      </c>
      <c r="C560" s="18">
        <v>32</v>
      </c>
      <c r="D560" s="17">
        <v>3</v>
      </c>
      <c r="E560" s="19">
        <v>44106</v>
      </c>
      <c r="F560" s="17" t="s">
        <v>983</v>
      </c>
      <c r="G560" s="17" t="s">
        <v>129</v>
      </c>
      <c r="H560" t="str" cm="1">
        <f t="array" ref="H5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60" s="17" t="s">
        <v>130</v>
      </c>
      <c r="J560" t="str">
        <f>IF(semaineNetNm1[[#This Row],[Popularité]]&gt;=70,"Forte","Faible")</f>
        <v>Faible</v>
      </c>
      <c r="K560" t="str">
        <f>IF(semaineNetNm1[[#This Row],[Energie]]&gt;0.6,"Forte","Faible")</f>
        <v>Forte</v>
      </c>
      <c r="L560" s="18">
        <v>5056387</v>
      </c>
      <c r="M560" s="17">
        <v>23848461</v>
      </c>
      <c r="N560" s="19">
        <v>44106</v>
      </c>
      <c r="O560" s="17">
        <v>68</v>
      </c>
      <c r="P560" s="17">
        <v>0.63300000000000001</v>
      </c>
      <c r="Q560" s="17">
        <v>0.80400000000000005</v>
      </c>
      <c r="R560" s="17">
        <v>6.1199999999999997E-2</v>
      </c>
      <c r="S560" s="17">
        <v>3.7100000000000001E-2</v>
      </c>
      <c r="T560" s="17">
        <v>0.10199999999999999</v>
      </c>
      <c r="U560" s="17">
        <v>0.67</v>
      </c>
      <c r="V560" s="17">
        <v>-6.1859999999999999</v>
      </c>
      <c r="W560" s="17">
        <v>163946</v>
      </c>
      <c r="X560">
        <f>YEAR(semaineNetNm1[[#This Row],[Date de sortie]])</f>
        <v>2020</v>
      </c>
    </row>
    <row r="561" spans="1:24" x14ac:dyDescent="0.25">
      <c r="A561" s="10" t="s">
        <v>752</v>
      </c>
      <c r="B561" s="17">
        <v>846</v>
      </c>
      <c r="C561" s="18">
        <v>53</v>
      </c>
      <c r="D561" s="17">
        <v>2</v>
      </c>
      <c r="E561" s="19">
        <v>44106</v>
      </c>
      <c r="F561" s="17" t="s">
        <v>984</v>
      </c>
      <c r="G561" s="17" t="s">
        <v>979</v>
      </c>
      <c r="H561" t="str" cm="1">
        <f t="array" ref="H5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61" s="17" t="s">
        <v>74</v>
      </c>
      <c r="J561" t="str">
        <f>IF(semaineNetNm1[[#This Row],[Popularité]]&gt;=70,"Forte","Faible")</f>
        <v>Faible</v>
      </c>
      <c r="K561" t="str">
        <f>IF(semaineNetNm1[[#This Row],[Energie]]&gt;0.6,"Forte","Faible")</f>
        <v>Forte</v>
      </c>
      <c r="L561" s="18">
        <v>4947593</v>
      </c>
      <c r="M561" s="17">
        <v>9949044</v>
      </c>
      <c r="N561" s="19">
        <v>44106</v>
      </c>
      <c r="O561" s="17">
        <v>69</v>
      </c>
      <c r="P561" s="17">
        <v>0.73299999999999998</v>
      </c>
      <c r="Q561" s="17">
        <v>0.84699999999999998</v>
      </c>
      <c r="R561" s="17">
        <v>0.16</v>
      </c>
      <c r="S561" s="17">
        <v>5.7400000000000003E-3</v>
      </c>
      <c r="T561" s="17">
        <v>0.151</v>
      </c>
      <c r="U561" s="17">
        <v>0.20200000000000001</v>
      </c>
      <c r="V561" s="17">
        <v>-6.4390000000000001</v>
      </c>
      <c r="W561" s="17">
        <v>193591</v>
      </c>
      <c r="X561">
        <f>YEAR(semaineNetNm1[[#This Row],[Date de sortie]])</f>
        <v>2020</v>
      </c>
    </row>
    <row r="562" spans="1:24" x14ac:dyDescent="0.25">
      <c r="A562" s="10" t="s">
        <v>752</v>
      </c>
      <c r="B562" s="17">
        <v>852</v>
      </c>
      <c r="C562" s="18">
        <v>65</v>
      </c>
      <c r="D562" s="17">
        <v>1</v>
      </c>
      <c r="E562" s="19">
        <v>44106</v>
      </c>
      <c r="F562" s="17" t="s">
        <v>985</v>
      </c>
      <c r="G562" s="17" t="s">
        <v>979</v>
      </c>
      <c r="H562" t="str" cm="1">
        <f t="array" ref="H5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62" s="17" t="s">
        <v>74</v>
      </c>
      <c r="J562" t="str">
        <f>IF(semaineNetNm1[[#This Row],[Popularité]]&gt;=70,"Forte","Faible")</f>
        <v>Forte</v>
      </c>
      <c r="K562" t="str">
        <f>IF(semaineNetNm1[[#This Row],[Energie]]&gt;0.6,"Forte","Faible")</f>
        <v>Forte</v>
      </c>
      <c r="L562" s="18">
        <v>9129562</v>
      </c>
      <c r="M562" s="17">
        <v>9949044</v>
      </c>
      <c r="N562" s="19">
        <v>44106</v>
      </c>
      <c r="O562" s="17">
        <v>73</v>
      </c>
      <c r="P562" s="17">
        <v>0.73299999999999998</v>
      </c>
      <c r="Q562" s="17">
        <v>0.82499999999999996</v>
      </c>
      <c r="R562" s="17">
        <v>9.69E-2</v>
      </c>
      <c r="S562" s="17">
        <v>0.34899999999999998</v>
      </c>
      <c r="T562" s="17">
        <v>0.112</v>
      </c>
      <c r="U562" s="17">
        <v>0.62</v>
      </c>
      <c r="V562" s="17">
        <v>-5.625</v>
      </c>
      <c r="W562" s="17">
        <v>190331</v>
      </c>
      <c r="X562">
        <f>YEAR(semaineNetNm1[[#This Row],[Date de sortie]])</f>
        <v>2020</v>
      </c>
    </row>
    <row r="563" spans="1:24" x14ac:dyDescent="0.25">
      <c r="A563" s="10" t="s">
        <v>752</v>
      </c>
      <c r="B563" s="17">
        <v>853</v>
      </c>
      <c r="C563" s="18">
        <v>68</v>
      </c>
      <c r="D563" s="17">
        <v>1</v>
      </c>
      <c r="E563" s="19">
        <v>44106</v>
      </c>
      <c r="F563" s="17" t="s">
        <v>986</v>
      </c>
      <c r="G563" s="17" t="s">
        <v>979</v>
      </c>
      <c r="H563" t="str" cm="1">
        <f t="array" ref="H5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63" s="17" t="s">
        <v>74</v>
      </c>
      <c r="J563" t="str">
        <f>IF(semaineNetNm1[[#This Row],[Popularité]]&gt;=70,"Forte","Faible")</f>
        <v>Faible</v>
      </c>
      <c r="K563" t="str">
        <f>IF(semaineNetNm1[[#This Row],[Energie]]&gt;0.6,"Forte","Faible")</f>
        <v>Forte</v>
      </c>
      <c r="L563" s="18">
        <v>8675173</v>
      </c>
      <c r="M563" s="17">
        <v>9949044</v>
      </c>
      <c r="N563" s="19">
        <v>44106</v>
      </c>
      <c r="O563" s="17">
        <v>65</v>
      </c>
      <c r="P563" s="17">
        <v>0.79300000000000004</v>
      </c>
      <c r="Q563" s="17">
        <v>0.63500000000000001</v>
      </c>
      <c r="R563" s="17">
        <v>3.2199999999999999E-2</v>
      </c>
      <c r="S563" s="17">
        <v>6.4700000000000001E-4</v>
      </c>
      <c r="T563" s="17">
        <v>0.113</v>
      </c>
      <c r="U563" s="17">
        <v>0.28100000000000003</v>
      </c>
      <c r="V563" s="17">
        <v>-4.3330000000000002</v>
      </c>
      <c r="W563" s="17">
        <v>201856</v>
      </c>
      <c r="X563">
        <f>YEAR(semaineNetNm1[[#This Row],[Date de sortie]])</f>
        <v>2020</v>
      </c>
    </row>
    <row r="564" spans="1:24" x14ac:dyDescent="0.25">
      <c r="A564" s="10" t="s">
        <v>752</v>
      </c>
      <c r="B564" s="17">
        <v>854</v>
      </c>
      <c r="C564" s="18">
        <v>77</v>
      </c>
      <c r="D564" s="17">
        <v>1</v>
      </c>
      <c r="E564" s="19">
        <v>44106</v>
      </c>
      <c r="F564" s="17" t="s">
        <v>987</v>
      </c>
      <c r="G564" s="17" t="s">
        <v>979</v>
      </c>
      <c r="H564" t="str" cm="1">
        <f t="array" ref="H5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64" s="17" t="s">
        <v>74</v>
      </c>
      <c r="J564" t="str">
        <f>IF(semaineNetNm1[[#This Row],[Popularité]]&gt;=70,"Forte","Faible")</f>
        <v>Faible</v>
      </c>
      <c r="K564" t="str">
        <f>IF(semaineNetNm1[[#This Row],[Energie]]&gt;0.6,"Forte","Faible")</f>
        <v>Forte</v>
      </c>
      <c r="L564" s="18">
        <v>8243488</v>
      </c>
      <c r="M564" s="17">
        <v>9949044</v>
      </c>
      <c r="N564" s="19">
        <v>44106</v>
      </c>
      <c r="O564" s="17">
        <v>64</v>
      </c>
      <c r="P564" s="17">
        <v>0.70599999999999996</v>
      </c>
      <c r="Q564" s="17">
        <v>0.77400000000000002</v>
      </c>
      <c r="R564" s="17">
        <v>0.35499999999999998</v>
      </c>
      <c r="S564" s="17">
        <v>1.6299999999999999E-3</v>
      </c>
      <c r="T564" s="17">
        <v>0.104</v>
      </c>
      <c r="U564" s="17">
        <v>0.38200000000000001</v>
      </c>
      <c r="V564" s="17">
        <v>-6.4939999999999998</v>
      </c>
      <c r="W564" s="17">
        <v>185037</v>
      </c>
      <c r="X564">
        <f>YEAR(semaineNetNm1[[#This Row],[Date de sortie]])</f>
        <v>2020</v>
      </c>
    </row>
    <row r="565" spans="1:24" x14ac:dyDescent="0.25">
      <c r="A565" s="10" t="s">
        <v>752</v>
      </c>
      <c r="B565" s="17">
        <v>855</v>
      </c>
      <c r="C565" s="18">
        <v>84</v>
      </c>
      <c r="D565" s="17">
        <v>1</v>
      </c>
      <c r="E565" s="19">
        <v>44106</v>
      </c>
      <c r="F565" s="17" t="s">
        <v>988</v>
      </c>
      <c r="G565" s="17" t="s">
        <v>989</v>
      </c>
      <c r="H565" t="str" cm="1">
        <f t="array" ref="H5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65" s="17" t="s">
        <v>990</v>
      </c>
      <c r="J565" t="str">
        <f>IF(semaineNetNm1[[#This Row],[Popularité]]&gt;=70,"Forte","Faible")</f>
        <v>Faible</v>
      </c>
      <c r="K565" t="str">
        <f>IF(semaineNetNm1[[#This Row],[Energie]]&gt;0.6,"Forte","Faible")</f>
        <v>Faible</v>
      </c>
      <c r="L565" s="18">
        <v>7762934</v>
      </c>
      <c r="M565" s="17">
        <v>5019909</v>
      </c>
      <c r="N565" s="19">
        <v>44106</v>
      </c>
      <c r="O565" s="17">
        <v>68</v>
      </c>
      <c r="P565" s="17">
        <v>0.58199999999999996</v>
      </c>
      <c r="Q565" s="17">
        <v>0.71399999999999997</v>
      </c>
      <c r="R565" s="17">
        <v>8.0799999999999997E-2</v>
      </c>
      <c r="S565" s="17">
        <v>1.29E-2</v>
      </c>
      <c r="T565" s="17">
        <v>7.7399999999999997E-2</v>
      </c>
      <c r="U565" s="17">
        <v>0.33800000000000002</v>
      </c>
      <c r="V565" s="17">
        <v>-7.2720000000000002</v>
      </c>
      <c r="W565" s="17">
        <v>198822</v>
      </c>
      <c r="X565">
        <f>YEAR(semaineNetNm1[[#This Row],[Date de sortie]])</f>
        <v>2020</v>
      </c>
    </row>
    <row r="566" spans="1:24" x14ac:dyDescent="0.25">
      <c r="A566" s="10" t="s">
        <v>752</v>
      </c>
      <c r="B566" s="17">
        <v>856</v>
      </c>
      <c r="C566" s="18">
        <v>131</v>
      </c>
      <c r="D566" s="17">
        <v>1</v>
      </c>
      <c r="E566" s="19">
        <v>44106</v>
      </c>
      <c r="F566" s="17" t="s">
        <v>991</v>
      </c>
      <c r="G566" s="17" t="s">
        <v>979</v>
      </c>
      <c r="H566" t="str" cm="1">
        <f t="array" ref="H5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66" s="17" t="s">
        <v>74</v>
      </c>
      <c r="J566" t="str">
        <f>IF(semaineNetNm1[[#This Row],[Popularité]]&gt;=70,"Forte","Faible")</f>
        <v>Faible</v>
      </c>
      <c r="K566" t="str">
        <f>IF(semaineNetNm1[[#This Row],[Energie]]&gt;0.6,"Forte","Faible")</f>
        <v>Faible</v>
      </c>
      <c r="L566" s="18">
        <v>6029118</v>
      </c>
      <c r="M566" s="17">
        <v>9949044</v>
      </c>
      <c r="N566" s="19">
        <v>44106</v>
      </c>
      <c r="O566" s="17">
        <v>60</v>
      </c>
      <c r="P566" s="17">
        <v>0.53200000000000003</v>
      </c>
      <c r="Q566" s="17">
        <v>0.83099999999999996</v>
      </c>
      <c r="R566" s="17">
        <v>0.30099999999999999</v>
      </c>
      <c r="S566" s="17">
        <v>6.5199999999999994E-2</v>
      </c>
      <c r="T566" s="17">
        <v>0.46400000000000002</v>
      </c>
      <c r="U566" s="17">
        <v>0.36399999999999999</v>
      </c>
      <c r="V566" s="17">
        <v>-5.319</v>
      </c>
      <c r="W566" s="17">
        <v>181716</v>
      </c>
      <c r="X566">
        <f>YEAR(semaineNetNm1[[#This Row],[Date de sortie]])</f>
        <v>2020</v>
      </c>
    </row>
    <row r="567" spans="1:24" x14ac:dyDescent="0.25">
      <c r="A567" s="10" t="s">
        <v>752</v>
      </c>
      <c r="B567" s="17">
        <v>857</v>
      </c>
      <c r="C567" s="18">
        <v>138</v>
      </c>
      <c r="D567" s="17">
        <v>1</v>
      </c>
      <c r="E567" s="19">
        <v>44106</v>
      </c>
      <c r="F567" s="17" t="s">
        <v>992</v>
      </c>
      <c r="G567" s="17" t="s">
        <v>979</v>
      </c>
      <c r="H567" t="str" cm="1">
        <f t="array" ref="H5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67" s="17" t="s">
        <v>74</v>
      </c>
      <c r="J567" t="str">
        <f>IF(semaineNetNm1[[#This Row],[Popularité]]&gt;=70,"Forte","Faible")</f>
        <v>Faible</v>
      </c>
      <c r="K567" t="str">
        <f>IF(semaineNetNm1[[#This Row],[Energie]]&gt;0.6,"Forte","Faible")</f>
        <v>Forte</v>
      </c>
      <c r="L567" s="18">
        <v>5846760</v>
      </c>
      <c r="M567" s="17">
        <v>9949044</v>
      </c>
      <c r="N567" s="19">
        <v>44106</v>
      </c>
      <c r="O567" s="17">
        <v>57</v>
      </c>
      <c r="P567" s="17">
        <v>0.67100000000000004</v>
      </c>
      <c r="Q567" s="17">
        <v>0.82099999999999995</v>
      </c>
      <c r="R567" s="17">
        <v>0.18</v>
      </c>
      <c r="S567" s="17">
        <v>8.43E-3</v>
      </c>
      <c r="T567" s="17">
        <v>9.7199999999999995E-2</v>
      </c>
      <c r="U567" s="17">
        <v>0.49399999999999999</v>
      </c>
      <c r="V567" s="17">
        <v>-5.8929999999999998</v>
      </c>
      <c r="W567" s="17">
        <v>187773</v>
      </c>
      <c r="X567">
        <f>YEAR(semaineNetNm1[[#This Row],[Date de sortie]])</f>
        <v>2020</v>
      </c>
    </row>
    <row r="568" spans="1:24" x14ac:dyDescent="0.25">
      <c r="A568" s="10" t="s">
        <v>752</v>
      </c>
      <c r="B568" s="17">
        <v>858</v>
      </c>
      <c r="C568" s="18">
        <v>139</v>
      </c>
      <c r="D568" s="17">
        <v>1</v>
      </c>
      <c r="E568" s="19">
        <v>44106</v>
      </c>
      <c r="F568" s="17" t="s">
        <v>993</v>
      </c>
      <c r="G568" s="17" t="s">
        <v>979</v>
      </c>
      <c r="H568" t="str" cm="1">
        <f t="array" ref="H5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68" s="17" t="s">
        <v>74</v>
      </c>
      <c r="J568" t="str">
        <f>IF(semaineNetNm1[[#This Row],[Popularité]]&gt;=70,"Forte","Faible")</f>
        <v>Faible</v>
      </c>
      <c r="K568" t="str">
        <f>IF(semaineNetNm1[[#This Row],[Energie]]&gt;0.6,"Forte","Faible")</f>
        <v>Forte</v>
      </c>
      <c r="L568" s="18">
        <v>5841110</v>
      </c>
      <c r="M568" s="17">
        <v>9949044</v>
      </c>
      <c r="N568" s="19">
        <v>44106</v>
      </c>
      <c r="O568" s="17">
        <v>63</v>
      </c>
      <c r="P568" s="17">
        <v>0.70899999999999996</v>
      </c>
      <c r="Q568" s="17">
        <v>0.69699999999999995</v>
      </c>
      <c r="R568" s="17">
        <v>0.29799999999999999</v>
      </c>
      <c r="S568" s="17">
        <v>4.1000000000000002E-2</v>
      </c>
      <c r="T568" s="17">
        <v>8.8599999999999998E-2</v>
      </c>
      <c r="U568" s="17">
        <v>0.439</v>
      </c>
      <c r="V568" s="17">
        <v>-6.6420000000000003</v>
      </c>
      <c r="W568" s="17">
        <v>202420</v>
      </c>
      <c r="X568">
        <f>YEAR(semaineNetNm1[[#This Row],[Date de sortie]])</f>
        <v>2020</v>
      </c>
    </row>
    <row r="569" spans="1:24" x14ac:dyDescent="0.25">
      <c r="A569" s="10" t="s">
        <v>752</v>
      </c>
      <c r="B569" s="17">
        <v>861</v>
      </c>
      <c r="C569" s="18">
        <v>179</v>
      </c>
      <c r="D569" s="17">
        <v>1</v>
      </c>
      <c r="E569" s="19">
        <v>44106</v>
      </c>
      <c r="F569" s="17" t="s">
        <v>994</v>
      </c>
      <c r="G569" s="17" t="s">
        <v>979</v>
      </c>
      <c r="H569" t="str" cm="1">
        <f t="array" ref="H5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69" s="17" t="s">
        <v>74</v>
      </c>
      <c r="J569" t="str">
        <f>IF(semaineNetNm1[[#This Row],[Popularité]]&gt;=70,"Forte","Faible")</f>
        <v>Faible</v>
      </c>
      <c r="K569" t="str">
        <f>IF(semaineNetNm1[[#This Row],[Energie]]&gt;0.6,"Forte","Faible")</f>
        <v>Forte</v>
      </c>
      <c r="L569" s="18">
        <v>5154955</v>
      </c>
      <c r="M569" s="17">
        <v>9949044</v>
      </c>
      <c r="N569" s="19">
        <v>44106</v>
      </c>
      <c r="O569" s="17">
        <v>61</v>
      </c>
      <c r="P569" s="17">
        <v>0.70299999999999996</v>
      </c>
      <c r="Q569" s="17">
        <v>0.82299999999999995</v>
      </c>
      <c r="R569" s="17">
        <v>0.29799999999999999</v>
      </c>
      <c r="S569" s="17">
        <v>1.61E-2</v>
      </c>
      <c r="T569" s="17">
        <v>0.29399999999999998</v>
      </c>
      <c r="U569" s="17">
        <v>0.26</v>
      </c>
      <c r="V569" s="17">
        <v>-2.6909999999999998</v>
      </c>
      <c r="W569" s="17">
        <v>194214</v>
      </c>
      <c r="X569">
        <f>YEAR(semaineNetNm1[[#This Row],[Date de sortie]])</f>
        <v>2020</v>
      </c>
    </row>
    <row r="570" spans="1:24" x14ac:dyDescent="0.25">
      <c r="A570" s="10" t="s">
        <v>752</v>
      </c>
      <c r="B570" s="17">
        <v>863</v>
      </c>
      <c r="C570" s="18">
        <v>190</v>
      </c>
      <c r="D570" s="17">
        <v>1</v>
      </c>
      <c r="E570" s="19">
        <v>44106</v>
      </c>
      <c r="F570" s="17" t="s">
        <v>995</v>
      </c>
      <c r="G570" s="17" t="s">
        <v>979</v>
      </c>
      <c r="H570" t="str" cm="1">
        <f t="array" ref="H5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70" s="17" t="s">
        <v>74</v>
      </c>
      <c r="J570" t="str">
        <f>IF(semaineNetNm1[[#This Row],[Popularité]]&gt;=70,"Forte","Faible")</f>
        <v>Faible</v>
      </c>
      <c r="K570" t="str">
        <f>IF(semaineNetNm1[[#This Row],[Energie]]&gt;0.6,"Forte","Faible")</f>
        <v>Faible</v>
      </c>
      <c r="L570" s="18">
        <v>4915080</v>
      </c>
      <c r="M570" s="17">
        <v>9949044</v>
      </c>
      <c r="N570" s="19">
        <v>44106</v>
      </c>
      <c r="O570" s="17">
        <v>62</v>
      </c>
      <c r="P570" s="17">
        <v>0.39900000000000002</v>
      </c>
      <c r="Q570" s="17">
        <v>0.63</v>
      </c>
      <c r="R570" s="17">
        <v>0.17799999999999999</v>
      </c>
      <c r="S570" s="17">
        <v>0.105</v>
      </c>
      <c r="T570" s="17">
        <v>0.23400000000000001</v>
      </c>
      <c r="U570" s="17">
        <v>6.5699999999999995E-2</v>
      </c>
      <c r="V570" s="17">
        <v>-9.8689999999999998</v>
      </c>
      <c r="W570" s="17">
        <v>214192</v>
      </c>
      <c r="X570">
        <f>YEAR(semaineNetNm1[[#This Row],[Date de sortie]])</f>
        <v>2020</v>
      </c>
    </row>
    <row r="571" spans="1:24" x14ac:dyDescent="0.25">
      <c r="A571" s="10" t="s">
        <v>752</v>
      </c>
      <c r="B571" s="17">
        <v>864</v>
      </c>
      <c r="C571" s="18">
        <v>197</v>
      </c>
      <c r="D571" s="17">
        <v>1</v>
      </c>
      <c r="E571" s="19">
        <v>44106</v>
      </c>
      <c r="F571" s="17" t="s">
        <v>996</v>
      </c>
      <c r="G571" s="17" t="s">
        <v>979</v>
      </c>
      <c r="H571" t="str" cm="1">
        <f t="array" ref="H5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71" s="17" t="s">
        <v>74</v>
      </c>
      <c r="J571" t="str">
        <f>IF(semaineNetNm1[[#This Row],[Popularité]]&gt;=70,"Forte","Faible")</f>
        <v>Faible</v>
      </c>
      <c r="K571" t="str">
        <f>IF(semaineNetNm1[[#This Row],[Energie]]&gt;0.6,"Forte","Faible")</f>
        <v>Forte</v>
      </c>
      <c r="L571" s="18">
        <v>4853661</v>
      </c>
      <c r="M571" s="17">
        <v>9949044</v>
      </c>
      <c r="N571" s="19">
        <v>44106</v>
      </c>
      <c r="O571" s="17">
        <v>57</v>
      </c>
      <c r="P571" s="17">
        <v>0.63500000000000001</v>
      </c>
      <c r="Q571" s="17">
        <v>0.84899999999999998</v>
      </c>
      <c r="R571" s="17">
        <v>0.254</v>
      </c>
      <c r="S571" s="17">
        <v>6.0800000000000003E-4</v>
      </c>
      <c r="T571" s="17">
        <v>6.2E-2</v>
      </c>
      <c r="U571" s="17">
        <v>0.79800000000000004</v>
      </c>
      <c r="V571" s="17">
        <v>-4.0679999999999996</v>
      </c>
      <c r="W571" s="17">
        <v>140833</v>
      </c>
      <c r="X571">
        <f>YEAR(semaineNetNm1[[#This Row],[Date de sortie]])</f>
        <v>2020</v>
      </c>
    </row>
    <row r="572" spans="1:24" x14ac:dyDescent="0.25">
      <c r="A572" s="10" t="s">
        <v>752</v>
      </c>
      <c r="B572" s="17">
        <v>998</v>
      </c>
      <c r="C572" s="18">
        <v>174</v>
      </c>
      <c r="D572" s="17">
        <v>1</v>
      </c>
      <c r="E572" s="19">
        <v>44036</v>
      </c>
      <c r="F572" s="17" t="s">
        <v>997</v>
      </c>
      <c r="G572" s="17" t="s">
        <v>998</v>
      </c>
      <c r="H572" t="str" cm="1">
        <f t="array" ref="H5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572" s="17" t="s">
        <v>999</v>
      </c>
      <c r="J572" t="str">
        <f>IF(semaineNetNm1[[#This Row],[Popularité]]&gt;=70,"Forte","Faible")</f>
        <v>Faible</v>
      </c>
      <c r="K572" t="str">
        <f>IF(semaineNetNm1[[#This Row],[Energie]]&gt;0.6,"Forte","Faible")</f>
        <v>Faible</v>
      </c>
      <c r="L572" s="18">
        <v>4823401</v>
      </c>
      <c r="M572" s="17">
        <v>1700759</v>
      </c>
      <c r="N572" s="19">
        <v>44106</v>
      </c>
      <c r="O572" s="17">
        <v>52</v>
      </c>
      <c r="P572" s="17">
        <v>0.52800000000000002</v>
      </c>
      <c r="Q572" s="17">
        <v>0.82399999999999995</v>
      </c>
      <c r="R572" s="17">
        <v>0.17499999999999999</v>
      </c>
      <c r="S572" s="17">
        <v>0.14399999999999999</v>
      </c>
      <c r="T572" s="17">
        <v>0.104</v>
      </c>
      <c r="U572" s="17">
        <v>0.32</v>
      </c>
      <c r="V572" s="17">
        <v>-9.2360000000000007</v>
      </c>
      <c r="W572" s="17">
        <v>183839</v>
      </c>
      <c r="X572">
        <f>YEAR(semaineNetNm1[[#This Row],[Date de sortie]])</f>
        <v>2020</v>
      </c>
    </row>
    <row r="573" spans="1:24" x14ac:dyDescent="0.25">
      <c r="A573" s="10" t="s">
        <v>752</v>
      </c>
      <c r="B573" s="17">
        <v>11</v>
      </c>
      <c r="C573" s="18">
        <v>4</v>
      </c>
      <c r="D573" s="17">
        <v>43</v>
      </c>
      <c r="E573" s="19">
        <v>44323</v>
      </c>
      <c r="F573" s="17" t="s">
        <v>1000</v>
      </c>
      <c r="G573" s="17" t="s">
        <v>33</v>
      </c>
      <c r="H573" t="str" cm="1">
        <f t="array" ref="H5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73" s="17" t="s">
        <v>68</v>
      </c>
      <c r="J573" t="str">
        <f>IF(semaineNetNm1[[#This Row],[Popularité]]&gt;=70,"Forte","Faible")</f>
        <v>Forte</v>
      </c>
      <c r="K573" t="str">
        <f>IF(semaineNetNm1[[#This Row],[Energie]]&gt;0.6,"Forte","Faible")</f>
        <v>Forte</v>
      </c>
      <c r="L573" s="18">
        <v>23518010</v>
      </c>
      <c r="M573" s="17">
        <v>27142474</v>
      </c>
      <c r="N573" s="19">
        <v>44105</v>
      </c>
      <c r="O573" s="17">
        <v>89</v>
      </c>
      <c r="P573" s="17">
        <v>0.82499999999999996</v>
      </c>
      <c r="Q573" s="17">
        <v>0.70199999999999996</v>
      </c>
      <c r="R573" s="17">
        <v>6.0100000000000001E-2</v>
      </c>
      <c r="S573" s="17">
        <v>8.8299999999999993E-3</v>
      </c>
      <c r="T573" s="17">
        <v>6.7400000000000002E-2</v>
      </c>
      <c r="U573" s="17">
        <v>0.91500000000000004</v>
      </c>
      <c r="V573" s="17">
        <v>-3.7869999999999999</v>
      </c>
      <c r="W573" s="17">
        <v>203064</v>
      </c>
      <c r="X573">
        <f>YEAR(semaineNetNm1[[#This Row],[Date de sortie]])</f>
        <v>2020</v>
      </c>
    </row>
    <row r="574" spans="1:24" x14ac:dyDescent="0.25">
      <c r="A574" s="10" t="s">
        <v>752</v>
      </c>
      <c r="B574" s="17">
        <v>101</v>
      </c>
      <c r="C574" s="18">
        <v>52</v>
      </c>
      <c r="D574" s="17">
        <v>19</v>
      </c>
      <c r="E574" s="19">
        <v>43917</v>
      </c>
      <c r="F574" s="17" t="s">
        <v>1001</v>
      </c>
      <c r="G574" s="17" t="s">
        <v>33</v>
      </c>
      <c r="H574" t="str" cm="1">
        <f t="array" ref="H5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74" s="17" t="s">
        <v>68</v>
      </c>
      <c r="J574" t="str">
        <f>IF(semaineNetNm1[[#This Row],[Popularité]]&gt;=70,"Forte","Faible")</f>
        <v>Forte</v>
      </c>
      <c r="K574" t="str">
        <f>IF(semaineNetNm1[[#This Row],[Energie]]&gt;0.6,"Forte","Faible")</f>
        <v>Forte</v>
      </c>
      <c r="L574" s="18">
        <v>6799831</v>
      </c>
      <c r="M574" s="17">
        <v>27142474</v>
      </c>
      <c r="N574" s="19">
        <v>44105</v>
      </c>
      <c r="O574" s="17">
        <v>89</v>
      </c>
      <c r="P574" s="17">
        <v>0.82499999999999996</v>
      </c>
      <c r="Q574" s="17">
        <v>0.70199999999999996</v>
      </c>
      <c r="R574" s="17">
        <v>6.0100000000000001E-2</v>
      </c>
      <c r="S574" s="17">
        <v>8.8299999999999993E-3</v>
      </c>
      <c r="T574" s="17">
        <v>6.7400000000000002E-2</v>
      </c>
      <c r="U574" s="17">
        <v>0.91500000000000004</v>
      </c>
      <c r="V574" s="17">
        <v>-3.7869999999999999</v>
      </c>
      <c r="W574" s="17">
        <v>203064</v>
      </c>
      <c r="X574">
        <f>YEAR(semaineNetNm1[[#This Row],[Date de sortie]])</f>
        <v>2020</v>
      </c>
    </row>
    <row r="575" spans="1:24" x14ac:dyDescent="0.25">
      <c r="A575" s="10" t="s">
        <v>752</v>
      </c>
      <c r="B575" s="17">
        <v>859</v>
      </c>
      <c r="C575" s="18">
        <v>153</v>
      </c>
      <c r="D575" s="17">
        <v>1</v>
      </c>
      <c r="E575" s="19">
        <v>44106</v>
      </c>
      <c r="F575" s="17" t="s">
        <v>1002</v>
      </c>
      <c r="G575" s="17" t="s">
        <v>427</v>
      </c>
      <c r="H575" t="str" cm="1">
        <f t="array" ref="H5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75" s="17" t="s">
        <v>428</v>
      </c>
      <c r="J575" t="str">
        <f>IF(semaineNetNm1[[#This Row],[Popularité]]&gt;=70,"Forte","Faible")</f>
        <v>Faible</v>
      </c>
      <c r="K575" t="str">
        <f>IF(semaineNetNm1[[#This Row],[Energie]]&gt;0.6,"Forte","Faible")</f>
        <v>Faible</v>
      </c>
      <c r="L575" s="18">
        <v>5550390</v>
      </c>
      <c r="M575" s="17">
        <v>412466</v>
      </c>
      <c r="N575" s="19">
        <v>44104</v>
      </c>
      <c r="O575" s="17">
        <v>69</v>
      </c>
      <c r="P575" s="17">
        <v>0.54900000000000004</v>
      </c>
      <c r="Q575" s="17">
        <v>0.83199999999999996</v>
      </c>
      <c r="R575" s="17">
        <v>6.0199999999999997E-2</v>
      </c>
      <c r="S575" s="17">
        <v>0.16800000000000001</v>
      </c>
      <c r="T575" s="17">
        <v>0.11</v>
      </c>
      <c r="U575" s="17">
        <v>0.38400000000000001</v>
      </c>
      <c r="V575" s="17">
        <v>-8.2590000000000003</v>
      </c>
      <c r="W575" s="17">
        <v>181496</v>
      </c>
      <c r="X575">
        <f>YEAR(semaineNetNm1[[#This Row],[Date de sortie]])</f>
        <v>2020</v>
      </c>
    </row>
    <row r="576" spans="1:24" x14ac:dyDescent="0.25">
      <c r="A576" s="10" t="s">
        <v>752</v>
      </c>
      <c r="B576" s="17">
        <v>741</v>
      </c>
      <c r="C576" s="18">
        <v>151</v>
      </c>
      <c r="D576" s="17">
        <v>5</v>
      </c>
      <c r="E576" s="19">
        <v>44106</v>
      </c>
      <c r="F576" s="17" t="s">
        <v>1003</v>
      </c>
      <c r="G576" s="17" t="s">
        <v>825</v>
      </c>
      <c r="H576" t="str" cm="1">
        <f t="array" ref="H5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76" s="17" t="s">
        <v>68</v>
      </c>
      <c r="J576" t="str">
        <f>IF(semaineNetNm1[[#This Row],[Popularité]]&gt;=70,"Forte","Faible")</f>
        <v>Forte</v>
      </c>
      <c r="K576" t="str">
        <f>IF(semaineNetNm1[[#This Row],[Energie]]&gt;0.6,"Forte","Faible")</f>
        <v>Forte</v>
      </c>
      <c r="L576" s="18">
        <v>6006877</v>
      </c>
      <c r="M576" s="17">
        <v>15778531</v>
      </c>
      <c r="N576" s="19">
        <v>44103</v>
      </c>
      <c r="O576" s="17">
        <v>71</v>
      </c>
      <c r="P576" s="17">
        <v>0.90800000000000003</v>
      </c>
      <c r="Q576" s="17">
        <v>0.57999999999999996</v>
      </c>
      <c r="R576" s="17">
        <v>3.4099999999999998E-2</v>
      </c>
      <c r="S576" s="17">
        <v>3.3500000000000001E-4</v>
      </c>
      <c r="T576" s="17">
        <v>8.6999999999999994E-2</v>
      </c>
      <c r="U576" s="17">
        <v>0.42699999999999999</v>
      </c>
      <c r="V576" s="17">
        <v>-5.3029999999999999</v>
      </c>
      <c r="W576" s="17">
        <v>213672</v>
      </c>
      <c r="X576">
        <f>YEAR(semaineNetNm1[[#This Row],[Date de sortie]])</f>
        <v>2020</v>
      </c>
    </row>
    <row r="577" spans="1:24" x14ac:dyDescent="0.25">
      <c r="A577" s="10" t="s">
        <v>752</v>
      </c>
      <c r="B577" s="17">
        <v>287</v>
      </c>
      <c r="C577" s="18">
        <v>39</v>
      </c>
      <c r="D577" s="17">
        <v>45</v>
      </c>
      <c r="E577" s="19">
        <v>44099</v>
      </c>
      <c r="F577" s="17" t="s">
        <v>1004</v>
      </c>
      <c r="G577" s="17" t="s">
        <v>465</v>
      </c>
      <c r="H577" t="str" cm="1">
        <f t="array" ref="H5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77" s="17" t="s">
        <v>466</v>
      </c>
      <c r="J577" t="str">
        <f>IF(semaineNetNm1[[#This Row],[Popularité]]&gt;=70,"Forte","Faible")</f>
        <v>Forte</v>
      </c>
      <c r="K577" t="str">
        <f>IF(semaineNetNm1[[#This Row],[Energie]]&gt;0.6,"Forte","Faible")</f>
        <v>Forte</v>
      </c>
      <c r="L577" s="18">
        <v>5048079</v>
      </c>
      <c r="M577" s="17">
        <v>3864419</v>
      </c>
      <c r="N577" s="19">
        <v>44099</v>
      </c>
      <c r="O577" s="17">
        <v>83</v>
      </c>
      <c r="P577" s="17">
        <v>0.67500000000000004</v>
      </c>
      <c r="Q577" s="17">
        <v>0.73099999999999998</v>
      </c>
      <c r="R577" s="17">
        <v>4.3400000000000001E-2</v>
      </c>
      <c r="S577" s="17">
        <v>4.7299999999999998E-3</v>
      </c>
      <c r="T577" s="17">
        <v>0.14099999999999999</v>
      </c>
      <c r="U577" s="17">
        <v>0.29799999999999999</v>
      </c>
      <c r="V577" s="17">
        <v>-5.1340000000000003</v>
      </c>
      <c r="W577" s="17">
        <v>139461</v>
      </c>
      <c r="X577">
        <f>YEAR(semaineNetNm1[[#This Row],[Date de sortie]])</f>
        <v>2020</v>
      </c>
    </row>
    <row r="578" spans="1:24" x14ac:dyDescent="0.25">
      <c r="A578" s="10" t="s">
        <v>752</v>
      </c>
      <c r="B578" s="17">
        <v>619</v>
      </c>
      <c r="C578" s="18">
        <v>158</v>
      </c>
      <c r="D578" s="17">
        <v>5</v>
      </c>
      <c r="E578" s="19">
        <v>44134</v>
      </c>
      <c r="F578" s="17" t="s">
        <v>1005</v>
      </c>
      <c r="G578" s="17" t="s">
        <v>1006</v>
      </c>
      <c r="H578" t="str" cm="1">
        <f t="array" ref="H5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78" s="17" t="s">
        <v>394</v>
      </c>
      <c r="J578" t="str">
        <f>IF(semaineNetNm1[[#This Row],[Popularité]]&gt;=70,"Forte","Faible")</f>
        <v>Forte</v>
      </c>
      <c r="K578" t="str">
        <f>IF(semaineNetNm1[[#This Row],[Energie]]&gt;0.6,"Forte","Faible")</f>
        <v>Forte</v>
      </c>
      <c r="L578" s="18">
        <v>4488125</v>
      </c>
      <c r="M578" s="17">
        <v>1777797</v>
      </c>
      <c r="N578" s="19">
        <v>44099</v>
      </c>
      <c r="O578" s="17">
        <v>77</v>
      </c>
      <c r="P578" s="17">
        <v>0.93700000000000006</v>
      </c>
      <c r="Q578" s="17">
        <v>0.61399999999999999</v>
      </c>
      <c r="R578" s="17">
        <v>0.115</v>
      </c>
      <c r="S578" s="17">
        <v>1.6100000000000001E-3</v>
      </c>
      <c r="T578" s="17">
        <v>0.10299999999999999</v>
      </c>
      <c r="U578" s="17">
        <v>0.38600000000000001</v>
      </c>
      <c r="V578" s="17">
        <v>-7.4429999999999996</v>
      </c>
      <c r="W578" s="17">
        <v>105176</v>
      </c>
      <c r="X578">
        <f>YEAR(semaineNetNm1[[#This Row],[Date de sortie]])</f>
        <v>2020</v>
      </c>
    </row>
    <row r="579" spans="1:24" x14ac:dyDescent="0.25">
      <c r="A579" s="10" t="s">
        <v>752</v>
      </c>
      <c r="B579" s="17">
        <v>816</v>
      </c>
      <c r="C579" s="18">
        <v>14</v>
      </c>
      <c r="D579" s="17">
        <v>6</v>
      </c>
      <c r="E579" s="19">
        <v>44099</v>
      </c>
      <c r="F579" s="17" t="s">
        <v>1007</v>
      </c>
      <c r="G579" s="17" t="s">
        <v>713</v>
      </c>
      <c r="H579" t="str" cm="1">
        <f t="array" ref="H5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579" s="17" t="s">
        <v>443</v>
      </c>
      <c r="J579" t="str">
        <f>IF(semaineNetNm1[[#This Row],[Popularité]]&gt;=70,"Forte","Faible")</f>
        <v>Forte</v>
      </c>
      <c r="K579" t="str">
        <f>IF(semaineNetNm1[[#This Row],[Energie]]&gt;0.6,"Forte","Faible")</f>
        <v>Forte</v>
      </c>
      <c r="L579" s="18">
        <v>4821213</v>
      </c>
      <c r="M579" s="17">
        <v>17732077</v>
      </c>
      <c r="N579" s="19">
        <v>44099</v>
      </c>
      <c r="O579" s="17">
        <v>74</v>
      </c>
      <c r="P579" s="17">
        <v>0.69899999999999995</v>
      </c>
      <c r="Q579" s="17">
        <v>0.83499999999999996</v>
      </c>
      <c r="R579" s="17">
        <v>0.27700000000000002</v>
      </c>
      <c r="S579" s="17">
        <v>6.7099999999999998E-3</v>
      </c>
      <c r="T579" s="17">
        <v>0.19500000000000001</v>
      </c>
      <c r="U579" s="17">
        <v>0.54700000000000004</v>
      </c>
      <c r="V579" s="17">
        <v>-5.4050000000000002</v>
      </c>
      <c r="W579" s="17">
        <v>202795</v>
      </c>
      <c r="X579">
        <f>YEAR(semaineNetNm1[[#This Row],[Date de sortie]])</f>
        <v>2020</v>
      </c>
    </row>
    <row r="580" spans="1:24" x14ac:dyDescent="0.25">
      <c r="A580" s="10" t="s">
        <v>752</v>
      </c>
      <c r="B580" s="17">
        <v>847</v>
      </c>
      <c r="C580" s="18">
        <v>49</v>
      </c>
      <c r="D580" s="17">
        <v>4</v>
      </c>
      <c r="E580" s="19">
        <v>44099</v>
      </c>
      <c r="F580" s="17" t="s">
        <v>1008</v>
      </c>
      <c r="G580" s="17" t="s">
        <v>731</v>
      </c>
      <c r="H580" t="str" cm="1">
        <f t="array" ref="H5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80" s="17" t="s">
        <v>68</v>
      </c>
      <c r="J580" t="str">
        <f>IF(semaineNetNm1[[#This Row],[Popularité]]&gt;=70,"Forte","Faible")</f>
        <v>Faible</v>
      </c>
      <c r="K580" t="str">
        <f>IF(semaineNetNm1[[#This Row],[Energie]]&gt;0.6,"Forte","Faible")</f>
        <v>Faible</v>
      </c>
      <c r="L580" s="18">
        <v>4933462</v>
      </c>
      <c r="M580" s="17">
        <v>16655692</v>
      </c>
      <c r="N580" s="19">
        <v>44099</v>
      </c>
      <c r="O580" s="17">
        <v>68</v>
      </c>
      <c r="P580" s="17">
        <v>0.41799999999999998</v>
      </c>
      <c r="Q580" s="17">
        <v>0.63700000000000001</v>
      </c>
      <c r="R580" s="17">
        <v>0.30099999999999999</v>
      </c>
      <c r="S580" s="17">
        <v>0.35299999999999998</v>
      </c>
      <c r="T580" s="17">
        <v>0.13100000000000001</v>
      </c>
      <c r="U580" s="17">
        <v>8.0699999999999994E-2</v>
      </c>
      <c r="V580" s="17">
        <v>-7.1369999999999996</v>
      </c>
      <c r="W580" s="17">
        <v>174517</v>
      </c>
      <c r="X580">
        <f>YEAR(semaineNetNm1[[#This Row],[Date de sortie]])</f>
        <v>2020</v>
      </c>
    </row>
    <row r="581" spans="1:24" x14ac:dyDescent="0.25">
      <c r="A581" s="10" t="s">
        <v>752</v>
      </c>
      <c r="B581" s="17">
        <v>848</v>
      </c>
      <c r="C581" s="18">
        <v>59</v>
      </c>
      <c r="D581" s="17">
        <v>3</v>
      </c>
      <c r="E581" s="19">
        <v>44099</v>
      </c>
      <c r="F581" s="17" t="s">
        <v>1009</v>
      </c>
      <c r="G581" s="17" t="s">
        <v>465</v>
      </c>
      <c r="H581" t="str" cm="1">
        <f t="array" ref="H5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81" s="17" t="s">
        <v>466</v>
      </c>
      <c r="J581" t="str">
        <f>IF(semaineNetNm1[[#This Row],[Popularité]]&gt;=70,"Forte","Faible")</f>
        <v>Forte</v>
      </c>
      <c r="K581" t="str">
        <f>IF(semaineNetNm1[[#This Row],[Energie]]&gt;0.6,"Forte","Faible")</f>
        <v>Forte</v>
      </c>
      <c r="L581" s="18">
        <v>4751756</v>
      </c>
      <c r="M581" s="17">
        <v>3868320</v>
      </c>
      <c r="N581" s="19">
        <v>44099</v>
      </c>
      <c r="O581" s="17">
        <v>78</v>
      </c>
      <c r="P581" s="17">
        <v>0.875</v>
      </c>
      <c r="Q581" s="17">
        <v>0.65400000000000003</v>
      </c>
      <c r="R581" s="17">
        <v>7.4399999999999994E-2</v>
      </c>
      <c r="S581" s="17">
        <v>4.17E-4</v>
      </c>
      <c r="T581" s="17">
        <v>0.19400000000000001</v>
      </c>
      <c r="U581" s="17">
        <v>0.52200000000000002</v>
      </c>
      <c r="V581" s="17">
        <v>-4.8449999999999998</v>
      </c>
      <c r="W581" s="17">
        <v>171621</v>
      </c>
      <c r="X581">
        <f>YEAR(semaineNetNm1[[#This Row],[Date de sortie]])</f>
        <v>2020</v>
      </c>
    </row>
    <row r="582" spans="1:24" x14ac:dyDescent="0.25">
      <c r="A582" s="10" t="s">
        <v>752</v>
      </c>
      <c r="B582" s="17">
        <v>866</v>
      </c>
      <c r="C582" s="18">
        <v>97</v>
      </c>
      <c r="D582" s="17">
        <v>1</v>
      </c>
      <c r="E582" s="19">
        <v>44099</v>
      </c>
      <c r="F582" s="17" t="s">
        <v>1010</v>
      </c>
      <c r="G582" s="17" t="s">
        <v>1011</v>
      </c>
      <c r="H582" t="str" cm="1">
        <f t="array" ref="H5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82" s="17" t="s">
        <v>488</v>
      </c>
      <c r="J582" t="str">
        <f>IF(semaineNetNm1[[#This Row],[Popularité]]&gt;=70,"Forte","Faible")</f>
        <v>Faible</v>
      </c>
      <c r="K582" t="str">
        <f>IF(semaineNetNm1[[#This Row],[Energie]]&gt;0.6,"Forte","Faible")</f>
        <v>Faible</v>
      </c>
      <c r="L582" s="18">
        <v>6936305</v>
      </c>
      <c r="M582" s="17">
        <v>4759367</v>
      </c>
      <c r="N582" s="19">
        <v>44099</v>
      </c>
      <c r="O582" s="17">
        <v>67</v>
      </c>
      <c r="P582" s="17">
        <v>0.373</v>
      </c>
      <c r="Q582" s="17">
        <v>0.48</v>
      </c>
      <c r="R582" s="17">
        <v>2.7799999999999998E-2</v>
      </c>
      <c r="S582" s="17">
        <v>0.80400000000000005</v>
      </c>
      <c r="T582" s="17">
        <v>0.12</v>
      </c>
      <c r="U582" s="17">
        <v>3.7600000000000001E-2</v>
      </c>
      <c r="V582" s="17">
        <v>-9.2970000000000006</v>
      </c>
      <c r="W582" s="17">
        <v>207710</v>
      </c>
      <c r="X582">
        <f>YEAR(semaineNetNm1[[#This Row],[Date de sortie]])</f>
        <v>2020</v>
      </c>
    </row>
    <row r="583" spans="1:24" x14ac:dyDescent="0.25">
      <c r="A583" s="10" t="s">
        <v>752</v>
      </c>
      <c r="B583" s="17">
        <v>868</v>
      </c>
      <c r="C583" s="18">
        <v>116</v>
      </c>
      <c r="D583" s="17">
        <v>1</v>
      </c>
      <c r="E583" s="19">
        <v>44099</v>
      </c>
      <c r="F583" s="17" t="s">
        <v>1012</v>
      </c>
      <c r="G583" s="17" t="s">
        <v>310</v>
      </c>
      <c r="H583" t="str" cm="1">
        <f t="array" ref="H5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583" s="17" t="s">
        <v>311</v>
      </c>
      <c r="J583" t="str">
        <f>IF(semaineNetNm1[[#This Row],[Popularité]]&gt;=70,"Forte","Faible")</f>
        <v>Forte</v>
      </c>
      <c r="K583" t="str">
        <f>IF(semaineNetNm1[[#This Row],[Energie]]&gt;0.6,"Forte","Faible")</f>
        <v>Forte</v>
      </c>
      <c r="L583" s="18">
        <v>6292620</v>
      </c>
      <c r="M583" s="17">
        <v>4849204</v>
      </c>
      <c r="N583" s="19">
        <v>44099</v>
      </c>
      <c r="O583" s="17">
        <v>71</v>
      </c>
      <c r="P583" s="17">
        <v>0.61699999999999999</v>
      </c>
      <c r="Q583" s="17">
        <v>0.61599999999999999</v>
      </c>
      <c r="R583" s="17">
        <v>0.52</v>
      </c>
      <c r="S583" s="17">
        <v>0.128</v>
      </c>
      <c r="T583" s="17">
        <v>0.17699999999999999</v>
      </c>
      <c r="U583" s="17">
        <v>0.47599999999999998</v>
      </c>
      <c r="V583" s="17">
        <v>-8.4309999999999992</v>
      </c>
      <c r="W583" s="17">
        <v>177273</v>
      </c>
      <c r="X583">
        <f>YEAR(semaineNetNm1[[#This Row],[Date de sortie]])</f>
        <v>2020</v>
      </c>
    </row>
    <row r="584" spans="1:24" x14ac:dyDescent="0.25">
      <c r="A584" s="10" t="s">
        <v>752</v>
      </c>
      <c r="B584" s="17">
        <v>869</v>
      </c>
      <c r="C584" s="18">
        <v>123</v>
      </c>
      <c r="D584" s="17">
        <v>1</v>
      </c>
      <c r="E584" s="19">
        <v>44099</v>
      </c>
      <c r="F584" s="17" t="s">
        <v>1013</v>
      </c>
      <c r="G584" s="17" t="s">
        <v>465</v>
      </c>
      <c r="H584" t="str" cm="1">
        <f t="array" ref="H5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84" s="17" t="s">
        <v>466</v>
      </c>
      <c r="J584" t="str">
        <f>IF(semaineNetNm1[[#This Row],[Popularité]]&gt;=70,"Forte","Faible")</f>
        <v>Forte</v>
      </c>
      <c r="K584" t="str">
        <f>IF(semaineNetNm1[[#This Row],[Energie]]&gt;0.6,"Forte","Faible")</f>
        <v>Forte</v>
      </c>
      <c r="L584" s="18">
        <v>6032935</v>
      </c>
      <c r="M584" s="17">
        <v>3868320</v>
      </c>
      <c r="N584" s="19">
        <v>44099</v>
      </c>
      <c r="O584" s="17">
        <v>77</v>
      </c>
      <c r="P584" s="17">
        <v>0.85799999999999998</v>
      </c>
      <c r="Q584" s="17">
        <v>0.53300000000000003</v>
      </c>
      <c r="R584" s="17">
        <v>7.6600000000000001E-2</v>
      </c>
      <c r="S584" s="17">
        <v>2.1000000000000001E-4</v>
      </c>
      <c r="T584" s="17">
        <v>0.14799999999999999</v>
      </c>
      <c r="U584" s="17">
        <v>0.50600000000000001</v>
      </c>
      <c r="V584" s="17">
        <v>-4.2119999999999997</v>
      </c>
      <c r="W584" s="17">
        <v>205159</v>
      </c>
      <c r="X584">
        <f>YEAR(semaineNetNm1[[#This Row],[Date de sortie]])</f>
        <v>2020</v>
      </c>
    </row>
    <row r="585" spans="1:24" x14ac:dyDescent="0.25">
      <c r="A585" s="10" t="s">
        <v>752</v>
      </c>
      <c r="B585" s="17">
        <v>870</v>
      </c>
      <c r="C585" s="18">
        <v>126</v>
      </c>
      <c r="D585" s="17">
        <v>1</v>
      </c>
      <c r="E585" s="19">
        <v>44099</v>
      </c>
      <c r="F585" s="17" t="s">
        <v>1014</v>
      </c>
      <c r="G585" s="17" t="s">
        <v>1011</v>
      </c>
      <c r="H585" t="str" cm="1">
        <f t="array" ref="H5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85" s="17" t="s">
        <v>488</v>
      </c>
      <c r="J585" t="str">
        <f>IF(semaineNetNm1[[#This Row],[Popularité]]&gt;=70,"Forte","Faible")</f>
        <v>Faible</v>
      </c>
      <c r="K585" t="str">
        <f>IF(semaineNetNm1[[#This Row],[Energie]]&gt;0.6,"Forte","Faible")</f>
        <v>Faible</v>
      </c>
      <c r="L585" s="18">
        <v>6013371</v>
      </c>
      <c r="M585" s="17">
        <v>4759367</v>
      </c>
      <c r="N585" s="19">
        <v>44099</v>
      </c>
      <c r="O585" s="17">
        <v>66</v>
      </c>
      <c r="P585" s="17">
        <v>0.53300000000000003</v>
      </c>
      <c r="Q585" s="17">
        <v>0.73799999999999999</v>
      </c>
      <c r="R585" s="17">
        <v>4.9200000000000001E-2</v>
      </c>
      <c r="S585" s="17">
        <v>0.183</v>
      </c>
      <c r="T585" s="17">
        <v>0.115</v>
      </c>
      <c r="U585" s="17">
        <v>0.26200000000000001</v>
      </c>
      <c r="V585" s="17">
        <v>-7.617</v>
      </c>
      <c r="W585" s="17">
        <v>207265</v>
      </c>
      <c r="X585">
        <f>YEAR(semaineNetNm1[[#This Row],[Date de sortie]])</f>
        <v>2020</v>
      </c>
    </row>
    <row r="586" spans="1:24" x14ac:dyDescent="0.25">
      <c r="A586" s="10" t="s">
        <v>752</v>
      </c>
      <c r="B586" s="17">
        <v>871</v>
      </c>
      <c r="C586" s="18">
        <v>145</v>
      </c>
      <c r="D586" s="17">
        <v>1</v>
      </c>
      <c r="E586" s="19">
        <v>44099</v>
      </c>
      <c r="F586" s="17" t="s">
        <v>1015</v>
      </c>
      <c r="G586" s="17" t="s">
        <v>1011</v>
      </c>
      <c r="H586" t="str" cm="1">
        <f t="array" ref="H5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86" s="17" t="s">
        <v>488</v>
      </c>
      <c r="J586" t="str">
        <f>IF(semaineNetNm1[[#This Row],[Popularité]]&gt;=70,"Forte","Faible")</f>
        <v>Faible</v>
      </c>
      <c r="K586" t="str">
        <f>IF(semaineNetNm1[[#This Row],[Energie]]&gt;0.6,"Forte","Faible")</f>
        <v>Forte</v>
      </c>
      <c r="L586" s="18">
        <v>5547939</v>
      </c>
      <c r="M586" s="17">
        <v>4759367</v>
      </c>
      <c r="N586" s="19">
        <v>44099</v>
      </c>
      <c r="O586" s="17">
        <v>65</v>
      </c>
      <c r="P586" s="17">
        <v>0.61299999999999999</v>
      </c>
      <c r="Q586" s="17">
        <v>0.78100000000000003</v>
      </c>
      <c r="R586" s="17">
        <v>5.2400000000000002E-2</v>
      </c>
      <c r="S586" s="17">
        <v>3.9899999999999998E-2</v>
      </c>
      <c r="T586" s="17">
        <v>9.7600000000000006E-2</v>
      </c>
      <c r="U586" s="17">
        <v>0.61299999999999999</v>
      </c>
      <c r="V586" s="17">
        <v>-5.5819999999999999</v>
      </c>
      <c r="W586" s="17">
        <v>132215</v>
      </c>
      <c r="X586">
        <f>YEAR(semaineNetNm1[[#This Row],[Date de sortie]])</f>
        <v>2020</v>
      </c>
    </row>
    <row r="587" spans="1:24" x14ac:dyDescent="0.25">
      <c r="A587" s="10" t="s">
        <v>752</v>
      </c>
      <c r="B587" s="17">
        <v>875</v>
      </c>
      <c r="C587" s="18">
        <v>171</v>
      </c>
      <c r="D587" s="17">
        <v>1</v>
      </c>
      <c r="E587" s="19">
        <v>44099</v>
      </c>
      <c r="F587" s="17" t="s">
        <v>1016</v>
      </c>
      <c r="G587" s="17" t="s">
        <v>1011</v>
      </c>
      <c r="H587" t="str" cm="1">
        <f t="array" ref="H5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87" s="17" t="s">
        <v>488</v>
      </c>
      <c r="J587" t="str">
        <f>IF(semaineNetNm1[[#This Row],[Popularité]]&gt;=70,"Forte","Faible")</f>
        <v>Faible</v>
      </c>
      <c r="K587" t="str">
        <f>IF(semaineNetNm1[[#This Row],[Energie]]&gt;0.6,"Forte","Faible")</f>
        <v>Forte</v>
      </c>
      <c r="L587" s="18">
        <v>5141212</v>
      </c>
      <c r="M587" s="17">
        <v>4759367</v>
      </c>
      <c r="N587" s="19">
        <v>44099</v>
      </c>
      <c r="O587" s="17">
        <v>66</v>
      </c>
      <c r="P587" s="17">
        <v>0.77600000000000002</v>
      </c>
      <c r="Q587" s="17">
        <v>0.65600000000000003</v>
      </c>
      <c r="R587" s="17">
        <v>6.7199999999999996E-2</v>
      </c>
      <c r="S587" s="17">
        <v>0.16</v>
      </c>
      <c r="T587" s="17">
        <v>0.372</v>
      </c>
      <c r="U587" s="17">
        <v>0.63800000000000001</v>
      </c>
      <c r="V587" s="17">
        <v>-6.1840000000000002</v>
      </c>
      <c r="W587" s="17">
        <v>156759</v>
      </c>
      <c r="X587">
        <f>YEAR(semaineNetNm1[[#This Row],[Date de sortie]])</f>
        <v>2020</v>
      </c>
    </row>
    <row r="588" spans="1:24" x14ac:dyDescent="0.25">
      <c r="A588" s="10" t="s">
        <v>752</v>
      </c>
      <c r="B588" s="17">
        <v>876</v>
      </c>
      <c r="C588" s="18">
        <v>177</v>
      </c>
      <c r="D588" s="17">
        <v>1</v>
      </c>
      <c r="E588" s="19">
        <v>44099</v>
      </c>
      <c r="F588" s="17" t="s">
        <v>1017</v>
      </c>
      <c r="G588" s="17" t="s">
        <v>1018</v>
      </c>
      <c r="H588" t="str" cm="1">
        <f t="array" ref="H5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88" s="17" t="s">
        <v>488</v>
      </c>
      <c r="J588" t="str">
        <f>IF(semaineNetNm1[[#This Row],[Popularité]]&gt;=70,"Forte","Faible")</f>
        <v>Faible</v>
      </c>
      <c r="K588" t="str">
        <f>IF(semaineNetNm1[[#This Row],[Energie]]&gt;0.6,"Forte","Faible")</f>
        <v>Faible</v>
      </c>
      <c r="L588" s="18">
        <v>4977405</v>
      </c>
      <c r="M588" s="17">
        <v>4759367</v>
      </c>
      <c r="N588" s="19">
        <v>44099</v>
      </c>
      <c r="O588" s="17">
        <v>67</v>
      </c>
      <c r="P588" s="17">
        <v>0.54700000000000004</v>
      </c>
      <c r="Q588" s="17">
        <v>0.66800000000000004</v>
      </c>
      <c r="R588" s="17">
        <v>3.5299999999999998E-2</v>
      </c>
      <c r="S588" s="17">
        <v>0.39800000000000002</v>
      </c>
      <c r="T588" s="17">
        <v>9.3100000000000002E-2</v>
      </c>
      <c r="U588" s="17">
        <v>0.192</v>
      </c>
      <c r="V588" s="17">
        <v>-8.0239999999999991</v>
      </c>
      <c r="W588" s="17">
        <v>194871</v>
      </c>
      <c r="X588">
        <f>YEAR(semaineNetNm1[[#This Row],[Date de sortie]])</f>
        <v>2020</v>
      </c>
    </row>
    <row r="589" spans="1:24" x14ac:dyDescent="0.25">
      <c r="A589" s="10" t="s">
        <v>752</v>
      </c>
      <c r="B589" s="17">
        <v>880</v>
      </c>
      <c r="C589" s="18">
        <v>188</v>
      </c>
      <c r="D589" s="17">
        <v>1</v>
      </c>
      <c r="E589" s="19">
        <v>44099</v>
      </c>
      <c r="F589" s="17" t="s">
        <v>1019</v>
      </c>
      <c r="G589" s="17" t="s">
        <v>465</v>
      </c>
      <c r="H589" t="str" cm="1">
        <f t="array" ref="H5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89" s="17" t="s">
        <v>466</v>
      </c>
      <c r="J589" t="str">
        <f>IF(semaineNetNm1[[#This Row],[Popularité]]&gt;=70,"Forte","Faible")</f>
        <v>Forte</v>
      </c>
      <c r="K589" t="str">
        <f>IF(semaineNetNm1[[#This Row],[Energie]]&gt;0.6,"Forte","Faible")</f>
        <v>Forte</v>
      </c>
      <c r="L589" s="18">
        <v>4834258</v>
      </c>
      <c r="M589" s="17">
        <v>3868320</v>
      </c>
      <c r="N589" s="19">
        <v>44099</v>
      </c>
      <c r="O589" s="17">
        <v>72</v>
      </c>
      <c r="P589" s="17">
        <v>0.77</v>
      </c>
      <c r="Q589" s="17">
        <v>0.69099999999999995</v>
      </c>
      <c r="R589" s="17">
        <v>3.6700000000000003E-2</v>
      </c>
      <c r="S589" s="17">
        <v>2.8199999999999999E-2</v>
      </c>
      <c r="T589" s="17">
        <v>0.497</v>
      </c>
      <c r="U589" s="17">
        <v>0.34399999999999997</v>
      </c>
      <c r="V589" s="17">
        <v>-4.5780000000000003</v>
      </c>
      <c r="W589" s="17">
        <v>143901</v>
      </c>
      <c r="X589">
        <f>YEAR(semaineNetNm1[[#This Row],[Date de sortie]])</f>
        <v>2020</v>
      </c>
    </row>
    <row r="590" spans="1:24" x14ac:dyDescent="0.25">
      <c r="A590" s="10" t="s">
        <v>752</v>
      </c>
      <c r="B590" s="17">
        <v>980</v>
      </c>
      <c r="C590" s="18">
        <v>140</v>
      </c>
      <c r="D590" s="17">
        <v>1</v>
      </c>
      <c r="E590" s="19">
        <v>44043</v>
      </c>
      <c r="F590" s="17" t="s">
        <v>1020</v>
      </c>
      <c r="G590" s="17" t="s">
        <v>1021</v>
      </c>
      <c r="H590" t="str" cm="1">
        <f t="array" ref="H5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90" s="17" t="s">
        <v>193</v>
      </c>
      <c r="J590" t="str">
        <f>IF(semaineNetNm1[[#This Row],[Popularité]]&gt;=70,"Forte","Faible")</f>
        <v>Faible</v>
      </c>
      <c r="K590" t="str">
        <f>IF(semaineNetNm1[[#This Row],[Energie]]&gt;0.6,"Forte","Faible")</f>
        <v>Forte</v>
      </c>
      <c r="L590" s="18">
        <v>5768616</v>
      </c>
      <c r="M590" s="17">
        <v>3037935</v>
      </c>
      <c r="N590" s="19">
        <v>44099</v>
      </c>
      <c r="O590" s="17">
        <v>61</v>
      </c>
      <c r="P590" s="17">
        <v>0.67600000000000005</v>
      </c>
      <c r="Q590" s="17">
        <v>0.80800000000000005</v>
      </c>
      <c r="R590" s="17">
        <v>0.223</v>
      </c>
      <c r="S590" s="17">
        <v>6.1800000000000001E-2</v>
      </c>
      <c r="T590" s="17">
        <v>0.11</v>
      </c>
      <c r="U590" s="17">
        <v>7.6300000000000007E-2</v>
      </c>
      <c r="V590" s="17">
        <v>-4.9020000000000001</v>
      </c>
      <c r="W590" s="17">
        <v>144973</v>
      </c>
      <c r="X590">
        <f>YEAR(semaineNetNm1[[#This Row],[Date de sortie]])</f>
        <v>2020</v>
      </c>
    </row>
    <row r="591" spans="1:24" x14ac:dyDescent="0.25">
      <c r="A591" s="10" t="s">
        <v>752</v>
      </c>
      <c r="B591" s="17">
        <v>1033</v>
      </c>
      <c r="C591" s="18">
        <v>129</v>
      </c>
      <c r="D591" s="17">
        <v>1</v>
      </c>
      <c r="E591" s="19">
        <v>44022</v>
      </c>
      <c r="F591" s="17" t="s">
        <v>1022</v>
      </c>
      <c r="G591" s="17" t="s">
        <v>1023</v>
      </c>
      <c r="H591" t="str" cm="1">
        <f t="array" ref="H5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591" s="17" t="s">
        <v>1024</v>
      </c>
      <c r="J591" t="str">
        <f>IF(semaineNetNm1[[#This Row],[Popularité]]&gt;=70,"Forte","Faible")</f>
        <v>Faible</v>
      </c>
      <c r="K591" t="str">
        <f>IF(semaineNetNm1[[#This Row],[Energie]]&gt;0.6,"Forte","Faible")</f>
        <v>Forte</v>
      </c>
      <c r="L591" s="18">
        <v>5867111</v>
      </c>
      <c r="M591" s="17">
        <v>1818624</v>
      </c>
      <c r="N591" s="19">
        <v>44099</v>
      </c>
      <c r="O591" s="17">
        <v>62</v>
      </c>
      <c r="P591" s="17">
        <v>0.78300000000000003</v>
      </c>
      <c r="Q591" s="17">
        <v>0.751</v>
      </c>
      <c r="R591" s="17">
        <v>0.22</v>
      </c>
      <c r="S591" s="17">
        <v>7.1499999999999994E-2</v>
      </c>
      <c r="T591" s="17">
        <v>0.114</v>
      </c>
      <c r="U591" s="17">
        <v>0.379</v>
      </c>
      <c r="V591" s="17">
        <v>-5.9260000000000002</v>
      </c>
      <c r="W591" s="17">
        <v>189739</v>
      </c>
      <c r="X591">
        <f>YEAR(semaineNetNm1[[#This Row],[Date de sortie]])</f>
        <v>2020</v>
      </c>
    </row>
    <row r="592" spans="1:24" x14ac:dyDescent="0.25">
      <c r="A592" s="10" t="s">
        <v>752</v>
      </c>
      <c r="B592" s="17">
        <v>860</v>
      </c>
      <c r="C592" s="18">
        <v>77</v>
      </c>
      <c r="D592" s="17">
        <v>2</v>
      </c>
      <c r="E592" s="19">
        <v>44099</v>
      </c>
      <c r="F592" s="17" t="s">
        <v>1025</v>
      </c>
      <c r="G592" s="17" t="s">
        <v>1011</v>
      </c>
      <c r="H592" t="str" cm="1">
        <f t="array" ref="H5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92" s="17" t="s">
        <v>488</v>
      </c>
      <c r="J592" t="str">
        <f>IF(semaineNetNm1[[#This Row],[Popularité]]&gt;=70,"Forte","Faible")</f>
        <v>Faible</v>
      </c>
      <c r="K592" t="str">
        <f>IF(semaineNetNm1[[#This Row],[Energie]]&gt;0.6,"Forte","Faible")</f>
        <v>Forte</v>
      </c>
      <c r="L592" s="18">
        <v>5233336</v>
      </c>
      <c r="M592" s="17">
        <v>4759367</v>
      </c>
      <c r="N592" s="19">
        <v>44098</v>
      </c>
      <c r="O592" s="17">
        <v>68</v>
      </c>
      <c r="P592" s="17">
        <v>0.81799999999999995</v>
      </c>
      <c r="Q592" s="17">
        <v>0.78500000000000003</v>
      </c>
      <c r="R592" s="17">
        <v>9.9000000000000005E-2</v>
      </c>
      <c r="S592" s="17">
        <v>0.624</v>
      </c>
      <c r="T592" s="17">
        <v>0.14899999999999999</v>
      </c>
      <c r="U592" s="17">
        <v>5.0299999999999997E-2</v>
      </c>
      <c r="V592" s="17">
        <v>-8.7110000000000003</v>
      </c>
      <c r="W592" s="17">
        <v>163759</v>
      </c>
      <c r="X592">
        <f>YEAR(semaineNetNm1[[#This Row],[Date de sortie]])</f>
        <v>2020</v>
      </c>
    </row>
    <row r="593" spans="1:24" x14ac:dyDescent="0.25">
      <c r="A593" s="10" t="s">
        <v>752</v>
      </c>
      <c r="B593" s="17">
        <v>1143</v>
      </c>
      <c r="C593" s="18">
        <v>183</v>
      </c>
      <c r="D593" s="17">
        <v>1</v>
      </c>
      <c r="E593" s="19">
        <v>43980</v>
      </c>
      <c r="F593" s="17" t="s">
        <v>1026</v>
      </c>
      <c r="G593" s="17" t="s">
        <v>1027</v>
      </c>
      <c r="H593" t="str" cm="1">
        <f t="array" ref="H5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593" s="17" t="s">
        <v>164</v>
      </c>
      <c r="J593" t="str">
        <f>IF(semaineNetNm1[[#This Row],[Popularité]]&gt;=70,"Forte","Faible")</f>
        <v>Faible</v>
      </c>
      <c r="K593" t="str">
        <f>IF(semaineNetNm1[[#This Row],[Energie]]&gt;0.6,"Forte","Faible")</f>
        <v>Forte</v>
      </c>
      <c r="L593" s="18">
        <v>4629320</v>
      </c>
      <c r="M593" s="17">
        <v>218931</v>
      </c>
      <c r="N593" s="19">
        <v>44098</v>
      </c>
      <c r="O593" s="17">
        <v>60</v>
      </c>
      <c r="P593" s="17">
        <v>0.64900000000000002</v>
      </c>
      <c r="Q593" s="17">
        <v>0.80300000000000005</v>
      </c>
      <c r="R593" s="17">
        <v>0.13200000000000001</v>
      </c>
      <c r="S593" s="17">
        <v>0.16300000000000001</v>
      </c>
      <c r="T593" s="17">
        <v>0.152</v>
      </c>
      <c r="U593" s="17">
        <v>0.58399999999999996</v>
      </c>
      <c r="V593" s="17">
        <v>-6.5990000000000002</v>
      </c>
      <c r="W593" s="17">
        <v>119040</v>
      </c>
      <c r="X593">
        <f>YEAR(semaineNetNm1[[#This Row],[Date de sortie]])</f>
        <v>2020</v>
      </c>
    </row>
    <row r="594" spans="1:24" x14ac:dyDescent="0.25">
      <c r="A594" s="10" t="s">
        <v>752</v>
      </c>
      <c r="B594" s="17">
        <v>405</v>
      </c>
      <c r="C594" s="18">
        <v>37</v>
      </c>
      <c r="D594" s="17">
        <v>31</v>
      </c>
      <c r="E594" s="19">
        <v>44148</v>
      </c>
      <c r="F594" s="17" t="s">
        <v>1028</v>
      </c>
      <c r="G594" s="17" t="s">
        <v>1029</v>
      </c>
      <c r="H594" t="str" cm="1">
        <f t="array" ref="H5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594" s="17" t="s">
        <v>51</v>
      </c>
      <c r="J594" t="str">
        <f>IF(semaineNetNm1[[#This Row],[Popularité]]&gt;=70,"Forte","Faible")</f>
        <v>Forte</v>
      </c>
      <c r="K594" t="str">
        <f>IF(semaineNetNm1[[#This Row],[Energie]]&gt;0.6,"Forte","Faible")</f>
        <v>Forte</v>
      </c>
      <c r="L594" s="18">
        <v>5026961</v>
      </c>
      <c r="M594" s="17">
        <v>6929075</v>
      </c>
      <c r="N594" s="19">
        <v>44097</v>
      </c>
      <c r="O594" s="17">
        <v>79</v>
      </c>
      <c r="P594" s="17">
        <v>0.82099999999999995</v>
      </c>
      <c r="Q594" s="17">
        <v>0.82299999999999995</v>
      </c>
      <c r="R594" s="17">
        <v>0.16600000000000001</v>
      </c>
      <c r="S594" s="17">
        <v>0.31</v>
      </c>
      <c r="T594" s="17">
        <v>0.14299999999999999</v>
      </c>
      <c r="U594" s="17">
        <v>0.79100000000000004</v>
      </c>
      <c r="V594" s="17">
        <v>-3.4020000000000001</v>
      </c>
      <c r="W594" s="17">
        <v>213314</v>
      </c>
      <c r="X594">
        <f>YEAR(semaineNetNm1[[#This Row],[Date de sortie]])</f>
        <v>2020</v>
      </c>
    </row>
    <row r="595" spans="1:24" x14ac:dyDescent="0.25">
      <c r="A595" s="10" t="s">
        <v>752</v>
      </c>
      <c r="B595" s="17">
        <v>487</v>
      </c>
      <c r="C595" s="18">
        <v>25</v>
      </c>
      <c r="D595" s="17">
        <v>26</v>
      </c>
      <c r="E595" s="19">
        <v>44127</v>
      </c>
      <c r="F595" s="17" t="s">
        <v>1030</v>
      </c>
      <c r="G595" s="17" t="s">
        <v>704</v>
      </c>
      <c r="H595" t="str" cm="1">
        <f t="array" ref="H5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95" s="17" t="s">
        <v>106</v>
      </c>
      <c r="J595" t="str">
        <f>IF(semaineNetNm1[[#This Row],[Popularité]]&gt;=70,"Forte","Faible")</f>
        <v>Forte</v>
      </c>
      <c r="K595" t="str">
        <f>IF(semaineNetNm1[[#This Row],[Energie]]&gt;0.6,"Forte","Faible")</f>
        <v>Faible</v>
      </c>
      <c r="L595" s="18">
        <v>5189822</v>
      </c>
      <c r="M595" s="17">
        <v>10580764</v>
      </c>
      <c r="N595" s="19">
        <v>44095</v>
      </c>
      <c r="O595" s="17">
        <v>79</v>
      </c>
      <c r="P595" s="17">
        <v>0.45700000000000002</v>
      </c>
      <c r="Q595" s="17">
        <v>0.82399999999999995</v>
      </c>
      <c r="R595" s="17">
        <v>5.4300000000000001E-2</v>
      </c>
      <c r="S595" s="17">
        <v>0.16700000000000001</v>
      </c>
      <c r="T595" s="17">
        <v>4.1000000000000002E-2</v>
      </c>
      <c r="U595" s="17">
        <v>0.95</v>
      </c>
      <c r="V595" s="17">
        <v>-5.4279999999999999</v>
      </c>
      <c r="W595" s="17">
        <v>187427</v>
      </c>
      <c r="X595">
        <f>YEAR(semaineNetNm1[[#This Row],[Date de sortie]])</f>
        <v>2020</v>
      </c>
    </row>
    <row r="596" spans="1:24" x14ac:dyDescent="0.25">
      <c r="A596" s="10" t="s">
        <v>752</v>
      </c>
      <c r="B596" s="17">
        <v>304</v>
      </c>
      <c r="C596" s="18">
        <v>59</v>
      </c>
      <c r="D596" s="17">
        <v>18</v>
      </c>
      <c r="E596" s="19">
        <v>44288</v>
      </c>
      <c r="F596" s="17" t="s">
        <v>1031</v>
      </c>
      <c r="G596" s="17" t="s">
        <v>67</v>
      </c>
      <c r="H596" t="str" cm="1">
        <f t="array" ref="H5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96" s="17" t="s">
        <v>68</v>
      </c>
      <c r="J596" t="str">
        <f>IF(semaineNetNm1[[#This Row],[Popularité]]&gt;=70,"Forte","Faible")</f>
        <v>Forte</v>
      </c>
      <c r="K596" t="str">
        <f>IF(semaineNetNm1[[#This Row],[Energie]]&gt;0.6,"Forte","Faible")</f>
        <v>Forte</v>
      </c>
      <c r="L596" s="18">
        <v>5470147</v>
      </c>
      <c r="M596" s="17">
        <v>3911473</v>
      </c>
      <c r="N596" s="19">
        <v>44092</v>
      </c>
      <c r="O596" s="17">
        <v>83</v>
      </c>
      <c r="P596" s="17">
        <v>0.93400000000000005</v>
      </c>
      <c r="Q596" s="17">
        <v>0.61399999999999999</v>
      </c>
      <c r="R596" s="17">
        <v>7.0000000000000007E-2</v>
      </c>
      <c r="S596" s="17">
        <v>6.9699999999999998E-2</v>
      </c>
      <c r="T596" s="17">
        <v>0.121</v>
      </c>
      <c r="U596" s="17">
        <v>0.436</v>
      </c>
      <c r="V596" s="17">
        <v>-3.7090000000000001</v>
      </c>
      <c r="W596" s="17">
        <v>174760</v>
      </c>
      <c r="X596">
        <f>YEAR(semaineNetNm1[[#This Row],[Date de sortie]])</f>
        <v>2020</v>
      </c>
    </row>
    <row r="597" spans="1:24" x14ac:dyDescent="0.25">
      <c r="A597" s="10" t="s">
        <v>752</v>
      </c>
      <c r="B597" s="17">
        <v>337</v>
      </c>
      <c r="C597" s="18">
        <v>4</v>
      </c>
      <c r="D597" s="17">
        <v>37</v>
      </c>
      <c r="E597" s="19">
        <v>44092</v>
      </c>
      <c r="F597" s="17" t="s">
        <v>1032</v>
      </c>
      <c r="G597" s="17" t="s">
        <v>37</v>
      </c>
      <c r="H597" t="str" cm="1">
        <f t="array" ref="H5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97" s="17" t="s">
        <v>61</v>
      </c>
      <c r="J597" t="str">
        <f>IF(semaineNetNm1[[#This Row],[Popularité]]&gt;=70,"Forte","Faible")</f>
        <v>Forte</v>
      </c>
      <c r="K597" t="str">
        <f>IF(semaineNetNm1[[#This Row],[Energie]]&gt;0.6,"Forte","Faible")</f>
        <v>Forte</v>
      </c>
      <c r="L597" s="18">
        <v>5063015</v>
      </c>
      <c r="M597" s="17">
        <v>48504126</v>
      </c>
      <c r="N597" s="19">
        <v>44092</v>
      </c>
      <c r="O597" s="17">
        <v>81</v>
      </c>
      <c r="P597" s="17">
        <v>0.70399999999999996</v>
      </c>
      <c r="Q597" s="17">
        <v>0.67300000000000004</v>
      </c>
      <c r="R597" s="17">
        <v>0.36</v>
      </c>
      <c r="S597" s="17">
        <v>0.19600000000000001</v>
      </c>
      <c r="T597" s="17">
        <v>8.9800000000000005E-2</v>
      </c>
      <c r="U597" s="17">
        <v>0.372</v>
      </c>
      <c r="V597" s="17">
        <v>-8.0559999999999992</v>
      </c>
      <c r="W597" s="17">
        <v>212093</v>
      </c>
      <c r="X597">
        <f>YEAR(semaineNetNm1[[#This Row],[Date de sortie]])</f>
        <v>2020</v>
      </c>
    </row>
    <row r="598" spans="1:24" x14ac:dyDescent="0.25">
      <c r="A598" s="10" t="s">
        <v>752</v>
      </c>
      <c r="B598" s="17">
        <v>592</v>
      </c>
      <c r="C598" s="18">
        <v>41</v>
      </c>
      <c r="D598" s="17">
        <v>39</v>
      </c>
      <c r="E598" s="19">
        <v>44008</v>
      </c>
      <c r="F598" s="17" t="s">
        <v>1033</v>
      </c>
      <c r="G598" s="17" t="s">
        <v>67</v>
      </c>
      <c r="H598" t="str" cm="1">
        <f t="array" ref="H5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98" s="17" t="s">
        <v>68</v>
      </c>
      <c r="J598" t="str">
        <f>IF(semaineNetNm1[[#This Row],[Popularité]]&gt;=70,"Forte","Faible")</f>
        <v>Forte</v>
      </c>
      <c r="K598" t="str">
        <f>IF(semaineNetNm1[[#This Row],[Energie]]&gt;0.6,"Forte","Faible")</f>
        <v>Forte</v>
      </c>
      <c r="L598" s="18">
        <v>4855690</v>
      </c>
      <c r="M598" s="17">
        <v>3916979</v>
      </c>
      <c r="N598" s="19">
        <v>44092</v>
      </c>
      <c r="O598" s="17">
        <v>82</v>
      </c>
      <c r="P598" s="17">
        <v>0.69</v>
      </c>
      <c r="Q598" s="17">
        <v>0.63700000000000001</v>
      </c>
      <c r="R598" s="17">
        <v>4.0500000000000001E-2</v>
      </c>
      <c r="S598" s="17">
        <v>7.8600000000000007E-3</v>
      </c>
      <c r="T598" s="17">
        <v>0.124</v>
      </c>
      <c r="U598" s="17">
        <v>0.45700000000000002</v>
      </c>
      <c r="V598" s="17">
        <v>-4.0570000000000004</v>
      </c>
      <c r="W598" s="17">
        <v>162399</v>
      </c>
      <c r="X598">
        <f>YEAR(semaineNetNm1[[#This Row],[Date de sortie]])</f>
        <v>2020</v>
      </c>
    </row>
    <row r="599" spans="1:24" x14ac:dyDescent="0.25">
      <c r="A599" s="10" t="s">
        <v>752</v>
      </c>
      <c r="B599" s="17">
        <v>769</v>
      </c>
      <c r="C599" s="18">
        <v>140</v>
      </c>
      <c r="D599" s="17">
        <v>5</v>
      </c>
      <c r="E599" s="19">
        <v>44134</v>
      </c>
      <c r="F599" s="17" t="s">
        <v>1034</v>
      </c>
      <c r="G599" s="17" t="s">
        <v>242</v>
      </c>
      <c r="H599" t="str" cm="1">
        <f t="array" ref="H5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599" s="17" t="s">
        <v>243</v>
      </c>
      <c r="J599" t="str">
        <f>IF(semaineNetNm1[[#This Row],[Popularité]]&gt;=70,"Forte","Faible")</f>
        <v>Forte</v>
      </c>
      <c r="K599" t="str">
        <f>IF(semaineNetNm1[[#This Row],[Energie]]&gt;0.6,"Forte","Faible")</f>
        <v>Forte</v>
      </c>
      <c r="L599" s="18">
        <v>5561227</v>
      </c>
      <c r="M599" s="17">
        <v>6096559</v>
      </c>
      <c r="N599" s="19">
        <v>44092</v>
      </c>
      <c r="O599" s="17">
        <v>70</v>
      </c>
      <c r="P599" s="17">
        <v>0.66600000000000004</v>
      </c>
      <c r="Q599" s="17">
        <v>0.76300000000000001</v>
      </c>
      <c r="R599" s="17">
        <v>0.19400000000000001</v>
      </c>
      <c r="S599" s="17">
        <v>0.153</v>
      </c>
      <c r="T599" s="17">
        <v>0.30099999999999999</v>
      </c>
      <c r="U599" s="17">
        <v>0.58699999999999997</v>
      </c>
      <c r="V599" s="17">
        <v>-3.3159999999999998</v>
      </c>
      <c r="W599" s="17">
        <v>185719</v>
      </c>
      <c r="X599">
        <f>YEAR(semaineNetNm1[[#This Row],[Date de sortie]])</f>
        <v>2020</v>
      </c>
    </row>
    <row r="600" spans="1:24" x14ac:dyDescent="0.25">
      <c r="A600" s="10" t="s">
        <v>752</v>
      </c>
      <c r="B600" s="17">
        <v>813</v>
      </c>
      <c r="C600" s="18">
        <v>38</v>
      </c>
      <c r="D600" s="17">
        <v>7</v>
      </c>
      <c r="E600" s="19">
        <v>44092</v>
      </c>
      <c r="F600" s="17" t="s">
        <v>1035</v>
      </c>
      <c r="G600" s="17" t="s">
        <v>397</v>
      </c>
      <c r="H600" t="str" cm="1">
        <f t="array" ref="H6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00" s="17" t="s">
        <v>95</v>
      </c>
      <c r="J600" t="str">
        <f>IF(semaineNetNm1[[#This Row],[Popularité]]&gt;=70,"Forte","Faible")</f>
        <v>Forte</v>
      </c>
      <c r="K600" t="str">
        <f>IF(semaineNetNm1[[#This Row],[Energie]]&gt;0.6,"Forte","Faible")</f>
        <v>Forte</v>
      </c>
      <c r="L600" s="18">
        <v>4914412</v>
      </c>
      <c r="M600" s="17">
        <v>10741972</v>
      </c>
      <c r="N600" s="19">
        <v>44092</v>
      </c>
      <c r="O600" s="17">
        <v>72</v>
      </c>
      <c r="P600" s="17">
        <v>0.60399999999999998</v>
      </c>
      <c r="Q600" s="17">
        <v>0.91</v>
      </c>
      <c r="R600" s="17">
        <v>8.2000000000000003E-2</v>
      </c>
      <c r="S600" s="17">
        <v>0.44800000000000001</v>
      </c>
      <c r="T600" s="17">
        <v>8.6300000000000002E-2</v>
      </c>
      <c r="U600" s="17">
        <v>0.80700000000000005</v>
      </c>
      <c r="V600" s="17">
        <v>-4.3920000000000003</v>
      </c>
      <c r="W600" s="17">
        <v>180788</v>
      </c>
      <c r="X600">
        <f>YEAR(semaineNetNm1[[#This Row],[Date de sortie]])</f>
        <v>2020</v>
      </c>
    </row>
    <row r="601" spans="1:24" x14ac:dyDescent="0.25">
      <c r="A601" s="10" t="s">
        <v>752</v>
      </c>
      <c r="B601" s="17">
        <v>893</v>
      </c>
      <c r="C601" s="18">
        <v>181</v>
      </c>
      <c r="D601" s="17">
        <v>1</v>
      </c>
      <c r="E601" s="19">
        <v>44092</v>
      </c>
      <c r="F601" s="17" t="s">
        <v>1036</v>
      </c>
      <c r="G601" s="17" t="s">
        <v>438</v>
      </c>
      <c r="H601" t="str" cm="1">
        <f t="array" ref="H6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601" s="17" t="s">
        <v>81</v>
      </c>
      <c r="J601" t="str">
        <f>IF(semaineNetNm1[[#This Row],[Popularité]]&gt;=70,"Forte","Faible")</f>
        <v>Faible</v>
      </c>
      <c r="K601" t="str">
        <f>IF(semaineNetNm1[[#This Row],[Energie]]&gt;0.6,"Forte","Faible")</f>
        <v>Faible</v>
      </c>
      <c r="L601" s="18">
        <v>4800543</v>
      </c>
      <c r="M601" s="17">
        <v>4022792</v>
      </c>
      <c r="N601" s="19">
        <v>44092</v>
      </c>
      <c r="O601" s="17">
        <v>63</v>
      </c>
      <c r="P601" s="17">
        <v>0.58599999999999997</v>
      </c>
      <c r="Q601" s="17">
        <v>0.66400000000000003</v>
      </c>
      <c r="R601" s="17">
        <v>0.23799999999999999</v>
      </c>
      <c r="S601" s="17">
        <v>0.21199999999999999</v>
      </c>
      <c r="T601" s="17">
        <v>0.216</v>
      </c>
      <c r="U601" s="17">
        <v>0.58899999999999997</v>
      </c>
      <c r="V601" s="17">
        <v>-7.8129999999999997</v>
      </c>
      <c r="W601" s="17">
        <v>179813</v>
      </c>
      <c r="X601">
        <f>YEAR(semaineNetNm1[[#This Row],[Date de sortie]])</f>
        <v>2020</v>
      </c>
    </row>
    <row r="602" spans="1:24" x14ac:dyDescent="0.25">
      <c r="A602" s="10" t="s">
        <v>752</v>
      </c>
      <c r="B602" s="17">
        <v>897</v>
      </c>
      <c r="C602" s="18">
        <v>194</v>
      </c>
      <c r="D602" s="17">
        <v>1</v>
      </c>
      <c r="E602" s="19">
        <v>44092</v>
      </c>
      <c r="F602" s="17" t="s">
        <v>1037</v>
      </c>
      <c r="G602" s="17" t="s">
        <v>1038</v>
      </c>
      <c r="H602" t="str" cm="1">
        <f t="array" ref="H6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02" s="17" t="s">
        <v>102</v>
      </c>
      <c r="J602" t="str">
        <f>IF(semaineNetNm1[[#This Row],[Popularité]]&gt;=70,"Forte","Faible")</f>
        <v>Forte</v>
      </c>
      <c r="K602" t="str">
        <f>IF(semaineNetNm1[[#This Row],[Energie]]&gt;0.6,"Forte","Faible")</f>
        <v>Forte</v>
      </c>
      <c r="L602" s="18">
        <v>4569978</v>
      </c>
      <c r="M602" s="17">
        <v>7593792</v>
      </c>
      <c r="N602" s="19">
        <v>44092</v>
      </c>
      <c r="O602" s="17">
        <v>71</v>
      </c>
      <c r="P602" s="17">
        <v>0.77300000000000002</v>
      </c>
      <c r="Q602" s="17">
        <v>0.68100000000000005</v>
      </c>
      <c r="R602" s="17">
        <v>0.14799999999999999</v>
      </c>
      <c r="S602" s="17">
        <v>1.9E-2</v>
      </c>
      <c r="T602" s="17">
        <v>0.11</v>
      </c>
      <c r="U602" s="17">
        <v>0.42899999999999999</v>
      </c>
      <c r="V602" s="17">
        <v>-5.7489999999999997</v>
      </c>
      <c r="W602" s="17">
        <v>199008</v>
      </c>
      <c r="X602">
        <f>YEAR(semaineNetNm1[[#This Row],[Date de sortie]])</f>
        <v>2020</v>
      </c>
    </row>
    <row r="603" spans="1:24" x14ac:dyDescent="0.25">
      <c r="A603" s="10" t="s">
        <v>752</v>
      </c>
      <c r="B603" s="17">
        <v>898</v>
      </c>
      <c r="C603" s="18">
        <v>197</v>
      </c>
      <c r="D603" s="17">
        <v>1</v>
      </c>
      <c r="E603" s="19">
        <v>44092</v>
      </c>
      <c r="F603" s="17" t="s">
        <v>1039</v>
      </c>
      <c r="G603" s="17" t="s">
        <v>67</v>
      </c>
      <c r="H603" t="str" cm="1">
        <f t="array" ref="H6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03" s="17" t="s">
        <v>68</v>
      </c>
      <c r="J603" t="str">
        <f>IF(semaineNetNm1[[#This Row],[Popularité]]&gt;=70,"Forte","Faible")</f>
        <v>Forte</v>
      </c>
      <c r="K603" t="str">
        <f>IF(semaineNetNm1[[#This Row],[Energie]]&gt;0.6,"Forte","Faible")</f>
        <v>Forte</v>
      </c>
      <c r="L603" s="18">
        <v>4526982</v>
      </c>
      <c r="M603" s="17">
        <v>3916979</v>
      </c>
      <c r="N603" s="19">
        <v>44092</v>
      </c>
      <c r="O603" s="17">
        <v>73</v>
      </c>
      <c r="P603" s="17">
        <v>0.64100000000000001</v>
      </c>
      <c r="Q603" s="17">
        <v>0.64800000000000002</v>
      </c>
      <c r="R603" s="17">
        <v>3.8899999999999997E-2</v>
      </c>
      <c r="S603" s="17">
        <v>5.6499999999999996E-3</v>
      </c>
      <c r="T603" s="17">
        <v>0.109</v>
      </c>
      <c r="U603" s="17">
        <v>0.505</v>
      </c>
      <c r="V603" s="17">
        <v>-5.5209999999999999</v>
      </c>
      <c r="W603" s="17">
        <v>180348</v>
      </c>
      <c r="X603">
        <f>YEAR(semaineNetNm1[[#This Row],[Date de sortie]])</f>
        <v>2020</v>
      </c>
    </row>
    <row r="604" spans="1:24" x14ac:dyDescent="0.25">
      <c r="A604" s="10" t="s">
        <v>752</v>
      </c>
      <c r="B604" s="17">
        <v>899</v>
      </c>
      <c r="C604" s="18">
        <v>91</v>
      </c>
      <c r="D604" s="17">
        <v>33</v>
      </c>
      <c r="E604" s="19">
        <v>43826</v>
      </c>
      <c r="F604" s="17" t="s">
        <v>1040</v>
      </c>
      <c r="G604" s="17" t="s">
        <v>67</v>
      </c>
      <c r="H604" t="str" cm="1">
        <f t="array" ref="H6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04" s="17" t="s">
        <v>68</v>
      </c>
      <c r="J604" t="str">
        <f>IF(semaineNetNm1[[#This Row],[Popularité]]&gt;=70,"Forte","Faible")</f>
        <v>Forte</v>
      </c>
      <c r="K604" t="str">
        <f>IF(semaineNetNm1[[#This Row],[Energie]]&gt;0.6,"Forte","Faible")</f>
        <v>Forte</v>
      </c>
      <c r="L604" s="18">
        <v>4502853</v>
      </c>
      <c r="M604" s="17">
        <v>3916979</v>
      </c>
      <c r="N604" s="19">
        <v>44092</v>
      </c>
      <c r="O604" s="17">
        <v>81</v>
      </c>
      <c r="P604" s="17">
        <v>0.70599999999999996</v>
      </c>
      <c r="Q604" s="17">
        <v>0.72</v>
      </c>
      <c r="R604" s="17">
        <v>4.7300000000000002E-2</v>
      </c>
      <c r="S604" s="17">
        <v>6.8400000000000002E-2</v>
      </c>
      <c r="T604" s="17">
        <v>0.16600000000000001</v>
      </c>
      <c r="U604" s="17">
        <v>0.62</v>
      </c>
      <c r="V604" s="17">
        <v>-4.7190000000000003</v>
      </c>
      <c r="W604" s="17">
        <v>187436</v>
      </c>
      <c r="X604">
        <f>YEAR(semaineNetNm1[[#This Row],[Date de sortie]])</f>
        <v>2020</v>
      </c>
    </row>
    <row r="605" spans="1:24" x14ac:dyDescent="0.25">
      <c r="A605" s="10" t="s">
        <v>752</v>
      </c>
      <c r="B605" s="17">
        <v>583</v>
      </c>
      <c r="C605" s="18">
        <v>42</v>
      </c>
      <c r="D605" s="17">
        <v>17</v>
      </c>
      <c r="E605" s="19">
        <v>44092</v>
      </c>
      <c r="F605" s="17" t="s">
        <v>1041</v>
      </c>
      <c r="G605" s="17" t="s">
        <v>931</v>
      </c>
      <c r="H605" t="str" cm="1">
        <f t="array" ref="H6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05" s="17" t="s">
        <v>68</v>
      </c>
      <c r="J605" t="str">
        <f>IF(semaineNetNm1[[#This Row],[Popularité]]&gt;=70,"Forte","Faible")</f>
        <v>Forte</v>
      </c>
      <c r="K605" t="str">
        <f>IF(semaineNetNm1[[#This Row],[Energie]]&gt;0.6,"Forte","Faible")</f>
        <v>Forte</v>
      </c>
      <c r="L605" s="18">
        <v>4931163</v>
      </c>
      <c r="M605" s="17">
        <v>17097317</v>
      </c>
      <c r="N605" s="19">
        <v>44091</v>
      </c>
      <c r="O605" s="17">
        <v>77</v>
      </c>
      <c r="P605" s="17">
        <v>0.66700000000000004</v>
      </c>
      <c r="Q605" s="17">
        <v>0.65300000000000002</v>
      </c>
      <c r="R605" s="17">
        <v>4.2299999999999997E-2</v>
      </c>
      <c r="S605" s="17">
        <v>0.154</v>
      </c>
      <c r="T605" s="17">
        <v>0.107</v>
      </c>
      <c r="U605" s="17">
        <v>0.55600000000000005</v>
      </c>
      <c r="V605" s="17">
        <v>-6.7640000000000002</v>
      </c>
      <c r="W605" s="17">
        <v>213869</v>
      </c>
      <c r="X605">
        <f>YEAR(semaineNetNm1[[#This Row],[Date de sortie]])</f>
        <v>2020</v>
      </c>
    </row>
    <row r="606" spans="1:24" x14ac:dyDescent="0.25">
      <c r="A606" s="10" t="s">
        <v>752</v>
      </c>
      <c r="B606" s="17">
        <v>937</v>
      </c>
      <c r="C606" s="18">
        <v>145</v>
      </c>
      <c r="D606" s="17">
        <v>1</v>
      </c>
      <c r="E606" s="19">
        <v>44064</v>
      </c>
      <c r="F606" s="17" t="s">
        <v>1042</v>
      </c>
      <c r="G606" s="17" t="s">
        <v>1043</v>
      </c>
      <c r="H606" t="str" cm="1">
        <f t="array" ref="H6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06" s="17" t="s">
        <v>164</v>
      </c>
      <c r="J606" t="str">
        <f>IF(semaineNetNm1[[#This Row],[Popularité]]&gt;=70,"Forte","Faible")</f>
        <v>Faible</v>
      </c>
      <c r="K606" t="str">
        <f>IF(semaineNetNm1[[#This Row],[Energie]]&gt;0.6,"Forte","Faible")</f>
        <v>Forte</v>
      </c>
      <c r="L606" s="18">
        <v>5440253</v>
      </c>
      <c r="M606" s="17">
        <v>4093115</v>
      </c>
      <c r="N606" s="19">
        <v>44091</v>
      </c>
      <c r="O606" s="17">
        <v>56</v>
      </c>
      <c r="P606" s="17">
        <v>0.64400000000000002</v>
      </c>
      <c r="Q606" s="17">
        <v>0.74399999999999999</v>
      </c>
      <c r="R606" s="17">
        <v>6.4100000000000004E-2</v>
      </c>
      <c r="S606" s="17">
        <v>0.22900000000000001</v>
      </c>
      <c r="T606" s="17">
        <v>0.20399999999999999</v>
      </c>
      <c r="U606" s="17">
        <v>0.57699999999999996</v>
      </c>
      <c r="V606" s="17">
        <v>-5.5620000000000003</v>
      </c>
      <c r="W606" s="17">
        <v>151360</v>
      </c>
      <c r="X606">
        <f>YEAR(semaineNetNm1[[#This Row],[Date de sortie]])</f>
        <v>2020</v>
      </c>
    </row>
    <row r="607" spans="1:24" x14ac:dyDescent="0.25">
      <c r="A607" s="10" t="s">
        <v>752</v>
      </c>
      <c r="B607" s="17">
        <v>45</v>
      </c>
      <c r="C607" s="18">
        <v>9</v>
      </c>
      <c r="D607" s="17">
        <v>39</v>
      </c>
      <c r="E607" s="19">
        <v>44253</v>
      </c>
      <c r="F607" s="17" t="s">
        <v>1044</v>
      </c>
      <c r="G607" s="17" t="s">
        <v>1045</v>
      </c>
      <c r="H607" t="str" cm="1">
        <f t="array" ref="H6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07" s="17" t="s">
        <v>1046</v>
      </c>
      <c r="J607" t="str">
        <f>IF(semaineNetNm1[[#This Row],[Popularité]]&gt;=70,"Forte","Faible")</f>
        <v>Forte</v>
      </c>
      <c r="K607" t="str">
        <f>IF(semaineNetNm1[[#This Row],[Energie]]&gt;0.6,"Forte","Faible")</f>
        <v>Forte</v>
      </c>
      <c r="L607" s="18">
        <v>10739770</v>
      </c>
      <c r="M607" s="17">
        <v>5785065</v>
      </c>
      <c r="N607" s="19">
        <v>44090</v>
      </c>
      <c r="O607" s="17">
        <v>90</v>
      </c>
      <c r="P607" s="17">
        <v>0.62</v>
      </c>
      <c r="Q607" s="17">
        <v>0.79800000000000004</v>
      </c>
      <c r="R607" s="17">
        <v>0.23200000000000001</v>
      </c>
      <c r="S607" s="17">
        <v>0.41399999999999998</v>
      </c>
      <c r="T607" s="17">
        <v>0.112</v>
      </c>
      <c r="U607" s="17">
        <v>0.23499999999999999</v>
      </c>
      <c r="V607" s="17">
        <v>-7.0789999999999997</v>
      </c>
      <c r="W607" s="17">
        <v>164000</v>
      </c>
      <c r="X607">
        <f>YEAR(semaineNetNm1[[#This Row],[Date de sortie]])</f>
        <v>2020</v>
      </c>
    </row>
    <row r="608" spans="1:24" x14ac:dyDescent="0.25">
      <c r="A608" s="10" t="s">
        <v>752</v>
      </c>
      <c r="B608" s="17">
        <v>775</v>
      </c>
      <c r="C608" s="18">
        <v>144</v>
      </c>
      <c r="D608" s="17">
        <v>4</v>
      </c>
      <c r="E608" s="19">
        <v>44127</v>
      </c>
      <c r="F608" s="17" t="s">
        <v>1047</v>
      </c>
      <c r="G608" s="17" t="s">
        <v>1048</v>
      </c>
      <c r="H608" t="str" cm="1">
        <f t="array" ref="H6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08" s="17" t="s">
        <v>68</v>
      </c>
      <c r="J608" t="str">
        <f>IF(semaineNetNm1[[#This Row],[Popularité]]&gt;=70,"Forte","Faible")</f>
        <v>Forte</v>
      </c>
      <c r="K608" t="str">
        <f>IF(semaineNetNm1[[#This Row],[Energie]]&gt;0.6,"Forte","Faible")</f>
        <v>Forte</v>
      </c>
      <c r="L608" s="18">
        <v>5158896</v>
      </c>
      <c r="M608" s="17">
        <v>689627</v>
      </c>
      <c r="N608" s="19">
        <v>44089</v>
      </c>
      <c r="O608" s="17">
        <v>72</v>
      </c>
      <c r="P608" s="17">
        <v>0.61099999999999999</v>
      </c>
      <c r="Q608" s="17">
        <v>0.746</v>
      </c>
      <c r="R608" s="17">
        <v>0.10100000000000001</v>
      </c>
      <c r="S608" s="17">
        <v>0.45400000000000001</v>
      </c>
      <c r="T608" s="17">
        <v>0.13300000000000001</v>
      </c>
      <c r="U608" s="17">
        <v>0.41099999999999998</v>
      </c>
      <c r="V608" s="17">
        <v>-7.0339999999999998</v>
      </c>
      <c r="W608" s="17">
        <v>172245</v>
      </c>
      <c r="X608">
        <f>YEAR(semaineNetNm1[[#This Row],[Date de sortie]])</f>
        <v>2020</v>
      </c>
    </row>
    <row r="609" spans="1:24" x14ac:dyDescent="0.25">
      <c r="A609" s="10" t="s">
        <v>752</v>
      </c>
      <c r="B609" s="17">
        <v>787</v>
      </c>
      <c r="C609" s="18">
        <v>92</v>
      </c>
      <c r="D609" s="17">
        <v>10</v>
      </c>
      <c r="E609" s="19">
        <v>44092</v>
      </c>
      <c r="F609" s="17" t="s">
        <v>1049</v>
      </c>
      <c r="G609" s="17" t="s">
        <v>1050</v>
      </c>
      <c r="H609" t="str" cm="1">
        <f t="array" ref="H6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09" s="17" t="s">
        <v>51</v>
      </c>
      <c r="J609" t="str">
        <f>IF(semaineNetNm1[[#This Row],[Popularité]]&gt;=70,"Forte","Faible")</f>
        <v>Faible</v>
      </c>
      <c r="K609" t="str">
        <f>IF(semaineNetNm1[[#This Row],[Energie]]&gt;0.6,"Forte","Faible")</f>
        <v>Forte</v>
      </c>
      <c r="L609" s="18">
        <v>4731423</v>
      </c>
      <c r="M609" s="17">
        <v>23936368</v>
      </c>
      <c r="N609" s="19">
        <v>44085</v>
      </c>
      <c r="O609" s="17">
        <v>69</v>
      </c>
      <c r="P609" s="17">
        <v>0.81899999999999995</v>
      </c>
      <c r="Q609" s="17">
        <v>0.83799999999999997</v>
      </c>
      <c r="R609" s="17">
        <v>0.21099999999999999</v>
      </c>
      <c r="S609" s="17">
        <v>0.28499999999999998</v>
      </c>
      <c r="T609" s="17">
        <v>0.224</v>
      </c>
      <c r="U609" s="17">
        <v>0.65600000000000003</v>
      </c>
      <c r="V609" s="17">
        <v>-4.681</v>
      </c>
      <c r="W609" s="17">
        <v>275893</v>
      </c>
      <c r="X609">
        <f>YEAR(semaineNetNm1[[#This Row],[Date de sortie]])</f>
        <v>2020</v>
      </c>
    </row>
    <row r="610" spans="1:24" x14ac:dyDescent="0.25">
      <c r="A610" s="10" t="s">
        <v>752</v>
      </c>
      <c r="B610" s="17">
        <v>903</v>
      </c>
      <c r="C610" s="18">
        <v>167</v>
      </c>
      <c r="D610" s="17">
        <v>1</v>
      </c>
      <c r="E610" s="19">
        <v>44085</v>
      </c>
      <c r="F610" s="17" t="s">
        <v>1051</v>
      </c>
      <c r="G610" s="17" t="s">
        <v>1052</v>
      </c>
      <c r="H610" t="str" cm="1">
        <f t="array" ref="H6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10" s="17" t="s">
        <v>1053</v>
      </c>
      <c r="J610" t="str">
        <f>IF(semaineNetNm1[[#This Row],[Popularité]]&gt;=70,"Forte","Faible")</f>
        <v>Forte</v>
      </c>
      <c r="K610" t="str">
        <f>IF(semaineNetNm1[[#This Row],[Energie]]&gt;0.6,"Forte","Faible")</f>
        <v>Forte</v>
      </c>
      <c r="L610" s="18">
        <v>4938139</v>
      </c>
      <c r="M610" s="17">
        <v>3263283</v>
      </c>
      <c r="N610" s="19">
        <v>44084</v>
      </c>
      <c r="O610" s="17">
        <v>70</v>
      </c>
      <c r="P610" s="17">
        <v>0.72699999999999998</v>
      </c>
      <c r="Q610" s="17">
        <v>0.629</v>
      </c>
      <c r="R610" s="17">
        <v>4.99E-2</v>
      </c>
      <c r="S610" s="17">
        <v>6.4699999999999994E-2</v>
      </c>
      <c r="T610" s="17">
        <v>0.13800000000000001</v>
      </c>
      <c r="U610" s="17">
        <v>0.13200000000000001</v>
      </c>
      <c r="V610" s="17">
        <v>-4.3869999999999996</v>
      </c>
      <c r="W610" s="17">
        <v>230400</v>
      </c>
      <c r="X610">
        <f>YEAR(semaineNetNm1[[#This Row],[Date de sortie]])</f>
        <v>2020</v>
      </c>
    </row>
    <row r="611" spans="1:24" x14ac:dyDescent="0.25">
      <c r="A611" s="10" t="s">
        <v>752</v>
      </c>
      <c r="B611" s="17">
        <v>904</v>
      </c>
      <c r="C611" s="18">
        <v>112</v>
      </c>
      <c r="D611" s="17">
        <v>2</v>
      </c>
      <c r="E611" s="19">
        <v>44078</v>
      </c>
      <c r="F611" s="17" t="s">
        <v>1054</v>
      </c>
      <c r="G611" s="17" t="s">
        <v>937</v>
      </c>
      <c r="H611" t="str" cm="1">
        <f t="array" ref="H6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11" s="17" t="s">
        <v>164</v>
      </c>
      <c r="J611" t="str">
        <f>IF(semaineNetNm1[[#This Row],[Popularité]]&gt;=70,"Forte","Faible")</f>
        <v>Faible</v>
      </c>
      <c r="K611" t="str">
        <f>IF(semaineNetNm1[[#This Row],[Energie]]&gt;0.6,"Forte","Faible")</f>
        <v>Faible</v>
      </c>
      <c r="L611" s="18">
        <v>4898520</v>
      </c>
      <c r="M611" s="17">
        <v>1683006</v>
      </c>
      <c r="N611" s="19">
        <v>44084</v>
      </c>
      <c r="O611" s="17">
        <v>63</v>
      </c>
      <c r="P611" s="17">
        <v>0.46800000000000003</v>
      </c>
      <c r="Q611" s="17">
        <v>0.81699999999999995</v>
      </c>
      <c r="R611" s="17">
        <v>0.28699999999999998</v>
      </c>
      <c r="S611" s="17">
        <v>0.23300000000000001</v>
      </c>
      <c r="T611" s="17">
        <v>9.0499999999999997E-2</v>
      </c>
      <c r="U611" s="17">
        <v>0.23699999999999999</v>
      </c>
      <c r="V611" s="17">
        <v>-10.945</v>
      </c>
      <c r="W611" s="17">
        <v>182931</v>
      </c>
      <c r="X611">
        <f>YEAR(semaineNetNm1[[#This Row],[Date de sortie]])</f>
        <v>2020</v>
      </c>
    </row>
    <row r="612" spans="1:24" x14ac:dyDescent="0.25">
      <c r="A612" s="10" t="s">
        <v>752</v>
      </c>
      <c r="B612" s="17">
        <v>907</v>
      </c>
      <c r="C612" s="18">
        <v>183</v>
      </c>
      <c r="D612" s="17">
        <v>1</v>
      </c>
      <c r="E612" s="19">
        <v>44085</v>
      </c>
      <c r="F612" s="17" t="s">
        <v>1055</v>
      </c>
      <c r="G612" s="17" t="s">
        <v>1056</v>
      </c>
      <c r="H612" t="str" cm="1">
        <f t="array" ref="H6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12" s="17" t="s">
        <v>164</v>
      </c>
      <c r="J612" t="str">
        <f>IF(semaineNetNm1[[#This Row],[Popularité]]&gt;=70,"Forte","Faible")</f>
        <v>Faible</v>
      </c>
      <c r="K612" t="str">
        <f>IF(semaineNetNm1[[#This Row],[Energie]]&gt;0.6,"Forte","Faible")</f>
        <v>Forte</v>
      </c>
      <c r="L612" s="18">
        <v>4723116</v>
      </c>
      <c r="M612" s="17">
        <v>1683006</v>
      </c>
      <c r="N612" s="19">
        <v>44084</v>
      </c>
      <c r="O612" s="17">
        <v>59</v>
      </c>
      <c r="P612" s="17">
        <v>0.81399999999999995</v>
      </c>
      <c r="Q612" s="17">
        <v>0.77400000000000002</v>
      </c>
      <c r="R612" s="17">
        <v>5.8400000000000001E-2</v>
      </c>
      <c r="S612" s="17">
        <v>0.20399999999999999</v>
      </c>
      <c r="T612" s="17">
        <v>0.11799999999999999</v>
      </c>
      <c r="U612" s="17">
        <v>0.254</v>
      </c>
      <c r="V612" s="17">
        <v>-6.1449999999999996</v>
      </c>
      <c r="W612" s="17">
        <v>185330</v>
      </c>
      <c r="X612">
        <f>YEAR(semaineNetNm1[[#This Row],[Date de sortie]])</f>
        <v>2020</v>
      </c>
    </row>
    <row r="613" spans="1:24" x14ac:dyDescent="0.25">
      <c r="A613" s="10" t="s">
        <v>752</v>
      </c>
      <c r="B613" s="17">
        <v>982</v>
      </c>
      <c r="C613" s="18">
        <v>144</v>
      </c>
      <c r="D613" s="17">
        <v>1</v>
      </c>
      <c r="E613" s="19">
        <v>44043</v>
      </c>
      <c r="F613" s="17" t="s">
        <v>1057</v>
      </c>
      <c r="G613" s="17" t="s">
        <v>937</v>
      </c>
      <c r="H613" t="str" cm="1">
        <f t="array" ref="H6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13" s="17" t="s">
        <v>164</v>
      </c>
      <c r="J613" t="str">
        <f>IF(semaineNetNm1[[#This Row],[Popularité]]&gt;=70,"Forte","Faible")</f>
        <v>Faible</v>
      </c>
      <c r="K613" t="str">
        <f>IF(semaineNetNm1[[#This Row],[Energie]]&gt;0.6,"Forte","Faible")</f>
        <v>Faible</v>
      </c>
      <c r="L613" s="18">
        <v>5674945</v>
      </c>
      <c r="M613" s="17">
        <v>1683006</v>
      </c>
      <c r="N613" s="19">
        <v>44084</v>
      </c>
      <c r="O613" s="17">
        <v>60</v>
      </c>
      <c r="P613" s="17">
        <v>0.52600000000000002</v>
      </c>
      <c r="Q613" s="17">
        <v>0.88200000000000001</v>
      </c>
      <c r="R613" s="17">
        <v>0.23699999999999999</v>
      </c>
      <c r="S613" s="17">
        <v>0.11799999999999999</v>
      </c>
      <c r="T613" s="17">
        <v>8.3500000000000005E-2</v>
      </c>
      <c r="U613" s="17">
        <v>0.182</v>
      </c>
      <c r="V613" s="17">
        <v>-8.5530000000000008</v>
      </c>
      <c r="W613" s="17">
        <v>180950</v>
      </c>
      <c r="X613">
        <f>YEAR(semaineNetNm1[[#This Row],[Date de sortie]])</f>
        <v>2020</v>
      </c>
    </row>
    <row r="614" spans="1:24" x14ac:dyDescent="0.25">
      <c r="A614" s="10" t="s">
        <v>752</v>
      </c>
      <c r="B614" s="17">
        <v>1146</v>
      </c>
      <c r="C614" s="18">
        <v>78</v>
      </c>
      <c r="D614" s="17">
        <v>2</v>
      </c>
      <c r="E614" s="19">
        <v>43973</v>
      </c>
      <c r="F614" s="17" t="s">
        <v>1058</v>
      </c>
      <c r="G614" s="17" t="s">
        <v>937</v>
      </c>
      <c r="H614" t="str" cm="1">
        <f t="array" ref="H6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14" s="17" t="s">
        <v>164</v>
      </c>
      <c r="J614" t="str">
        <f>IF(semaineNetNm1[[#This Row],[Popularité]]&gt;=70,"Forte","Faible")</f>
        <v>Faible</v>
      </c>
      <c r="K614" t="str">
        <f>IF(semaineNetNm1[[#This Row],[Energie]]&gt;0.6,"Forte","Faible")</f>
        <v>Forte</v>
      </c>
      <c r="L614" s="18">
        <v>4596162</v>
      </c>
      <c r="M614" s="17">
        <v>1683006</v>
      </c>
      <c r="N614" s="19">
        <v>44084</v>
      </c>
      <c r="O614" s="17">
        <v>64</v>
      </c>
      <c r="P614" s="17">
        <v>0.60599999999999998</v>
      </c>
      <c r="Q614" s="17">
        <v>0.80400000000000005</v>
      </c>
      <c r="R614" s="17">
        <v>0.24199999999999999</v>
      </c>
      <c r="S614" s="17">
        <v>0.13700000000000001</v>
      </c>
      <c r="T614" s="17">
        <v>0.111</v>
      </c>
      <c r="U614" s="17">
        <v>0.247</v>
      </c>
      <c r="V614" s="17">
        <v>-9.0449999999999999</v>
      </c>
      <c r="W614" s="17">
        <v>149028</v>
      </c>
      <c r="X614">
        <f>YEAR(semaineNetNm1[[#This Row],[Date de sortie]])</f>
        <v>2020</v>
      </c>
    </row>
    <row r="615" spans="1:24" x14ac:dyDescent="0.25">
      <c r="A615" s="10" t="s">
        <v>752</v>
      </c>
      <c r="B615" s="17">
        <v>444</v>
      </c>
      <c r="C615" s="18">
        <v>15</v>
      </c>
      <c r="D615" s="17">
        <v>32</v>
      </c>
      <c r="E615" s="19">
        <v>44120</v>
      </c>
      <c r="F615" s="17" t="s">
        <v>1059</v>
      </c>
      <c r="G615" s="17" t="s">
        <v>1060</v>
      </c>
      <c r="H615" t="str" cm="1">
        <f t="array" ref="H6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15" s="17" t="s">
        <v>51</v>
      </c>
      <c r="J615" t="str">
        <f>IF(semaineNetNm1[[#This Row],[Popularité]]&gt;=70,"Forte","Faible")</f>
        <v>Forte</v>
      </c>
      <c r="K615" t="str">
        <f>IF(semaineNetNm1[[#This Row],[Energie]]&gt;0.6,"Forte","Faible")</f>
        <v>Forte</v>
      </c>
      <c r="L615" s="18">
        <v>5206614</v>
      </c>
      <c r="M615" s="17">
        <v>8758283</v>
      </c>
      <c r="N615" s="19">
        <v>44078</v>
      </c>
      <c r="O615" s="17">
        <v>80</v>
      </c>
      <c r="P615" s="17">
        <v>0.77100000000000002</v>
      </c>
      <c r="Q615" s="17">
        <v>0.79300000000000004</v>
      </c>
      <c r="R615" s="17">
        <v>9.5899999999999999E-2</v>
      </c>
      <c r="S615" s="17">
        <v>3.3700000000000001E-2</v>
      </c>
      <c r="T615" s="17">
        <v>0.28399999999999997</v>
      </c>
      <c r="U615" s="17">
        <v>0.83499999999999996</v>
      </c>
      <c r="V615" s="17">
        <v>-3.4169999999999998</v>
      </c>
      <c r="W615" s="17">
        <v>247308</v>
      </c>
      <c r="X615">
        <f>YEAR(semaineNetNm1[[#This Row],[Date de sortie]])</f>
        <v>2020</v>
      </c>
    </row>
    <row r="616" spans="1:24" x14ac:dyDescent="0.25">
      <c r="A616" s="10" t="s">
        <v>752</v>
      </c>
      <c r="B616" s="17">
        <v>470</v>
      </c>
      <c r="C616" s="18">
        <v>34</v>
      </c>
      <c r="D616" s="17">
        <v>29</v>
      </c>
      <c r="E616" s="19">
        <v>44141</v>
      </c>
      <c r="F616" s="17" t="s">
        <v>1061</v>
      </c>
      <c r="G616" s="17" t="s">
        <v>1062</v>
      </c>
      <c r="H616" t="str" cm="1">
        <f t="array" ref="H6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16" s="17" t="s">
        <v>51</v>
      </c>
      <c r="J616" t="str">
        <f>IF(semaineNetNm1[[#This Row],[Popularité]]&gt;=70,"Forte","Faible")</f>
        <v>Forte</v>
      </c>
      <c r="K616" t="str">
        <f>IF(semaineNetNm1[[#This Row],[Energie]]&gt;0.6,"Forte","Faible")</f>
        <v>Forte</v>
      </c>
      <c r="L616" s="18">
        <v>5466954</v>
      </c>
      <c r="M616" s="17">
        <v>29238936</v>
      </c>
      <c r="N616" s="19">
        <v>44078</v>
      </c>
      <c r="O616" s="17">
        <v>81</v>
      </c>
      <c r="P616" s="17">
        <v>0.76100000000000001</v>
      </c>
      <c r="Q616" s="17">
        <v>0.71399999999999997</v>
      </c>
      <c r="R616" s="17">
        <v>4.2700000000000002E-2</v>
      </c>
      <c r="S616" s="17">
        <v>0.13900000000000001</v>
      </c>
      <c r="T616" s="17">
        <v>0.24099999999999999</v>
      </c>
      <c r="U616" s="17">
        <v>0.90600000000000003</v>
      </c>
      <c r="V616" s="17">
        <v>-4.5960000000000001</v>
      </c>
      <c r="W616" s="17">
        <v>230693</v>
      </c>
      <c r="X616">
        <f>YEAR(semaineNetNm1[[#This Row],[Date de sortie]])</f>
        <v>2020</v>
      </c>
    </row>
    <row r="617" spans="1:24" x14ac:dyDescent="0.25">
      <c r="A617" s="10" t="s">
        <v>752</v>
      </c>
      <c r="B617" s="17">
        <v>540</v>
      </c>
      <c r="C617" s="18">
        <v>37</v>
      </c>
      <c r="D617" s="17">
        <v>25</v>
      </c>
      <c r="E617" s="19">
        <v>44113</v>
      </c>
      <c r="F617" s="17" t="s">
        <v>1063</v>
      </c>
      <c r="G617" s="17" t="s">
        <v>1064</v>
      </c>
      <c r="H617" t="str" cm="1">
        <f t="array" ref="H6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17" s="17" t="s">
        <v>51</v>
      </c>
      <c r="J617" t="str">
        <f>IF(semaineNetNm1[[#This Row],[Popularité]]&gt;=70,"Forte","Faible")</f>
        <v>Forte</v>
      </c>
      <c r="K617" t="str">
        <f>IF(semaineNetNm1[[#This Row],[Energie]]&gt;0.6,"Forte","Faible")</f>
        <v>Forte</v>
      </c>
      <c r="L617" s="18">
        <v>5004462</v>
      </c>
      <c r="M617" s="17">
        <v>29238936</v>
      </c>
      <c r="N617" s="19">
        <v>44078</v>
      </c>
      <c r="O617" s="17">
        <v>75</v>
      </c>
      <c r="P617" s="17">
        <v>0.77500000000000002</v>
      </c>
      <c r="Q617" s="17">
        <v>0.73399999999999999</v>
      </c>
      <c r="R617" s="17">
        <v>6.1400000000000003E-2</v>
      </c>
      <c r="S617" s="17">
        <v>0.186</v>
      </c>
      <c r="T617" s="17">
        <v>0.123</v>
      </c>
      <c r="U617" s="17">
        <v>0.72</v>
      </c>
      <c r="V617" s="17">
        <v>-3.855</v>
      </c>
      <c r="W617" s="17">
        <v>224187</v>
      </c>
      <c r="X617">
        <f>YEAR(semaineNetNm1[[#This Row],[Date de sortie]])</f>
        <v>2020</v>
      </c>
    </row>
    <row r="618" spans="1:24" x14ac:dyDescent="0.25">
      <c r="A618" s="10" t="s">
        <v>752</v>
      </c>
      <c r="B618" s="17">
        <v>815</v>
      </c>
      <c r="C618" s="18">
        <v>23</v>
      </c>
      <c r="D618" s="17">
        <v>27</v>
      </c>
      <c r="E618" s="19">
        <v>44043</v>
      </c>
      <c r="F618" s="17" t="s">
        <v>1065</v>
      </c>
      <c r="G618" s="17" t="s">
        <v>190</v>
      </c>
      <c r="H618" t="str" cm="1">
        <f t="array" ref="H6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18" s="17" t="s">
        <v>51</v>
      </c>
      <c r="J618" t="str">
        <f>IF(semaineNetNm1[[#This Row],[Popularité]]&gt;=70,"Forte","Faible")</f>
        <v>Forte</v>
      </c>
      <c r="K618" t="str">
        <f>IF(semaineNetNm1[[#This Row],[Energie]]&gt;0.6,"Forte","Faible")</f>
        <v>Forte</v>
      </c>
      <c r="L618" s="18">
        <v>4825749</v>
      </c>
      <c r="M618" s="17">
        <v>8766508</v>
      </c>
      <c r="N618" s="19">
        <v>44078</v>
      </c>
      <c r="O618" s="17">
        <v>80</v>
      </c>
      <c r="P618" s="17">
        <v>0.77100000000000002</v>
      </c>
      <c r="Q618" s="17">
        <v>0.79300000000000004</v>
      </c>
      <c r="R618" s="17">
        <v>9.5899999999999999E-2</v>
      </c>
      <c r="S618" s="17">
        <v>3.3700000000000001E-2</v>
      </c>
      <c r="T618" s="17">
        <v>0.28399999999999997</v>
      </c>
      <c r="U618" s="17">
        <v>0.83499999999999996</v>
      </c>
      <c r="V618" s="17">
        <v>-3.4169999999999998</v>
      </c>
      <c r="W618" s="17">
        <v>247308</v>
      </c>
      <c r="X618">
        <f>YEAR(semaineNetNm1[[#This Row],[Date de sortie]])</f>
        <v>2020</v>
      </c>
    </row>
    <row r="619" spans="1:24" x14ac:dyDescent="0.25">
      <c r="A619" s="10" t="s">
        <v>752</v>
      </c>
      <c r="B619" s="17">
        <v>818</v>
      </c>
      <c r="C619" s="18">
        <v>82</v>
      </c>
      <c r="D619" s="17">
        <v>8</v>
      </c>
      <c r="E619" s="19">
        <v>44092</v>
      </c>
      <c r="F619" s="17" t="s">
        <v>1066</v>
      </c>
      <c r="G619" s="17" t="s">
        <v>1067</v>
      </c>
      <c r="H619" t="str" cm="1">
        <f t="array" ref="H6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19" s="17" t="s">
        <v>366</v>
      </c>
      <c r="J619" t="str">
        <f>IF(semaineNetNm1[[#This Row],[Popularité]]&gt;=70,"Forte","Faible")</f>
        <v>Forte</v>
      </c>
      <c r="K619" t="str">
        <f>IF(semaineNetNm1[[#This Row],[Energie]]&gt;0.6,"Forte","Faible")</f>
        <v>Forte</v>
      </c>
      <c r="L619" s="18">
        <v>5547002</v>
      </c>
      <c r="M619" s="17">
        <v>8673345</v>
      </c>
      <c r="N619" s="19">
        <v>44078</v>
      </c>
      <c r="O619" s="17">
        <v>79</v>
      </c>
      <c r="P619" s="17">
        <v>0.67500000000000004</v>
      </c>
      <c r="Q619" s="17">
        <v>0.72399999999999998</v>
      </c>
      <c r="R619" s="17">
        <v>8.6699999999999999E-2</v>
      </c>
      <c r="S619" s="17">
        <v>9.7799999999999998E-2</v>
      </c>
      <c r="T619" s="17">
        <v>0.35099999999999998</v>
      </c>
      <c r="U619" s="17">
        <v>0.32500000000000001</v>
      </c>
      <c r="V619" s="17">
        <v>-5.2670000000000003</v>
      </c>
      <c r="W619" s="17">
        <v>199758</v>
      </c>
      <c r="X619">
        <f>YEAR(semaineNetNm1[[#This Row],[Date de sortie]])</f>
        <v>2020</v>
      </c>
    </row>
    <row r="620" spans="1:24" x14ac:dyDescent="0.25">
      <c r="A620" s="10" t="s">
        <v>752</v>
      </c>
      <c r="B620" s="17">
        <v>900</v>
      </c>
      <c r="C620" s="18">
        <v>83</v>
      </c>
      <c r="D620" s="17">
        <v>2</v>
      </c>
      <c r="E620" s="19">
        <v>44078</v>
      </c>
      <c r="F620" s="17" t="s">
        <v>1068</v>
      </c>
      <c r="G620" s="17" t="s">
        <v>1069</v>
      </c>
      <c r="H620" t="str" cm="1">
        <f t="array" ref="H6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20" s="17" t="s">
        <v>51</v>
      </c>
      <c r="J620" t="str">
        <f>IF(semaineNetNm1[[#This Row],[Popularité]]&gt;=70,"Forte","Faible")</f>
        <v>Forte</v>
      </c>
      <c r="K620" t="str">
        <f>IF(semaineNetNm1[[#This Row],[Energie]]&gt;0.6,"Forte","Faible")</f>
        <v>Forte</v>
      </c>
      <c r="L620" s="18">
        <v>5698099</v>
      </c>
      <c r="M620" s="17">
        <v>29238936</v>
      </c>
      <c r="N620" s="19">
        <v>44078</v>
      </c>
      <c r="O620" s="17">
        <v>79</v>
      </c>
      <c r="P620" s="17">
        <v>0.63600000000000001</v>
      </c>
      <c r="Q620" s="17">
        <v>0.75900000000000001</v>
      </c>
      <c r="R620" s="17">
        <v>3.6900000000000002E-2</v>
      </c>
      <c r="S620" s="17">
        <v>2.24E-2</v>
      </c>
      <c r="T620" s="17">
        <v>0.16600000000000001</v>
      </c>
      <c r="U620" s="17">
        <v>0.53600000000000003</v>
      </c>
      <c r="V620" s="17">
        <v>-5.585</v>
      </c>
      <c r="W620" s="17">
        <v>214507</v>
      </c>
      <c r="X620">
        <f>YEAR(semaineNetNm1[[#This Row],[Date de sortie]])</f>
        <v>2020</v>
      </c>
    </row>
    <row r="621" spans="1:24" x14ac:dyDescent="0.25">
      <c r="A621" s="10" t="s">
        <v>752</v>
      </c>
      <c r="B621" s="17">
        <v>901</v>
      </c>
      <c r="C621" s="18">
        <v>72</v>
      </c>
      <c r="D621" s="17">
        <v>2</v>
      </c>
      <c r="E621" s="19">
        <v>44078</v>
      </c>
      <c r="F621" s="17" t="s">
        <v>1070</v>
      </c>
      <c r="G621" s="17" t="s">
        <v>1071</v>
      </c>
      <c r="H621" t="str" cm="1">
        <f t="array" ref="H6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21" s="17" t="s">
        <v>56</v>
      </c>
      <c r="J621" t="str">
        <f>IF(semaineNetNm1[[#This Row],[Popularité]]&gt;=70,"Forte","Faible")</f>
        <v>Forte</v>
      </c>
      <c r="K621" t="str">
        <f>IF(semaineNetNm1[[#This Row],[Energie]]&gt;0.6,"Forte","Faible")</f>
        <v>Faible</v>
      </c>
      <c r="L621" s="18">
        <v>5049863</v>
      </c>
      <c r="M621" s="17">
        <v>5888533</v>
      </c>
      <c r="N621" s="19">
        <v>44078</v>
      </c>
      <c r="O621" s="17">
        <v>74</v>
      </c>
      <c r="P621" s="17">
        <v>0.51600000000000001</v>
      </c>
      <c r="Q621" s="17">
        <v>0.67900000000000005</v>
      </c>
      <c r="R621" s="17">
        <v>4.5199999999999997E-2</v>
      </c>
      <c r="S621" s="17">
        <v>0.19900000000000001</v>
      </c>
      <c r="T621" s="17">
        <v>9.6500000000000002E-2</v>
      </c>
      <c r="U621" s="17">
        <v>0.71599999999999997</v>
      </c>
      <c r="V621" s="17">
        <v>-6.3710000000000004</v>
      </c>
      <c r="W621" s="17">
        <v>202008</v>
      </c>
      <c r="X621">
        <f>YEAR(semaineNetNm1[[#This Row],[Date de sortie]])</f>
        <v>2020</v>
      </c>
    </row>
    <row r="622" spans="1:24" x14ac:dyDescent="0.25">
      <c r="A622" s="10" t="s">
        <v>752</v>
      </c>
      <c r="B622" s="17">
        <v>913</v>
      </c>
      <c r="C622" s="18">
        <v>115</v>
      </c>
      <c r="D622" s="17">
        <v>1</v>
      </c>
      <c r="E622" s="19">
        <v>44078</v>
      </c>
      <c r="F622" s="17" t="s">
        <v>1072</v>
      </c>
      <c r="G622" s="17" t="s">
        <v>1067</v>
      </c>
      <c r="H622" t="str" cm="1">
        <f t="array" ref="H6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22" s="17" t="s">
        <v>366</v>
      </c>
      <c r="J622" t="str">
        <f>IF(semaineNetNm1[[#This Row],[Popularité]]&gt;=70,"Forte","Faible")</f>
        <v>Faible</v>
      </c>
      <c r="K622" t="str">
        <f>IF(semaineNetNm1[[#This Row],[Energie]]&gt;0.6,"Forte","Faible")</f>
        <v>Forte</v>
      </c>
      <c r="L622" s="18">
        <v>5949270</v>
      </c>
      <c r="M622" s="17">
        <v>8673345</v>
      </c>
      <c r="N622" s="19">
        <v>44078</v>
      </c>
      <c r="O622" s="17">
        <v>62</v>
      </c>
      <c r="P622" s="17">
        <v>0.82</v>
      </c>
      <c r="Q622" s="17">
        <v>0.67600000000000005</v>
      </c>
      <c r="R622" s="17">
        <v>5.5399999999999998E-2</v>
      </c>
      <c r="S622" s="17">
        <v>4.9299999999999997E-2</v>
      </c>
      <c r="T622" s="17">
        <v>0.61499999999999999</v>
      </c>
      <c r="U622" s="17">
        <v>0.61799999999999999</v>
      </c>
      <c r="V622" s="17">
        <v>-5.2169999999999996</v>
      </c>
      <c r="W622" s="17">
        <v>199250</v>
      </c>
      <c r="X622">
        <f>YEAR(semaineNetNm1[[#This Row],[Date de sortie]])</f>
        <v>2020</v>
      </c>
    </row>
    <row r="623" spans="1:24" x14ac:dyDescent="0.25">
      <c r="A623" s="10" t="s">
        <v>752</v>
      </c>
      <c r="B623" s="17">
        <v>513</v>
      </c>
      <c r="C623" s="18">
        <v>24</v>
      </c>
      <c r="D623" s="17">
        <v>25</v>
      </c>
      <c r="E623" s="19">
        <v>44141</v>
      </c>
      <c r="F623" s="17" t="s">
        <v>1073</v>
      </c>
      <c r="G623" s="17" t="s">
        <v>1074</v>
      </c>
      <c r="H623" t="str" cm="1">
        <f t="array" ref="H6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23" s="17" t="s">
        <v>273</v>
      </c>
      <c r="J623" t="str">
        <f>IF(semaineNetNm1[[#This Row],[Popularité]]&gt;=70,"Forte","Faible")</f>
        <v>Forte</v>
      </c>
      <c r="K623" t="str">
        <f>IF(semaineNetNm1[[#This Row],[Energie]]&gt;0.6,"Forte","Faible")</f>
        <v>Forte</v>
      </c>
      <c r="L623" s="18">
        <v>5168240</v>
      </c>
      <c r="M623" s="17">
        <v>786461</v>
      </c>
      <c r="N623" s="19">
        <v>44076</v>
      </c>
      <c r="O623" s="17">
        <v>77</v>
      </c>
      <c r="P623" s="17">
        <v>0.68600000000000005</v>
      </c>
      <c r="Q623" s="17">
        <v>0.90500000000000003</v>
      </c>
      <c r="R623" s="17">
        <v>6.6400000000000001E-2</v>
      </c>
      <c r="S623" s="17">
        <v>9.0700000000000003E-2</v>
      </c>
      <c r="T623" s="17">
        <v>0.26600000000000001</v>
      </c>
      <c r="U623" s="17">
        <v>0.96299999999999997</v>
      </c>
      <c r="V623" s="17">
        <v>-3.1520000000000001</v>
      </c>
      <c r="W623" s="17">
        <v>155825</v>
      </c>
      <c r="X623">
        <f>YEAR(semaineNetNm1[[#This Row],[Date de sortie]])</f>
        <v>2020</v>
      </c>
    </row>
    <row r="624" spans="1:24" x14ac:dyDescent="0.25">
      <c r="A624" s="10" t="s">
        <v>752</v>
      </c>
      <c r="B624" s="17">
        <v>884</v>
      </c>
      <c r="C624" s="18">
        <v>65</v>
      </c>
      <c r="D624" s="17">
        <v>5</v>
      </c>
      <c r="E624" s="19">
        <v>44071</v>
      </c>
      <c r="F624" s="17" t="s">
        <v>1075</v>
      </c>
      <c r="G624" s="17" t="s">
        <v>1076</v>
      </c>
      <c r="H624" t="str" cm="1">
        <f t="array" ref="H6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24" s="17" t="s">
        <v>428</v>
      </c>
      <c r="J624" t="str">
        <f>IF(semaineNetNm1[[#This Row],[Popularité]]&gt;=70,"Forte","Faible")</f>
        <v>Forte</v>
      </c>
      <c r="K624" t="str">
        <f>IF(semaineNetNm1[[#This Row],[Energie]]&gt;0.6,"Forte","Faible")</f>
        <v>Faible</v>
      </c>
      <c r="L624" s="18">
        <v>4628159</v>
      </c>
      <c r="M624" s="17">
        <v>412466</v>
      </c>
      <c r="N624" s="19">
        <v>44072</v>
      </c>
      <c r="O624" s="17">
        <v>70</v>
      </c>
      <c r="P624" s="17">
        <v>0.51700000000000002</v>
      </c>
      <c r="Q624" s="17">
        <v>0.76100000000000001</v>
      </c>
      <c r="R624" s="17">
        <v>9.2700000000000005E-2</v>
      </c>
      <c r="S624" s="17">
        <v>0.114</v>
      </c>
      <c r="T624" s="17">
        <v>0.157</v>
      </c>
      <c r="U624" s="17">
        <v>0.46</v>
      </c>
      <c r="V624" s="17">
        <v>-6.9160000000000004</v>
      </c>
      <c r="W624" s="17">
        <v>174730</v>
      </c>
      <c r="X624">
        <f>YEAR(semaineNetNm1[[#This Row],[Date de sortie]])</f>
        <v>2020</v>
      </c>
    </row>
    <row r="625" spans="1:24" x14ac:dyDescent="0.25">
      <c r="A625" s="10" t="s">
        <v>752</v>
      </c>
      <c r="B625" s="17">
        <v>878</v>
      </c>
      <c r="C625" s="18">
        <v>24</v>
      </c>
      <c r="D625" s="17">
        <v>5</v>
      </c>
      <c r="E625" s="19">
        <v>44071</v>
      </c>
      <c r="F625" s="17" t="s">
        <v>1077</v>
      </c>
      <c r="G625" s="17" t="s">
        <v>336</v>
      </c>
      <c r="H625" t="str" cm="1">
        <f t="array" ref="H6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25" s="17" t="s">
        <v>68</v>
      </c>
      <c r="J625" t="str">
        <f>IF(semaineNetNm1[[#This Row],[Popularité]]&gt;=70,"Forte","Faible")</f>
        <v>Forte</v>
      </c>
      <c r="K625" t="str">
        <f>IF(semaineNetNm1[[#This Row],[Energie]]&gt;0.6,"Forte","Faible")</f>
        <v>Forte</v>
      </c>
      <c r="L625" s="18">
        <v>4867620</v>
      </c>
      <c r="M625" s="17">
        <v>21946934</v>
      </c>
      <c r="N625" s="19">
        <v>44071</v>
      </c>
      <c r="O625" s="17">
        <v>72</v>
      </c>
      <c r="P625" s="17">
        <v>0.88400000000000001</v>
      </c>
      <c r="Q625" s="17">
        <v>0.61199999999999999</v>
      </c>
      <c r="R625" s="17">
        <v>4.5400000000000003E-2</v>
      </c>
      <c r="S625" s="17">
        <v>7.5899999999999995E-2</v>
      </c>
      <c r="T625" s="17">
        <v>0.247</v>
      </c>
      <c r="U625" s="17">
        <v>0.67900000000000005</v>
      </c>
      <c r="V625" s="17">
        <v>-4.1130000000000004</v>
      </c>
      <c r="W625" s="17">
        <v>210795</v>
      </c>
      <c r="X625">
        <f>YEAR(semaineNetNm1[[#This Row],[Date de sortie]])</f>
        <v>2020</v>
      </c>
    </row>
    <row r="626" spans="1:24" x14ac:dyDescent="0.25">
      <c r="A626" s="10" t="s">
        <v>752</v>
      </c>
      <c r="B626" s="17">
        <v>914</v>
      </c>
      <c r="C626" s="18">
        <v>157</v>
      </c>
      <c r="D626" s="17">
        <v>1</v>
      </c>
      <c r="E626" s="19">
        <v>44078</v>
      </c>
      <c r="F626" s="17" t="s">
        <v>1078</v>
      </c>
      <c r="G626" s="17" t="s">
        <v>740</v>
      </c>
      <c r="H626" t="str" cm="1">
        <f t="array" ref="H6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626" s="17" t="s">
        <v>553</v>
      </c>
      <c r="J626" t="str">
        <f>IF(semaineNetNm1[[#This Row],[Popularité]]&gt;=70,"Forte","Faible")</f>
        <v>Faible</v>
      </c>
      <c r="K626" t="str">
        <f>IF(semaineNetNm1[[#This Row],[Energie]]&gt;0.6,"Forte","Faible")</f>
        <v>Forte</v>
      </c>
      <c r="L626" s="18">
        <v>5117128</v>
      </c>
      <c r="M626" s="17">
        <v>1255573</v>
      </c>
      <c r="N626" s="19">
        <v>44071</v>
      </c>
      <c r="O626" s="17">
        <v>64</v>
      </c>
      <c r="P626" s="17">
        <v>0.63</v>
      </c>
      <c r="Q626" s="17">
        <v>0.94799999999999995</v>
      </c>
      <c r="R626" s="17">
        <v>0.219</v>
      </c>
      <c r="S626" s="17">
        <v>6.4700000000000001E-3</v>
      </c>
      <c r="T626" s="17">
        <v>7.3700000000000002E-2</v>
      </c>
      <c r="U626" s="17">
        <v>0.42499999999999999</v>
      </c>
      <c r="V626" s="17">
        <v>-7.0110000000000001</v>
      </c>
      <c r="W626" s="17">
        <v>253569</v>
      </c>
      <c r="X626">
        <f>YEAR(semaineNetNm1[[#This Row],[Date de sortie]])</f>
        <v>2020</v>
      </c>
    </row>
    <row r="627" spans="1:24" x14ac:dyDescent="0.25">
      <c r="A627" s="10" t="s">
        <v>752</v>
      </c>
      <c r="B627" s="17">
        <v>1482</v>
      </c>
      <c r="C627" s="18">
        <v>187</v>
      </c>
      <c r="D627" s="17">
        <v>1</v>
      </c>
      <c r="E627" s="19">
        <v>43854</v>
      </c>
      <c r="F627" s="17" t="s">
        <v>1079</v>
      </c>
      <c r="G627" s="17" t="s">
        <v>1080</v>
      </c>
      <c r="H627" t="str" cm="1">
        <f t="array" ref="H6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27" s="17" t="s">
        <v>884</v>
      </c>
      <c r="J627" t="str">
        <f>IF(semaineNetNm1[[#This Row],[Popularité]]&gt;=70,"Forte","Faible")</f>
        <v>Faible</v>
      </c>
      <c r="K627" t="str">
        <f>IF(semaineNetNm1[[#This Row],[Energie]]&gt;0.6,"Forte","Faible")</f>
        <v>Faible</v>
      </c>
      <c r="L627" s="18">
        <v>5037967</v>
      </c>
      <c r="M627" s="17">
        <v>862965</v>
      </c>
      <c r="N627" s="19">
        <v>44071</v>
      </c>
      <c r="O627" s="17">
        <v>57</v>
      </c>
      <c r="P627" s="17">
        <v>0.44800000000000001</v>
      </c>
      <c r="Q627" s="17">
        <v>0.93300000000000005</v>
      </c>
      <c r="R627" s="17">
        <v>0.13600000000000001</v>
      </c>
      <c r="S627" s="17">
        <v>2.53E-2</v>
      </c>
      <c r="T627" s="17">
        <v>0.104</v>
      </c>
      <c r="U627" s="17">
        <v>0.73699999999999999</v>
      </c>
      <c r="V627" s="17">
        <v>-4.4909999999999997</v>
      </c>
      <c r="W627" s="17">
        <v>167350</v>
      </c>
      <c r="X627">
        <f>YEAR(semaineNetNm1[[#This Row],[Date de sortie]])</f>
        <v>2020</v>
      </c>
    </row>
    <row r="628" spans="1:24" x14ac:dyDescent="0.25">
      <c r="A628" s="10" t="s">
        <v>752</v>
      </c>
      <c r="B628" s="17">
        <v>919</v>
      </c>
      <c r="C628" s="18">
        <v>82</v>
      </c>
      <c r="D628" s="17">
        <v>2</v>
      </c>
      <c r="E628" s="19">
        <v>44071</v>
      </c>
      <c r="F628" s="17" t="s">
        <v>1081</v>
      </c>
      <c r="G628" s="17" t="s">
        <v>1082</v>
      </c>
      <c r="H628" t="str" cm="1">
        <f t="array" ref="H6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28" s="17" t="s">
        <v>451</v>
      </c>
      <c r="J628" t="str">
        <f>IF(semaineNetNm1[[#This Row],[Popularité]]&gt;=70,"Forte","Faible")</f>
        <v>Forte</v>
      </c>
      <c r="K628" t="str">
        <f>IF(semaineNetNm1[[#This Row],[Energie]]&gt;0.6,"Forte","Faible")</f>
        <v>Forte</v>
      </c>
      <c r="L628" s="18">
        <v>4642057</v>
      </c>
      <c r="M628" s="17">
        <v>1245965</v>
      </c>
      <c r="N628" s="19">
        <v>44070</v>
      </c>
      <c r="O628" s="17">
        <v>70</v>
      </c>
      <c r="P628" s="17">
        <v>0.85699999999999998</v>
      </c>
      <c r="Q628" s="17">
        <v>0.67600000000000005</v>
      </c>
      <c r="R628" s="17">
        <v>4.3799999999999999E-2</v>
      </c>
      <c r="S628" s="17">
        <v>2.1499999999999998E-2</v>
      </c>
      <c r="T628" s="17">
        <v>0.254</v>
      </c>
      <c r="U628" s="17">
        <v>0.71699999999999997</v>
      </c>
      <c r="V628" s="17">
        <v>-4.3680000000000003</v>
      </c>
      <c r="W628" s="17">
        <v>162600</v>
      </c>
      <c r="X628">
        <f>YEAR(semaineNetNm1[[#This Row],[Date de sortie]])</f>
        <v>2020</v>
      </c>
    </row>
    <row r="629" spans="1:24" x14ac:dyDescent="0.25">
      <c r="A629" s="10" t="s">
        <v>752</v>
      </c>
      <c r="B629" s="17">
        <v>928</v>
      </c>
      <c r="C629" s="18">
        <v>185</v>
      </c>
      <c r="D629" s="17">
        <v>1</v>
      </c>
      <c r="E629" s="19">
        <v>44071</v>
      </c>
      <c r="F629" s="17" t="s">
        <v>1083</v>
      </c>
      <c r="G629" s="17" t="s">
        <v>1084</v>
      </c>
      <c r="H629" t="str" cm="1">
        <f t="array" ref="H6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629" s="17" t="s">
        <v>221</v>
      </c>
      <c r="J629" t="str">
        <f>IF(semaineNetNm1[[#This Row],[Popularité]]&gt;=70,"Forte","Faible")</f>
        <v>Faible</v>
      </c>
      <c r="K629" t="str">
        <f>IF(semaineNetNm1[[#This Row],[Energie]]&gt;0.6,"Forte","Faible")</f>
        <v>Forte</v>
      </c>
      <c r="L629" s="18">
        <v>4609169</v>
      </c>
      <c r="M629" s="17">
        <v>1492551</v>
      </c>
      <c r="N629" s="19">
        <v>44070</v>
      </c>
      <c r="O629" s="17">
        <v>65</v>
      </c>
      <c r="P629" s="17">
        <v>0.60299999999999998</v>
      </c>
      <c r="Q629" s="17">
        <v>0.65300000000000002</v>
      </c>
      <c r="R629" s="17">
        <v>0.17100000000000001</v>
      </c>
      <c r="S629" s="17">
        <v>0.17499999999999999</v>
      </c>
      <c r="T629" s="17">
        <v>0.18</v>
      </c>
      <c r="U629" s="17">
        <v>0.55100000000000005</v>
      </c>
      <c r="V629" s="17">
        <v>-5.6970000000000001</v>
      </c>
      <c r="W629" s="17">
        <v>168477</v>
      </c>
      <c r="X629">
        <f>YEAR(semaineNetNm1[[#This Row],[Date de sortie]])</f>
        <v>2020</v>
      </c>
    </row>
    <row r="630" spans="1:24" x14ac:dyDescent="0.25">
      <c r="A630" s="10" t="s">
        <v>752</v>
      </c>
      <c r="B630" s="17">
        <v>392</v>
      </c>
      <c r="C630" s="18">
        <v>53</v>
      </c>
      <c r="D630" s="17">
        <v>12</v>
      </c>
      <c r="E630" s="19">
        <v>44267</v>
      </c>
      <c r="F630" s="17" t="s">
        <v>1085</v>
      </c>
      <c r="G630" s="17" t="s">
        <v>1086</v>
      </c>
      <c r="H630" t="str" cm="1">
        <f t="array" ref="H6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30" s="17" t="s">
        <v>1087</v>
      </c>
      <c r="J630" t="str">
        <f>IF(semaineNetNm1[[#This Row],[Popularité]]&gt;=70,"Forte","Faible")</f>
        <v>Forte</v>
      </c>
      <c r="K630" t="str">
        <f>IF(semaineNetNm1[[#This Row],[Energie]]&gt;0.6,"Forte","Faible")</f>
        <v>Forte</v>
      </c>
      <c r="L630" s="18">
        <v>5018005</v>
      </c>
      <c r="M630" s="17">
        <v>85617</v>
      </c>
      <c r="N630" s="19">
        <v>44068</v>
      </c>
      <c r="O630" s="17">
        <v>80</v>
      </c>
      <c r="P630" s="17">
        <v>0.73399999999999999</v>
      </c>
      <c r="Q630" s="17">
        <v>0.748</v>
      </c>
      <c r="R630" s="17">
        <v>0.124</v>
      </c>
      <c r="S630" s="17">
        <v>0.52400000000000002</v>
      </c>
      <c r="T630" s="17">
        <v>9.7500000000000003E-2</v>
      </c>
      <c r="U630" s="17">
        <v>0.36799999999999999</v>
      </c>
      <c r="V630" s="17">
        <v>-6.4989999999999997</v>
      </c>
      <c r="W630" s="17">
        <v>80081</v>
      </c>
      <c r="X630">
        <f>YEAR(semaineNetNm1[[#This Row],[Date de sortie]])</f>
        <v>2020</v>
      </c>
    </row>
    <row r="631" spans="1:24" x14ac:dyDescent="0.25">
      <c r="A631" s="10" t="s">
        <v>752</v>
      </c>
      <c r="B631" s="17">
        <v>916</v>
      </c>
      <c r="C631" s="18">
        <v>71</v>
      </c>
      <c r="D631" s="17">
        <v>3</v>
      </c>
      <c r="E631" s="19">
        <v>44064</v>
      </c>
      <c r="F631" s="17" t="s">
        <v>1088</v>
      </c>
      <c r="G631" s="17" t="s">
        <v>713</v>
      </c>
      <c r="H631" t="str" cm="1">
        <f t="array" ref="H6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631" s="17" t="s">
        <v>443</v>
      </c>
      <c r="J631" t="str">
        <f>IF(semaineNetNm1[[#This Row],[Popularité]]&gt;=70,"Forte","Faible")</f>
        <v>Faible</v>
      </c>
      <c r="K631" t="str">
        <f>IF(semaineNetNm1[[#This Row],[Energie]]&gt;0.6,"Forte","Faible")</f>
        <v>Faible</v>
      </c>
      <c r="L631" s="18">
        <v>4876238</v>
      </c>
      <c r="M631" s="17">
        <v>17732077</v>
      </c>
      <c r="N631" s="19">
        <v>44065</v>
      </c>
      <c r="O631" s="17">
        <v>67</v>
      </c>
      <c r="P631" s="17">
        <v>0.443</v>
      </c>
      <c r="Q631" s="17">
        <v>0.433</v>
      </c>
      <c r="R631" s="17">
        <v>3.61E-2</v>
      </c>
      <c r="S631" s="17">
        <v>9.2200000000000004E-2</v>
      </c>
      <c r="T631" s="17">
        <v>0.11700000000000001</v>
      </c>
      <c r="U631" s="17">
        <v>3.6299999999999999E-2</v>
      </c>
      <c r="V631" s="17">
        <v>-10.568</v>
      </c>
      <c r="W631" s="17">
        <v>185851</v>
      </c>
      <c r="X631">
        <f>YEAR(semaineNetNm1[[#This Row],[Date de sortie]])</f>
        <v>2020</v>
      </c>
    </row>
    <row r="632" spans="1:24" x14ac:dyDescent="0.25">
      <c r="A632" s="10" t="s">
        <v>752</v>
      </c>
      <c r="B632" s="17">
        <v>416</v>
      </c>
      <c r="C632" s="18">
        <v>19</v>
      </c>
      <c r="D632" s="17">
        <v>66</v>
      </c>
      <c r="E632" s="19">
        <v>43833</v>
      </c>
      <c r="F632" s="17" t="s">
        <v>1089</v>
      </c>
      <c r="G632" s="17" t="s">
        <v>1090</v>
      </c>
      <c r="H632" t="str" cm="1">
        <f t="array" ref="H6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32" s="17" t="s">
        <v>43</v>
      </c>
      <c r="J632" t="str">
        <f>IF(semaineNetNm1[[#This Row],[Popularité]]&gt;=70,"Forte","Faible")</f>
        <v>Forte</v>
      </c>
      <c r="K632" t="str">
        <f>IF(semaineNetNm1[[#This Row],[Energie]]&gt;0.6,"Forte","Faible")</f>
        <v>Faible</v>
      </c>
      <c r="L632" s="18">
        <v>4992396</v>
      </c>
      <c r="M632" s="17">
        <v>4270131</v>
      </c>
      <c r="N632" s="19">
        <v>44064</v>
      </c>
      <c r="O632" s="17">
        <v>83</v>
      </c>
      <c r="P632" s="17">
        <v>0.55900000000000005</v>
      </c>
      <c r="Q632" s="17">
        <v>0.78200000000000003</v>
      </c>
      <c r="R632" s="17">
        <v>7.6700000000000004E-2</v>
      </c>
      <c r="S632" s="17">
        <v>0.125</v>
      </c>
      <c r="T632" s="17">
        <v>0.38500000000000001</v>
      </c>
      <c r="U632" s="17">
        <v>0.68500000000000005</v>
      </c>
      <c r="V632" s="17">
        <v>-7.1059999999999999</v>
      </c>
      <c r="W632" s="17">
        <v>188344</v>
      </c>
      <c r="X632">
        <f>YEAR(semaineNetNm1[[#This Row],[Date de sortie]])</f>
        <v>2020</v>
      </c>
    </row>
    <row r="633" spans="1:24" x14ac:dyDescent="0.25">
      <c r="A633" s="10" t="s">
        <v>752</v>
      </c>
      <c r="B633" s="17">
        <v>485</v>
      </c>
      <c r="C633" s="18">
        <v>37</v>
      </c>
      <c r="D633" s="17">
        <v>31</v>
      </c>
      <c r="E633" s="19">
        <v>44141</v>
      </c>
      <c r="F633" s="17" t="s">
        <v>1091</v>
      </c>
      <c r="G633" s="17" t="s">
        <v>1092</v>
      </c>
      <c r="H633" t="str" cm="1">
        <f t="array" ref="H6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33" s="17" t="s">
        <v>51</v>
      </c>
      <c r="J633" t="str">
        <f>IF(semaineNetNm1[[#This Row],[Popularité]]&gt;=70,"Forte","Faible")</f>
        <v>Forte</v>
      </c>
      <c r="K633" t="str">
        <f>IF(semaineNetNm1[[#This Row],[Energie]]&gt;0.6,"Forte","Faible")</f>
        <v>Forte</v>
      </c>
      <c r="L633" s="18">
        <v>5312876</v>
      </c>
      <c r="M633" s="17">
        <v>26769304</v>
      </c>
      <c r="N633" s="19">
        <v>44064</v>
      </c>
      <c r="O633" s="17">
        <v>78</v>
      </c>
      <c r="P633" s="17">
        <v>0.73899999999999999</v>
      </c>
      <c r="Q633" s="17">
        <v>0.69099999999999995</v>
      </c>
      <c r="R633" s="17">
        <v>0.22900000000000001</v>
      </c>
      <c r="S633" s="17">
        <v>0.42199999999999999</v>
      </c>
      <c r="T633" s="17">
        <v>0.11</v>
      </c>
      <c r="U633" s="17">
        <v>0.88400000000000001</v>
      </c>
      <c r="V633" s="17">
        <v>-3.09</v>
      </c>
      <c r="W633" s="17">
        <v>248345</v>
      </c>
      <c r="X633">
        <f>YEAR(semaineNetNm1[[#This Row],[Date de sortie]])</f>
        <v>2020</v>
      </c>
    </row>
    <row r="634" spans="1:24" x14ac:dyDescent="0.25">
      <c r="A634" s="10" t="s">
        <v>752</v>
      </c>
      <c r="B634" s="17">
        <v>747</v>
      </c>
      <c r="C634" s="18">
        <v>82</v>
      </c>
      <c r="D634" s="17">
        <v>11</v>
      </c>
      <c r="E634" s="19">
        <v>44127</v>
      </c>
      <c r="F634" s="17" t="s">
        <v>1093</v>
      </c>
      <c r="G634" s="17" t="s">
        <v>1094</v>
      </c>
      <c r="H634" t="str" cm="1">
        <f t="array" ref="H6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34" s="17" t="s">
        <v>68</v>
      </c>
      <c r="J634" t="str">
        <f>IF(semaineNetNm1[[#This Row],[Popularité]]&gt;=70,"Forte","Faible")</f>
        <v>Forte</v>
      </c>
      <c r="K634" t="str">
        <f>IF(semaineNetNm1[[#This Row],[Energie]]&gt;0.6,"Forte","Faible")</f>
        <v>Forte</v>
      </c>
      <c r="L634" s="18">
        <v>6241923</v>
      </c>
      <c r="M634" s="17">
        <v>4431309</v>
      </c>
      <c r="N634" s="19">
        <v>44064</v>
      </c>
      <c r="O634" s="17">
        <v>78</v>
      </c>
      <c r="P634" s="17">
        <v>0.70499999999999996</v>
      </c>
      <c r="Q634" s="17">
        <v>0.77900000000000003</v>
      </c>
      <c r="R634" s="17">
        <v>3.44E-2</v>
      </c>
      <c r="S634" s="17">
        <v>0.36899999999999999</v>
      </c>
      <c r="T634" s="17">
        <v>0.124</v>
      </c>
      <c r="U634" s="17">
        <v>0.94599999999999995</v>
      </c>
      <c r="V634" s="17">
        <v>-3.895</v>
      </c>
      <c r="W634" s="17">
        <v>178374</v>
      </c>
      <c r="X634">
        <f>YEAR(semaineNetNm1[[#This Row],[Date de sortie]])</f>
        <v>2020</v>
      </c>
    </row>
    <row r="635" spans="1:24" x14ac:dyDescent="0.25">
      <c r="A635" s="10" t="s">
        <v>752</v>
      </c>
      <c r="B635" s="17">
        <v>795</v>
      </c>
      <c r="C635" s="18">
        <v>119</v>
      </c>
      <c r="D635" s="17">
        <v>11</v>
      </c>
      <c r="E635" s="19">
        <v>44085</v>
      </c>
      <c r="F635" s="17" t="s">
        <v>1095</v>
      </c>
      <c r="G635" s="17" t="s">
        <v>207</v>
      </c>
      <c r="H635" t="str" cm="1">
        <f t="array" ref="H6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35" s="17" t="s">
        <v>51</v>
      </c>
      <c r="J635" t="str">
        <f>IF(semaineNetNm1[[#This Row],[Popularité]]&gt;=70,"Forte","Faible")</f>
        <v>Forte</v>
      </c>
      <c r="K635" t="str">
        <f>IF(semaineNetNm1[[#This Row],[Energie]]&gt;0.6,"Forte","Faible")</f>
        <v>Forte</v>
      </c>
      <c r="L635" s="18">
        <v>5064484</v>
      </c>
      <c r="M635" s="17">
        <v>26784251</v>
      </c>
      <c r="N635" s="19">
        <v>44064</v>
      </c>
      <c r="O635" s="17">
        <v>73</v>
      </c>
      <c r="P635" s="17">
        <v>0.74099999999999999</v>
      </c>
      <c r="Q635" s="17">
        <v>0.76400000000000001</v>
      </c>
      <c r="R635" s="17">
        <v>0.10100000000000001</v>
      </c>
      <c r="S635" s="17">
        <v>0.23899999999999999</v>
      </c>
      <c r="T635" s="17">
        <v>0.107</v>
      </c>
      <c r="U635" s="17">
        <v>0.80200000000000005</v>
      </c>
      <c r="V635" s="17">
        <v>-3.617</v>
      </c>
      <c r="W635" s="17">
        <v>198570</v>
      </c>
      <c r="X635">
        <f>YEAR(semaineNetNm1[[#This Row],[Date de sortie]])</f>
        <v>2020</v>
      </c>
    </row>
    <row r="636" spans="1:24" x14ac:dyDescent="0.25">
      <c r="A636" s="10" t="s">
        <v>752</v>
      </c>
      <c r="B636" s="17">
        <v>814</v>
      </c>
      <c r="C636" s="18">
        <v>133</v>
      </c>
      <c r="D636" s="17">
        <v>8</v>
      </c>
      <c r="E636" s="19">
        <v>44120</v>
      </c>
      <c r="F636" s="17" t="s">
        <v>1096</v>
      </c>
      <c r="G636" s="17" t="s">
        <v>1097</v>
      </c>
      <c r="H636" t="str" cm="1">
        <f t="array" ref="H6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36" s="17" t="s">
        <v>895</v>
      </c>
      <c r="J636" t="str">
        <f>IF(semaineNetNm1[[#This Row],[Popularité]]&gt;=70,"Forte","Faible")</f>
        <v>Forte</v>
      </c>
      <c r="K636" t="str">
        <f>IF(semaineNetNm1[[#This Row],[Energie]]&gt;0.6,"Forte","Faible")</f>
        <v>Forte</v>
      </c>
      <c r="L636" s="18">
        <v>4904772</v>
      </c>
      <c r="M636" s="17">
        <v>345027</v>
      </c>
      <c r="N636" s="19">
        <v>44064</v>
      </c>
      <c r="O636" s="17">
        <v>74</v>
      </c>
      <c r="P636" s="17">
        <v>0.63800000000000001</v>
      </c>
      <c r="Q636" s="17">
        <v>0.86799999999999999</v>
      </c>
      <c r="R636" s="17">
        <v>7.3599999999999999E-2</v>
      </c>
      <c r="S636" s="17">
        <v>0.14599999999999999</v>
      </c>
      <c r="T636" s="17">
        <v>9.3100000000000002E-2</v>
      </c>
      <c r="U636" s="17">
        <v>0.45900000000000002</v>
      </c>
      <c r="V636" s="17">
        <v>-7.7460000000000004</v>
      </c>
      <c r="W636" s="17">
        <v>182857</v>
      </c>
      <c r="X636">
        <f>YEAR(semaineNetNm1[[#This Row],[Date de sortie]])</f>
        <v>2020</v>
      </c>
    </row>
    <row r="637" spans="1:24" x14ac:dyDescent="0.25">
      <c r="A637" s="10" t="s">
        <v>752</v>
      </c>
      <c r="B637" s="17">
        <v>942</v>
      </c>
      <c r="C637" s="18">
        <v>177</v>
      </c>
      <c r="D637" s="17">
        <v>1</v>
      </c>
      <c r="E637" s="19">
        <v>44064</v>
      </c>
      <c r="F637" s="17" t="s">
        <v>1098</v>
      </c>
      <c r="G637" s="17" t="s">
        <v>1099</v>
      </c>
      <c r="H637" t="str" cm="1">
        <f t="array" ref="H6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37" s="17" t="s">
        <v>164</v>
      </c>
      <c r="J637" t="str">
        <f>IF(semaineNetNm1[[#This Row],[Popularité]]&gt;=70,"Forte","Faible")</f>
        <v>Faible</v>
      </c>
      <c r="K637" t="str">
        <f>IF(semaineNetNm1[[#This Row],[Energie]]&gt;0.6,"Forte","Faible")</f>
        <v>Forte</v>
      </c>
      <c r="L637" s="18">
        <v>4685894</v>
      </c>
      <c r="M637" s="17">
        <v>961181</v>
      </c>
      <c r="N637" s="19">
        <v>44064</v>
      </c>
      <c r="O637" s="17">
        <v>62</v>
      </c>
      <c r="P637" s="17">
        <v>0.61899999999999999</v>
      </c>
      <c r="Q637" s="17">
        <v>0.80500000000000005</v>
      </c>
      <c r="R637" s="17">
        <v>7.7100000000000002E-2</v>
      </c>
      <c r="S637" s="17">
        <v>0.218</v>
      </c>
      <c r="T637" s="17">
        <v>0.114</v>
      </c>
      <c r="U637" s="17">
        <v>0.47599999999999998</v>
      </c>
      <c r="V637" s="17">
        <v>-7.907</v>
      </c>
      <c r="W637" s="17">
        <v>170200</v>
      </c>
      <c r="X637">
        <f>YEAR(semaineNetNm1[[#This Row],[Date de sortie]])</f>
        <v>2020</v>
      </c>
    </row>
    <row r="638" spans="1:24" x14ac:dyDescent="0.25">
      <c r="A638" s="10" t="s">
        <v>752</v>
      </c>
      <c r="B638" s="17">
        <v>1373</v>
      </c>
      <c r="C638" s="18">
        <v>103</v>
      </c>
      <c r="D638" s="17">
        <v>7</v>
      </c>
      <c r="E638" s="19">
        <v>43854</v>
      </c>
      <c r="F638" s="17" t="s">
        <v>1100</v>
      </c>
      <c r="G638" s="17" t="s">
        <v>1090</v>
      </c>
      <c r="H638" t="str" cm="1">
        <f t="array" ref="H6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38" s="17" t="s">
        <v>43</v>
      </c>
      <c r="J638" t="str">
        <f>IF(semaineNetNm1[[#This Row],[Popularité]]&gt;=70,"Forte","Faible")</f>
        <v>Forte</v>
      </c>
      <c r="K638" t="str">
        <f>IF(semaineNetNm1[[#This Row],[Energie]]&gt;0.6,"Forte","Faible")</f>
        <v>Forte</v>
      </c>
      <c r="L638" s="18">
        <v>5184069</v>
      </c>
      <c r="M638" s="17">
        <v>4272745</v>
      </c>
      <c r="N638" s="19">
        <v>44064</v>
      </c>
      <c r="O638" s="17">
        <v>71</v>
      </c>
      <c r="P638" s="17">
        <v>0.67900000000000005</v>
      </c>
      <c r="Q638" s="17">
        <v>0.74199999999999999</v>
      </c>
      <c r="R638" s="17">
        <v>2.5899999999999999E-2</v>
      </c>
      <c r="S638" s="17">
        <v>4.8800000000000003E-2</v>
      </c>
      <c r="T638" s="17">
        <v>7.5399999999999995E-2</v>
      </c>
      <c r="U638" s="17">
        <v>0.85599999999999998</v>
      </c>
      <c r="V638" s="17">
        <v>-4.5940000000000003</v>
      </c>
      <c r="W638" s="17">
        <v>201398</v>
      </c>
      <c r="X638">
        <f>YEAR(semaineNetNm1[[#This Row],[Date de sortie]])</f>
        <v>2020</v>
      </c>
    </row>
    <row r="639" spans="1:24" x14ac:dyDescent="0.25">
      <c r="A639" s="10" t="s">
        <v>752</v>
      </c>
      <c r="B639" s="17">
        <v>248</v>
      </c>
      <c r="C639" s="18">
        <v>8</v>
      </c>
      <c r="D639" s="17">
        <v>37</v>
      </c>
      <c r="E639" s="19">
        <v>44232</v>
      </c>
      <c r="F639" s="17" t="s">
        <v>1101</v>
      </c>
      <c r="G639" s="17" t="s">
        <v>1102</v>
      </c>
      <c r="H639" t="str" cm="1">
        <f t="array" ref="H6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639" s="17" t="s">
        <v>1103</v>
      </c>
      <c r="J639" t="str">
        <f>IF(semaineNetNm1[[#This Row],[Popularité]]&gt;=70,"Forte","Faible")</f>
        <v>Forte</v>
      </c>
      <c r="K639" t="str">
        <f>IF(semaineNetNm1[[#This Row],[Energie]]&gt;0.6,"Forte","Faible")</f>
        <v>Forte</v>
      </c>
      <c r="L639" s="18">
        <v>5013017</v>
      </c>
      <c r="M639" s="17">
        <v>180454</v>
      </c>
      <c r="N639" s="19">
        <v>44063</v>
      </c>
      <c r="O639" s="17">
        <v>81</v>
      </c>
      <c r="P639" s="17">
        <v>0.64800000000000002</v>
      </c>
      <c r="Q639" s="17">
        <v>0.71899999999999997</v>
      </c>
      <c r="R639" s="17">
        <v>0.125</v>
      </c>
      <c r="S639" s="17">
        <v>0.2</v>
      </c>
      <c r="T639" s="17">
        <v>0.127</v>
      </c>
      <c r="U639" s="17">
        <v>0.66</v>
      </c>
      <c r="V639" s="17">
        <v>-7.6</v>
      </c>
      <c r="W639" s="17">
        <v>123263</v>
      </c>
      <c r="X639">
        <f>YEAR(semaineNetNm1[[#This Row],[Date de sortie]])</f>
        <v>2020</v>
      </c>
    </row>
    <row r="640" spans="1:24" x14ac:dyDescent="0.25">
      <c r="A640" s="10" t="s">
        <v>752</v>
      </c>
      <c r="B640" s="17">
        <v>794</v>
      </c>
      <c r="C640" s="18">
        <v>49</v>
      </c>
      <c r="D640" s="17">
        <v>12</v>
      </c>
      <c r="E640" s="19">
        <v>44071</v>
      </c>
      <c r="F640" s="17" t="s">
        <v>1104</v>
      </c>
      <c r="G640" s="17" t="s">
        <v>1105</v>
      </c>
      <c r="H640" t="str" cm="1">
        <f t="array" ref="H6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40" s="17" t="s">
        <v>227</v>
      </c>
      <c r="J640" t="str">
        <f>IF(semaineNetNm1[[#This Row],[Popularité]]&gt;=70,"Forte","Faible")</f>
        <v>Forte</v>
      </c>
      <c r="K640" t="str">
        <f>IF(semaineNetNm1[[#This Row],[Energie]]&gt;0.6,"Forte","Faible")</f>
        <v>Forte</v>
      </c>
      <c r="L640" s="18">
        <v>5220504</v>
      </c>
      <c r="M640" s="17">
        <v>3198705</v>
      </c>
      <c r="N640" s="19">
        <v>44063</v>
      </c>
      <c r="O640" s="17">
        <v>71</v>
      </c>
      <c r="P640" s="17">
        <v>0.71599999999999997</v>
      </c>
      <c r="Q640" s="17">
        <v>0.752</v>
      </c>
      <c r="R640" s="17">
        <v>3.2500000000000001E-2</v>
      </c>
      <c r="S640" s="17">
        <v>0.254</v>
      </c>
      <c r="T640" s="17">
        <v>0.24299999999999999</v>
      </c>
      <c r="U640" s="17">
        <v>0.55300000000000005</v>
      </c>
      <c r="V640" s="17">
        <v>-5.2</v>
      </c>
      <c r="W640" s="17">
        <v>206760</v>
      </c>
      <c r="X640">
        <f>YEAR(semaineNetNm1[[#This Row],[Date de sortie]])</f>
        <v>2020</v>
      </c>
    </row>
    <row r="641" spans="1:24" x14ac:dyDescent="0.25">
      <c r="A641" s="10" t="s">
        <v>752</v>
      </c>
      <c r="B641" s="17">
        <v>862</v>
      </c>
      <c r="C641" s="18">
        <v>106</v>
      </c>
      <c r="D641" s="17">
        <v>5</v>
      </c>
      <c r="E641" s="19">
        <v>44078</v>
      </c>
      <c r="F641" s="17" t="s">
        <v>1106</v>
      </c>
      <c r="G641" s="17" t="s">
        <v>1107</v>
      </c>
      <c r="H641" t="str" cm="1">
        <f t="array" ref="H6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641" s="17" t="s">
        <v>1108</v>
      </c>
      <c r="J641" t="str">
        <f>IF(semaineNetNm1[[#This Row],[Popularité]]&gt;=70,"Forte","Faible")</f>
        <v>Faible</v>
      </c>
      <c r="K641" t="str">
        <f>IF(semaineNetNm1[[#This Row],[Energie]]&gt;0.6,"Forte","Faible")</f>
        <v>Forte</v>
      </c>
      <c r="L641" s="18">
        <v>5109038</v>
      </c>
      <c r="M641" s="17">
        <v>25417</v>
      </c>
      <c r="N641" s="19">
        <v>44063</v>
      </c>
      <c r="O641" s="17">
        <v>61</v>
      </c>
      <c r="P641" s="17">
        <v>0.68300000000000005</v>
      </c>
      <c r="Q641" s="17">
        <v>0.83899999999999997</v>
      </c>
      <c r="R641" s="17">
        <v>0.16500000000000001</v>
      </c>
      <c r="S641" s="17">
        <v>6.6699999999999997E-3</v>
      </c>
      <c r="T641" s="17">
        <v>0.24099999999999999</v>
      </c>
      <c r="U641" s="17">
        <v>0.52200000000000002</v>
      </c>
      <c r="V641" s="17">
        <v>-9.2319999999999993</v>
      </c>
      <c r="W641" s="17">
        <v>159955</v>
      </c>
      <c r="X641">
        <f>YEAR(semaineNetNm1[[#This Row],[Date de sortie]])</f>
        <v>2020</v>
      </c>
    </row>
    <row r="642" spans="1:24" x14ac:dyDescent="0.25">
      <c r="A642" s="10" t="s">
        <v>752</v>
      </c>
      <c r="B642" s="17">
        <v>910</v>
      </c>
      <c r="C642" s="18">
        <v>142</v>
      </c>
      <c r="D642" s="17">
        <v>4</v>
      </c>
      <c r="E642" s="19">
        <v>44064</v>
      </c>
      <c r="F642" s="17" t="s">
        <v>1109</v>
      </c>
      <c r="G642" s="17" t="s">
        <v>1110</v>
      </c>
      <c r="H642" t="str" cm="1">
        <f t="array" ref="H6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42" s="17" t="s">
        <v>158</v>
      </c>
      <c r="J642" t="str">
        <f>IF(semaineNetNm1[[#This Row],[Popularité]]&gt;=70,"Forte","Faible")</f>
        <v>Faible</v>
      </c>
      <c r="K642" t="str">
        <f>IF(semaineNetNm1[[#This Row],[Energie]]&gt;0.6,"Forte","Faible")</f>
        <v>Faible</v>
      </c>
      <c r="L642" s="18">
        <v>4602336</v>
      </c>
      <c r="M642" s="17">
        <v>328877</v>
      </c>
      <c r="N642" s="19">
        <v>44063</v>
      </c>
      <c r="O642" s="17">
        <v>69</v>
      </c>
      <c r="P642" s="17">
        <v>0.56899999999999995</v>
      </c>
      <c r="Q642" s="17">
        <v>0.76700000000000002</v>
      </c>
      <c r="R642" s="17">
        <v>0.216</v>
      </c>
      <c r="S642" s="17">
        <v>9.8799999999999999E-3</v>
      </c>
      <c r="T642" s="17">
        <v>0.109</v>
      </c>
      <c r="U642" s="17">
        <v>0.52400000000000002</v>
      </c>
      <c r="V642" s="17">
        <v>-6.8049999999999997</v>
      </c>
      <c r="W642" s="17">
        <v>196363</v>
      </c>
      <c r="X642">
        <f>YEAR(semaineNetNm1[[#This Row],[Date de sortie]])</f>
        <v>2020</v>
      </c>
    </row>
    <row r="643" spans="1:24" x14ac:dyDescent="0.25">
      <c r="A643" s="10" t="s">
        <v>752</v>
      </c>
      <c r="B643" s="17">
        <v>944</v>
      </c>
      <c r="C643" s="18">
        <v>188</v>
      </c>
      <c r="D643" s="17">
        <v>1</v>
      </c>
      <c r="E643" s="19">
        <v>44064</v>
      </c>
      <c r="F643" s="17" t="s">
        <v>1111</v>
      </c>
      <c r="G643" s="17" t="s">
        <v>1090</v>
      </c>
      <c r="H643" t="str" cm="1">
        <f t="array" ref="H6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43" s="17" t="s">
        <v>43</v>
      </c>
      <c r="J643" t="str">
        <f>IF(semaineNetNm1[[#This Row],[Popularité]]&gt;=70,"Forte","Faible")</f>
        <v>Faible</v>
      </c>
      <c r="K643" t="str">
        <f>IF(semaineNetNm1[[#This Row],[Energie]]&gt;0.6,"Forte","Faible")</f>
        <v>Forte</v>
      </c>
      <c r="L643" s="18">
        <v>4561189</v>
      </c>
      <c r="M643" s="17">
        <v>4272745</v>
      </c>
      <c r="N643" s="19">
        <v>44062</v>
      </c>
      <c r="O643" s="17">
        <v>64</v>
      </c>
      <c r="P643" s="17">
        <v>0.628</v>
      </c>
      <c r="Q643" s="17">
        <v>0.66600000000000004</v>
      </c>
      <c r="R643" s="17">
        <v>6.2300000000000001E-2</v>
      </c>
      <c r="S643" s="17">
        <v>0.14399999999999999</v>
      </c>
      <c r="T643" s="17">
        <v>0.189</v>
      </c>
      <c r="U643" s="17">
        <v>0.76700000000000002</v>
      </c>
      <c r="V643" s="17">
        <v>-5.6130000000000004</v>
      </c>
      <c r="W643" s="17">
        <v>186468</v>
      </c>
      <c r="X643">
        <f>YEAR(semaineNetNm1[[#This Row],[Date de sortie]])</f>
        <v>2020</v>
      </c>
    </row>
    <row r="644" spans="1:24" x14ac:dyDescent="0.25">
      <c r="A644" s="10" t="s">
        <v>752</v>
      </c>
      <c r="B644" s="17">
        <v>796</v>
      </c>
      <c r="C644" s="18">
        <v>85</v>
      </c>
      <c r="D644" s="17">
        <v>12</v>
      </c>
      <c r="E644" s="19">
        <v>44085</v>
      </c>
      <c r="F644" s="17" t="s">
        <v>1112</v>
      </c>
      <c r="G644" s="17" t="s">
        <v>1113</v>
      </c>
      <c r="H644" t="str" cm="1">
        <f t="array" ref="H6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44" s="17" t="s">
        <v>51</v>
      </c>
      <c r="J644" t="str">
        <f>IF(semaineNetNm1[[#This Row],[Popularité]]&gt;=70,"Forte","Faible")</f>
        <v>Forte</v>
      </c>
      <c r="K644" t="str">
        <f>IF(semaineNetNm1[[#This Row],[Energie]]&gt;0.6,"Forte","Faible")</f>
        <v>Forte</v>
      </c>
      <c r="L644" s="18">
        <v>5033798</v>
      </c>
      <c r="M644" s="17">
        <v>29238936</v>
      </c>
      <c r="N644" s="19">
        <v>44060</v>
      </c>
      <c r="O644" s="17">
        <v>72</v>
      </c>
      <c r="P644" s="17">
        <v>0.79600000000000004</v>
      </c>
      <c r="Q644" s="17">
        <v>0.754</v>
      </c>
      <c r="R644" s="17">
        <v>0.13900000000000001</v>
      </c>
      <c r="S644" s="17">
        <v>6.2E-2</v>
      </c>
      <c r="T644" s="17">
        <v>0.20399999999999999</v>
      </c>
      <c r="U644" s="17">
        <v>0.62</v>
      </c>
      <c r="V644" s="17">
        <v>-3.7429999999999999</v>
      </c>
      <c r="W644" s="17">
        <v>233160</v>
      </c>
      <c r="X644">
        <f>YEAR(semaineNetNm1[[#This Row],[Date de sortie]])</f>
        <v>2020</v>
      </c>
    </row>
    <row r="645" spans="1:24" x14ac:dyDescent="0.25">
      <c r="A645" s="10" t="s">
        <v>752</v>
      </c>
      <c r="B645" s="17">
        <v>915</v>
      </c>
      <c r="C645" s="18">
        <v>91</v>
      </c>
      <c r="D645" s="17">
        <v>3</v>
      </c>
      <c r="E645" s="19">
        <v>44064</v>
      </c>
      <c r="F645" s="17" t="s">
        <v>1114</v>
      </c>
      <c r="G645" s="17" t="s">
        <v>450</v>
      </c>
      <c r="H645" t="str" cm="1">
        <f t="array" ref="H6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45" s="17" t="s">
        <v>451</v>
      </c>
      <c r="J645" t="str">
        <f>IF(semaineNetNm1[[#This Row],[Popularité]]&gt;=70,"Forte","Faible")</f>
        <v>Forte</v>
      </c>
      <c r="K645" t="str">
        <f>IF(semaineNetNm1[[#This Row],[Energie]]&gt;0.6,"Forte","Faible")</f>
        <v>Forte</v>
      </c>
      <c r="L645" s="18">
        <v>4982232</v>
      </c>
      <c r="M645" s="17">
        <v>2384076</v>
      </c>
      <c r="N645" s="19">
        <v>44060</v>
      </c>
      <c r="O645" s="17">
        <v>73</v>
      </c>
      <c r="P645" s="17">
        <v>0.91100000000000003</v>
      </c>
      <c r="Q645" s="17">
        <v>0.77600000000000002</v>
      </c>
      <c r="R645" s="17">
        <v>0.13100000000000001</v>
      </c>
      <c r="S645" s="17">
        <v>0.155</v>
      </c>
      <c r="T645" s="17">
        <v>0.26800000000000002</v>
      </c>
      <c r="U645" s="17">
        <v>0.56000000000000005</v>
      </c>
      <c r="V645" s="17">
        <v>-3.08</v>
      </c>
      <c r="W645" s="17">
        <v>177728</v>
      </c>
      <c r="X645">
        <f>YEAR(semaineNetNm1[[#This Row],[Date de sortie]])</f>
        <v>2020</v>
      </c>
    </row>
    <row r="646" spans="1:24" x14ac:dyDescent="0.25">
      <c r="A646" s="10" t="s">
        <v>752</v>
      </c>
      <c r="B646" s="17">
        <v>833</v>
      </c>
      <c r="C646" s="18">
        <v>89</v>
      </c>
      <c r="D646" s="17">
        <v>9</v>
      </c>
      <c r="E646" s="19">
        <v>44085</v>
      </c>
      <c r="F646" s="17" t="s">
        <v>1115</v>
      </c>
      <c r="G646" s="17" t="s">
        <v>1116</v>
      </c>
      <c r="H646" t="str" cm="1">
        <f t="array" ref="H6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46" s="17" t="s">
        <v>622</v>
      </c>
      <c r="J646" t="str">
        <f>IF(semaineNetNm1[[#This Row],[Popularité]]&gt;=70,"Forte","Faible")</f>
        <v>Forte</v>
      </c>
      <c r="K646" t="str">
        <f>IF(semaineNetNm1[[#This Row],[Energie]]&gt;0.6,"Forte","Faible")</f>
        <v>Forte</v>
      </c>
      <c r="L646" s="18">
        <v>5112572</v>
      </c>
      <c r="M646" s="17">
        <v>249910</v>
      </c>
      <c r="N646" s="19">
        <v>44058</v>
      </c>
      <c r="O646" s="17">
        <v>72</v>
      </c>
      <c r="P646" s="17">
        <v>0.93899999999999995</v>
      </c>
      <c r="Q646" s="17">
        <v>0.90100000000000002</v>
      </c>
      <c r="R646" s="17">
        <v>0.27400000000000002</v>
      </c>
      <c r="S646" s="17">
        <v>0.11700000000000001</v>
      </c>
      <c r="T646" s="17">
        <v>6.4299999999999996E-2</v>
      </c>
      <c r="U646" s="17">
        <v>0.80500000000000005</v>
      </c>
      <c r="V646" s="17">
        <v>-2.762</v>
      </c>
      <c r="W646" s="17">
        <v>356347</v>
      </c>
      <c r="X646">
        <f>YEAR(semaineNetNm1[[#This Row],[Date de sortie]])</f>
        <v>2020</v>
      </c>
    </row>
    <row r="647" spans="1:24" x14ac:dyDescent="0.25">
      <c r="A647" s="10" t="s">
        <v>752</v>
      </c>
      <c r="B647" s="17">
        <v>105</v>
      </c>
      <c r="C647" s="18">
        <v>2</v>
      </c>
      <c r="D647" s="17">
        <v>48</v>
      </c>
      <c r="E647" s="19">
        <v>44120</v>
      </c>
      <c r="F647" s="17" t="s">
        <v>1117</v>
      </c>
      <c r="G647" s="17" t="s">
        <v>427</v>
      </c>
      <c r="H647" t="str" cm="1">
        <f t="array" ref="H6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47" s="17" t="s">
        <v>428</v>
      </c>
      <c r="J647" t="str">
        <f>IF(semaineNetNm1[[#This Row],[Popularité]]&gt;=70,"Forte","Faible")</f>
        <v>Forte</v>
      </c>
      <c r="K647" t="str">
        <f>IF(semaineNetNm1[[#This Row],[Energie]]&gt;0.6,"Forte","Faible")</f>
        <v>Forte</v>
      </c>
      <c r="L647" s="18">
        <v>6697067</v>
      </c>
      <c r="M647" s="17">
        <v>411579</v>
      </c>
      <c r="N647" s="19">
        <v>44057</v>
      </c>
      <c r="O647" s="17">
        <v>82</v>
      </c>
      <c r="P647" s="17">
        <v>0.66</v>
      </c>
      <c r="Q647" s="17">
        <v>0.79900000000000004</v>
      </c>
      <c r="R647" s="17">
        <v>7.9000000000000001E-2</v>
      </c>
      <c r="S647" s="17">
        <v>0.25600000000000001</v>
      </c>
      <c r="T647" s="17">
        <v>0.111</v>
      </c>
      <c r="U647" s="17">
        <v>0.47099999999999997</v>
      </c>
      <c r="V647" s="17">
        <v>-6.1529999999999996</v>
      </c>
      <c r="W647" s="17">
        <v>195429</v>
      </c>
      <c r="X647">
        <f>YEAR(semaineNetNm1[[#This Row],[Date de sortie]])</f>
        <v>2020</v>
      </c>
    </row>
    <row r="648" spans="1:24" x14ac:dyDescent="0.25">
      <c r="A648" s="10" t="s">
        <v>752</v>
      </c>
      <c r="B648" s="17">
        <v>291</v>
      </c>
      <c r="C648" s="18">
        <v>2</v>
      </c>
      <c r="D648" s="17">
        <v>44</v>
      </c>
      <c r="E648" s="19">
        <v>44057</v>
      </c>
      <c r="F648" s="17" t="s">
        <v>1118</v>
      </c>
      <c r="G648" s="17" t="s">
        <v>610</v>
      </c>
      <c r="H648" t="str" cm="1">
        <f t="array" ref="H6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48" s="17" t="s">
        <v>149</v>
      </c>
      <c r="J648" t="str">
        <f>IF(semaineNetNm1[[#This Row],[Popularité]]&gt;=70,"Forte","Faible")</f>
        <v>Forte</v>
      </c>
      <c r="K648" t="str">
        <f>IF(semaineNetNm1[[#This Row],[Energie]]&gt;0.6,"Forte","Faible")</f>
        <v>Faible</v>
      </c>
      <c r="L648" s="18">
        <v>4916860</v>
      </c>
      <c r="M648" s="17">
        <v>56308172</v>
      </c>
      <c r="N648" s="19">
        <v>44057</v>
      </c>
      <c r="O648" s="17">
        <v>83</v>
      </c>
      <c r="P648" s="17">
        <v>0.51800000000000002</v>
      </c>
      <c r="Q648" s="17">
        <v>0.76100000000000001</v>
      </c>
      <c r="R648" s="17">
        <v>0.13400000000000001</v>
      </c>
      <c r="S648" s="17">
        <v>0.24399999999999999</v>
      </c>
      <c r="T648" s="17">
        <v>0.107</v>
      </c>
      <c r="U648" s="17">
        <v>0.52200000000000002</v>
      </c>
      <c r="V648" s="17">
        <v>-8.8710000000000004</v>
      </c>
      <c r="W648" s="17">
        <v>261493</v>
      </c>
      <c r="X648">
        <f>YEAR(semaineNetNm1[[#This Row],[Date de sortie]])</f>
        <v>2020</v>
      </c>
    </row>
    <row r="649" spans="1:24" x14ac:dyDescent="0.25">
      <c r="A649" s="10" t="s">
        <v>752</v>
      </c>
      <c r="B649" s="17">
        <v>522</v>
      </c>
      <c r="C649" s="18">
        <v>35</v>
      </c>
      <c r="D649" s="17">
        <v>27</v>
      </c>
      <c r="E649" s="19">
        <v>44148</v>
      </c>
      <c r="F649" s="17" t="s">
        <v>1119</v>
      </c>
      <c r="G649" s="17" t="s">
        <v>858</v>
      </c>
      <c r="H649" t="str" cm="1">
        <f t="array" ref="H6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49" s="17" t="s">
        <v>51</v>
      </c>
      <c r="J649" t="str">
        <f>IF(semaineNetNm1[[#This Row],[Popularité]]&gt;=70,"Forte","Faible")</f>
        <v>Forte</v>
      </c>
      <c r="K649" t="str">
        <f>IF(semaineNetNm1[[#This Row],[Energie]]&gt;0.6,"Forte","Faible")</f>
        <v>Forte</v>
      </c>
      <c r="L649" s="18">
        <v>5145966</v>
      </c>
      <c r="M649" s="17">
        <v>2897862</v>
      </c>
      <c r="N649" s="19">
        <v>44057</v>
      </c>
      <c r="O649" s="17">
        <v>75</v>
      </c>
      <c r="P649" s="17">
        <v>0.65600000000000003</v>
      </c>
      <c r="Q649" s="17">
        <v>0.80700000000000005</v>
      </c>
      <c r="R649" s="17">
        <v>0.105</v>
      </c>
      <c r="S649" s="17">
        <v>1.6500000000000001E-2</v>
      </c>
      <c r="T649" s="17">
        <v>6.93E-2</v>
      </c>
      <c r="U649" s="17">
        <v>0.89</v>
      </c>
      <c r="V649" s="17">
        <v>-4.3949999999999996</v>
      </c>
      <c r="W649" s="17">
        <v>185840</v>
      </c>
      <c r="X649">
        <f>YEAR(semaineNetNm1[[#This Row],[Date de sortie]])</f>
        <v>2020</v>
      </c>
    </row>
    <row r="650" spans="1:24" x14ac:dyDescent="0.25">
      <c r="A650" s="10" t="s">
        <v>752</v>
      </c>
      <c r="B650" s="17">
        <v>561</v>
      </c>
      <c r="C650" s="18">
        <v>14</v>
      </c>
      <c r="D650" s="17">
        <v>26</v>
      </c>
      <c r="E650" s="19">
        <v>44057</v>
      </c>
      <c r="F650" s="17" t="s">
        <v>1120</v>
      </c>
      <c r="G650" s="17" t="s">
        <v>825</v>
      </c>
      <c r="H650" t="str" cm="1">
        <f t="array" ref="H6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50" s="17" t="s">
        <v>68</v>
      </c>
      <c r="J650" t="str">
        <f>IF(semaineNetNm1[[#This Row],[Popularité]]&gt;=70,"Forte","Faible")</f>
        <v>Forte</v>
      </c>
      <c r="K650" t="str">
        <f>IF(semaineNetNm1[[#This Row],[Energie]]&gt;0.6,"Forte","Faible")</f>
        <v>Forte</v>
      </c>
      <c r="L650" s="18">
        <v>5208100</v>
      </c>
      <c r="M650" s="17">
        <v>15778531</v>
      </c>
      <c r="N650" s="19">
        <v>44057</v>
      </c>
      <c r="O650" s="17">
        <v>76</v>
      </c>
      <c r="P650" s="17">
        <v>0.81399999999999995</v>
      </c>
      <c r="Q650" s="17">
        <v>0.70499999999999996</v>
      </c>
      <c r="R650" s="17">
        <v>3.4599999999999999E-2</v>
      </c>
      <c r="S650" s="17">
        <v>1.15E-3</v>
      </c>
      <c r="T650" s="17">
        <v>0.20300000000000001</v>
      </c>
      <c r="U650" s="17">
        <v>0.25900000000000001</v>
      </c>
      <c r="V650" s="17">
        <v>-5.4660000000000002</v>
      </c>
      <c r="W650" s="17">
        <v>223279</v>
      </c>
      <c r="X650">
        <f>YEAR(semaineNetNm1[[#This Row],[Date de sortie]])</f>
        <v>2020</v>
      </c>
    </row>
    <row r="651" spans="1:24" x14ac:dyDescent="0.25">
      <c r="A651" s="10" t="s">
        <v>752</v>
      </c>
      <c r="B651" s="17">
        <v>789</v>
      </c>
      <c r="C651" s="18">
        <v>163</v>
      </c>
      <c r="D651" s="17">
        <v>4</v>
      </c>
      <c r="E651" s="19">
        <v>44127</v>
      </c>
      <c r="F651" s="17" t="s">
        <v>1121</v>
      </c>
      <c r="G651" s="17" t="s">
        <v>1122</v>
      </c>
      <c r="H651" t="str" cm="1">
        <f t="array" ref="H6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51" s="17" t="s">
        <v>1123</v>
      </c>
      <c r="J651" t="str">
        <f>IF(semaineNetNm1[[#This Row],[Popularité]]&gt;=70,"Forte","Faible")</f>
        <v>Forte</v>
      </c>
      <c r="K651" t="str">
        <f>IF(semaineNetNm1[[#This Row],[Energie]]&gt;0.6,"Forte","Faible")</f>
        <v>Forte</v>
      </c>
      <c r="L651" s="18">
        <v>4713873</v>
      </c>
      <c r="M651" s="17">
        <v>3152313</v>
      </c>
      <c r="N651" s="19">
        <v>44057</v>
      </c>
      <c r="O651" s="17">
        <v>76</v>
      </c>
      <c r="P651" s="17">
        <v>0.80800000000000005</v>
      </c>
      <c r="Q651" s="17">
        <v>0.68400000000000005</v>
      </c>
      <c r="R651" s="17">
        <v>6.0999999999999999E-2</v>
      </c>
      <c r="S651" s="17">
        <v>5.1799999999999999E-2</v>
      </c>
      <c r="T651" s="17">
        <v>8.5800000000000001E-2</v>
      </c>
      <c r="U651" s="17">
        <v>0.71199999999999997</v>
      </c>
      <c r="V651" s="17">
        <v>-2.7370000000000001</v>
      </c>
      <c r="W651" s="17">
        <v>174027</v>
      </c>
      <c r="X651">
        <f>YEAR(semaineNetNm1[[#This Row],[Date de sortie]])</f>
        <v>2020</v>
      </c>
    </row>
    <row r="652" spans="1:24" x14ac:dyDescent="0.25">
      <c r="A652" s="10" t="s">
        <v>752</v>
      </c>
      <c r="B652" s="17">
        <v>936</v>
      </c>
      <c r="C652" s="18">
        <v>43</v>
      </c>
      <c r="D652" s="17">
        <v>2</v>
      </c>
      <c r="E652" s="19">
        <v>44064</v>
      </c>
      <c r="F652" s="17" t="s">
        <v>1124</v>
      </c>
      <c r="G652" s="17" t="s">
        <v>1125</v>
      </c>
      <c r="H652" t="str" cm="1">
        <f t="array" ref="H6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52" s="17" t="s">
        <v>428</v>
      </c>
      <c r="J652" t="str">
        <f>IF(semaineNetNm1[[#This Row],[Popularité]]&gt;=70,"Forte","Faible")</f>
        <v>Forte</v>
      </c>
      <c r="K652" t="str">
        <f>IF(semaineNetNm1[[#This Row],[Energie]]&gt;0.6,"Forte","Faible")</f>
        <v>Forte</v>
      </c>
      <c r="L652" s="18">
        <v>11373347</v>
      </c>
      <c r="M652" s="17">
        <v>412466</v>
      </c>
      <c r="N652" s="19">
        <v>44057</v>
      </c>
      <c r="O652" s="17">
        <v>82</v>
      </c>
      <c r="P652" s="17">
        <v>0.66</v>
      </c>
      <c r="Q652" s="17">
        <v>0.79900000000000004</v>
      </c>
      <c r="R652" s="17">
        <v>7.9000000000000001E-2</v>
      </c>
      <c r="S652" s="17">
        <v>0.25600000000000001</v>
      </c>
      <c r="T652" s="17">
        <v>0.111</v>
      </c>
      <c r="U652" s="17">
        <v>0.47099999999999997</v>
      </c>
      <c r="V652" s="17">
        <v>-6.1529999999999996</v>
      </c>
      <c r="W652" s="17">
        <v>195429</v>
      </c>
      <c r="X652">
        <f>YEAR(semaineNetNm1[[#This Row],[Date de sortie]])</f>
        <v>2020</v>
      </c>
    </row>
    <row r="653" spans="1:24" x14ac:dyDescent="0.25">
      <c r="A653" s="10" t="s">
        <v>752</v>
      </c>
      <c r="B653" s="17">
        <v>950</v>
      </c>
      <c r="C653" s="18">
        <v>151</v>
      </c>
      <c r="D653" s="17">
        <v>1</v>
      </c>
      <c r="E653" s="19">
        <v>44057</v>
      </c>
      <c r="F653" s="17" t="s">
        <v>1126</v>
      </c>
      <c r="G653" s="17" t="s">
        <v>33</v>
      </c>
      <c r="H653" t="str" cm="1">
        <f t="array" ref="H6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53" s="17" t="s">
        <v>68</v>
      </c>
      <c r="J653" t="str">
        <f>IF(semaineNetNm1[[#This Row],[Popularité]]&gt;=70,"Forte","Faible")</f>
        <v>Faible</v>
      </c>
      <c r="K653" t="str">
        <f>IF(semaineNetNm1[[#This Row],[Energie]]&gt;0.6,"Forte","Faible")</f>
        <v>Forte</v>
      </c>
      <c r="L653" s="18">
        <v>5254969</v>
      </c>
      <c r="M653" s="17">
        <v>27167675</v>
      </c>
      <c r="N653" s="19">
        <v>44056</v>
      </c>
      <c r="O653" s="17">
        <v>62</v>
      </c>
      <c r="P653" s="17">
        <v>0.65500000000000003</v>
      </c>
      <c r="Q653" s="17">
        <v>0.80800000000000005</v>
      </c>
      <c r="R653" s="17">
        <v>0.13900000000000001</v>
      </c>
      <c r="S653" s="17">
        <v>3.73E-2</v>
      </c>
      <c r="T653" s="17">
        <v>0.20799999999999999</v>
      </c>
      <c r="U653" s="17">
        <v>0.56000000000000005</v>
      </c>
      <c r="V653" s="17">
        <v>-7.34</v>
      </c>
      <c r="W653" s="17">
        <v>250280</v>
      </c>
      <c r="X653">
        <f>YEAR(semaineNetNm1[[#This Row],[Date de sortie]])</f>
        <v>2020</v>
      </c>
    </row>
    <row r="654" spans="1:24" x14ac:dyDescent="0.25">
      <c r="A654" s="10" t="s">
        <v>752</v>
      </c>
      <c r="B654" s="17">
        <v>24</v>
      </c>
      <c r="C654" s="18">
        <v>24</v>
      </c>
      <c r="D654" s="17">
        <v>31</v>
      </c>
      <c r="E654" s="19">
        <v>44400</v>
      </c>
      <c r="F654" s="17" t="s">
        <v>1127</v>
      </c>
      <c r="G654" s="17" t="s">
        <v>1128</v>
      </c>
      <c r="H654" t="str" cm="1">
        <f t="array" ref="H6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54" s="17" t="s">
        <v>1129</v>
      </c>
      <c r="J654" t="str">
        <f>IF(semaineNetNm1[[#This Row],[Popularité]]&gt;=70,"Forte","Faible")</f>
        <v>Forte</v>
      </c>
      <c r="K654" t="str">
        <f>IF(semaineNetNm1[[#This Row],[Energie]]&gt;0.6,"Forte","Faible")</f>
        <v>Faible</v>
      </c>
      <c r="L654" s="18">
        <v>15089184</v>
      </c>
      <c r="M654" s="17">
        <v>1890510</v>
      </c>
      <c r="N654" s="19">
        <v>44050</v>
      </c>
      <c r="O654" s="17">
        <v>85</v>
      </c>
      <c r="P654" s="17">
        <v>0.52500000000000002</v>
      </c>
      <c r="Q654" s="17">
        <v>0.76100000000000001</v>
      </c>
      <c r="R654" s="17">
        <v>9.4399999999999998E-2</v>
      </c>
      <c r="S654" s="17">
        <v>0.44</v>
      </c>
      <c r="T654" s="17">
        <v>9.2100000000000001E-2</v>
      </c>
      <c r="U654" s="17">
        <v>0.53100000000000003</v>
      </c>
      <c r="V654" s="17">
        <v>-6.9</v>
      </c>
      <c r="W654" s="17">
        <v>238805</v>
      </c>
      <c r="X654">
        <f>YEAR(semaineNetNm1[[#This Row],[Date de sortie]])</f>
        <v>2020</v>
      </c>
    </row>
    <row r="655" spans="1:24" x14ac:dyDescent="0.25">
      <c r="A655" s="10" t="s">
        <v>752</v>
      </c>
      <c r="B655" s="17">
        <v>169</v>
      </c>
      <c r="C655" s="18">
        <v>1</v>
      </c>
      <c r="D655" s="17">
        <v>51</v>
      </c>
      <c r="E655" s="19">
        <v>44085</v>
      </c>
      <c r="F655" s="17" t="s">
        <v>1130</v>
      </c>
      <c r="G655" s="17" t="s">
        <v>666</v>
      </c>
      <c r="H655" t="str" cm="1">
        <f t="array" ref="H6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55" s="17" t="s">
        <v>68</v>
      </c>
      <c r="J655" t="str">
        <f>IF(semaineNetNm1[[#This Row],[Popularité]]&gt;=70,"Forte","Faible")</f>
        <v>Forte</v>
      </c>
      <c r="K655" t="str">
        <f>IF(semaineNetNm1[[#This Row],[Energie]]&gt;0.6,"Forte","Faible")</f>
        <v>Faible</v>
      </c>
      <c r="L655" s="18">
        <v>5386268</v>
      </c>
      <c r="M655" s="17">
        <v>17353707</v>
      </c>
      <c r="N655" s="19">
        <v>44050</v>
      </c>
      <c r="O655" s="17">
        <v>84</v>
      </c>
      <c r="P655" s="17">
        <v>0.45400000000000001</v>
      </c>
      <c r="Q655" s="17">
        <v>0.93500000000000005</v>
      </c>
      <c r="R655" s="17">
        <v>0.375</v>
      </c>
      <c r="S655" s="17">
        <v>1.9400000000000001E-2</v>
      </c>
      <c r="T655" s="17">
        <v>8.2400000000000001E-2</v>
      </c>
      <c r="U655" s="17">
        <v>0.35699999999999998</v>
      </c>
      <c r="V655" s="17">
        <v>-7.5090000000000003</v>
      </c>
      <c r="W655" s="17">
        <v>187541</v>
      </c>
      <c r="X655">
        <f>YEAR(semaineNetNm1[[#This Row],[Date de sortie]])</f>
        <v>2020</v>
      </c>
    </row>
    <row r="656" spans="1:24" x14ac:dyDescent="0.25">
      <c r="A656" s="10" t="s">
        <v>752</v>
      </c>
      <c r="B656" s="17">
        <v>924</v>
      </c>
      <c r="C656" s="18">
        <v>134</v>
      </c>
      <c r="D656" s="17">
        <v>6</v>
      </c>
      <c r="E656" s="19">
        <v>44036</v>
      </c>
      <c r="F656" s="17" t="s">
        <v>1131</v>
      </c>
      <c r="G656" s="17" t="s">
        <v>1132</v>
      </c>
      <c r="H656" t="str" cm="1">
        <f t="array" ref="H6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56" s="17" t="s">
        <v>164</v>
      </c>
      <c r="J656" t="str">
        <f>IF(semaineNetNm1[[#This Row],[Popularité]]&gt;=70,"Forte","Faible")</f>
        <v>Faible</v>
      </c>
      <c r="K656" t="str">
        <f>IF(semaineNetNm1[[#This Row],[Energie]]&gt;0.6,"Forte","Faible")</f>
        <v>Forte</v>
      </c>
      <c r="L656" s="18">
        <v>4572706</v>
      </c>
      <c r="M656" s="17">
        <v>166517</v>
      </c>
      <c r="N656" s="19">
        <v>44050</v>
      </c>
      <c r="O656" s="17">
        <v>68</v>
      </c>
      <c r="P656" s="17">
        <v>0.60699999999999998</v>
      </c>
      <c r="Q656" s="17">
        <v>0.88</v>
      </c>
      <c r="R656" s="17">
        <v>7.7700000000000005E-2</v>
      </c>
      <c r="S656" s="17">
        <v>0.19500000000000001</v>
      </c>
      <c r="T656" s="17">
        <v>0.15</v>
      </c>
      <c r="U656" s="17">
        <v>0.82299999999999995</v>
      </c>
      <c r="V656" s="17">
        <v>-7.0670000000000002</v>
      </c>
      <c r="W656" s="17">
        <v>233905</v>
      </c>
      <c r="X656">
        <f>YEAR(semaineNetNm1[[#This Row],[Date de sortie]])</f>
        <v>2020</v>
      </c>
    </row>
    <row r="657" spans="1:24" x14ac:dyDescent="0.25">
      <c r="A657" s="10" t="s">
        <v>752</v>
      </c>
      <c r="B657" s="17">
        <v>933</v>
      </c>
      <c r="C657" s="18">
        <v>113</v>
      </c>
      <c r="D657" s="17">
        <v>4</v>
      </c>
      <c r="E657" s="19">
        <v>44057</v>
      </c>
      <c r="F657" s="17" t="s">
        <v>1133</v>
      </c>
      <c r="G657" s="17" t="s">
        <v>1134</v>
      </c>
      <c r="H657" t="str" cm="1">
        <f t="array" ref="H6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657" s="17" t="s">
        <v>1135</v>
      </c>
      <c r="J657" t="str">
        <f>IF(semaineNetNm1[[#This Row],[Popularité]]&gt;=70,"Forte","Faible")</f>
        <v>Faible</v>
      </c>
      <c r="K657" t="str">
        <f>IF(semaineNetNm1[[#This Row],[Energie]]&gt;0.6,"Forte","Faible")</f>
        <v>Faible</v>
      </c>
      <c r="L657" s="18">
        <v>4547965</v>
      </c>
      <c r="M657" s="17">
        <v>2203386</v>
      </c>
      <c r="N657" s="19">
        <v>44050</v>
      </c>
      <c r="O657" s="17">
        <v>60</v>
      </c>
      <c r="P657" s="17">
        <v>0.443</v>
      </c>
      <c r="Q657" s="17">
        <v>0.874</v>
      </c>
      <c r="R657" s="17">
        <v>0.24099999999999999</v>
      </c>
      <c r="S657" s="17">
        <v>0.14699999999999999</v>
      </c>
      <c r="T657" s="17">
        <v>0.124</v>
      </c>
      <c r="U657" s="17">
        <v>0.29799999999999999</v>
      </c>
      <c r="V657" s="17">
        <v>-9.6280000000000001</v>
      </c>
      <c r="W657" s="17">
        <v>235988</v>
      </c>
      <c r="X657">
        <f>YEAR(semaineNetNm1[[#This Row],[Date de sortie]])</f>
        <v>2020</v>
      </c>
    </row>
    <row r="658" spans="1:24" x14ac:dyDescent="0.25">
      <c r="A658" s="10" t="s">
        <v>752</v>
      </c>
      <c r="B658" s="17">
        <v>972</v>
      </c>
      <c r="C658" s="18">
        <v>170</v>
      </c>
      <c r="D658" s="17">
        <v>1</v>
      </c>
      <c r="E658" s="19">
        <v>44050</v>
      </c>
      <c r="F658" s="17" t="s">
        <v>1136</v>
      </c>
      <c r="G658" s="17" t="s">
        <v>230</v>
      </c>
      <c r="H658" t="str" cm="1">
        <f t="array" ref="H6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58" s="17" t="s">
        <v>68</v>
      </c>
      <c r="J658" t="str">
        <f>IF(semaineNetNm1[[#This Row],[Popularité]]&gt;=70,"Forte","Faible")</f>
        <v>Forte</v>
      </c>
      <c r="K658" t="str">
        <f>IF(semaineNetNm1[[#This Row],[Energie]]&gt;0.6,"Forte","Faible")</f>
        <v>Forte</v>
      </c>
      <c r="L658" s="18">
        <v>4736059</v>
      </c>
      <c r="M658" s="17">
        <v>8671649</v>
      </c>
      <c r="N658" s="19">
        <v>44050</v>
      </c>
      <c r="O658" s="17">
        <v>75</v>
      </c>
      <c r="P658" s="17">
        <v>0.71599999999999997</v>
      </c>
      <c r="Q658" s="17">
        <v>0.68799999999999994</v>
      </c>
      <c r="R658" s="17">
        <v>3.85E-2</v>
      </c>
      <c r="S658" s="17">
        <v>9.69E-2</v>
      </c>
      <c r="T658" s="17">
        <v>9.8900000000000002E-2</v>
      </c>
      <c r="U658" s="17">
        <v>0.373</v>
      </c>
      <c r="V658" s="17">
        <v>-5.702</v>
      </c>
      <c r="W658" s="17">
        <v>284480</v>
      </c>
      <c r="X658">
        <f>YEAR(semaineNetNm1[[#This Row],[Date de sortie]])</f>
        <v>2020</v>
      </c>
    </row>
    <row r="659" spans="1:24" x14ac:dyDescent="0.25">
      <c r="A659" s="10" t="s">
        <v>752</v>
      </c>
      <c r="B659" s="17">
        <v>867</v>
      </c>
      <c r="C659" s="18">
        <v>99</v>
      </c>
      <c r="D659" s="17">
        <v>2</v>
      </c>
      <c r="E659" s="19">
        <v>44099</v>
      </c>
      <c r="F659" s="17" t="s">
        <v>1137</v>
      </c>
      <c r="G659" s="17" t="s">
        <v>1138</v>
      </c>
      <c r="H659" t="str" cm="1">
        <f t="array" ref="H6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59" s="17" t="s">
        <v>488</v>
      </c>
      <c r="J659" t="str">
        <f>IF(semaineNetNm1[[#This Row],[Popularité]]&gt;=70,"Forte","Faible")</f>
        <v>Forte</v>
      </c>
      <c r="K659" t="str">
        <f>IF(semaineNetNm1[[#This Row],[Energie]]&gt;0.6,"Forte","Faible")</f>
        <v>Forte</v>
      </c>
      <c r="L659" s="18">
        <v>6819838</v>
      </c>
      <c r="M659" s="17">
        <v>4759367</v>
      </c>
      <c r="N659" s="19">
        <v>44049</v>
      </c>
      <c r="O659" s="17">
        <v>72</v>
      </c>
      <c r="P659" s="17">
        <v>0.749</v>
      </c>
      <c r="Q659" s="17">
        <v>0.52800000000000002</v>
      </c>
      <c r="R659" s="17">
        <v>4.7899999999999998E-2</v>
      </c>
      <c r="S659" s="17">
        <v>4.8799999999999998E-3</v>
      </c>
      <c r="T659" s="17">
        <v>9.4899999999999998E-2</v>
      </c>
      <c r="U659" s="17">
        <v>0.72899999999999998</v>
      </c>
      <c r="V659" s="17">
        <v>-7.5709999999999997</v>
      </c>
      <c r="W659" s="17">
        <v>163906</v>
      </c>
      <c r="X659">
        <f>YEAR(semaineNetNm1[[#This Row],[Date de sortie]])</f>
        <v>2020</v>
      </c>
    </row>
    <row r="660" spans="1:24" x14ac:dyDescent="0.25">
      <c r="A660" s="10" t="s">
        <v>752</v>
      </c>
      <c r="B660" s="17">
        <v>970</v>
      </c>
      <c r="C660" s="18">
        <v>157</v>
      </c>
      <c r="D660" s="17">
        <v>1</v>
      </c>
      <c r="E660" s="19">
        <v>44050</v>
      </c>
      <c r="F660" s="17" t="s">
        <v>1139</v>
      </c>
      <c r="G660" s="17" t="s">
        <v>239</v>
      </c>
      <c r="H660" t="str" cm="1">
        <f t="array" ref="H6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60" s="17" t="s">
        <v>240</v>
      </c>
      <c r="J660" t="str">
        <f>IF(semaineNetNm1[[#This Row],[Popularité]]&gt;=70,"Forte","Faible")</f>
        <v>Faible</v>
      </c>
      <c r="K660" t="str">
        <f>IF(semaineNetNm1[[#This Row],[Energie]]&gt;0.6,"Forte","Faible")</f>
        <v>Forte</v>
      </c>
      <c r="L660" s="18">
        <v>5074613</v>
      </c>
      <c r="M660" s="17">
        <v>7601122</v>
      </c>
      <c r="N660" s="19">
        <v>44047</v>
      </c>
      <c r="O660" s="17">
        <v>69</v>
      </c>
      <c r="P660" s="17">
        <v>0.67900000000000005</v>
      </c>
      <c r="Q660" s="17">
        <v>0.70899999999999996</v>
      </c>
      <c r="R660" s="17">
        <v>0.34599999999999997</v>
      </c>
      <c r="S660" s="17">
        <v>1.15E-2</v>
      </c>
      <c r="T660" s="17">
        <v>9.7100000000000006E-2</v>
      </c>
      <c r="U660" s="17">
        <v>0.754</v>
      </c>
      <c r="V660" s="17">
        <v>-6.5030000000000001</v>
      </c>
      <c r="W660" s="17">
        <v>153467</v>
      </c>
      <c r="X660">
        <f>YEAR(semaineNetNm1[[#This Row],[Date de sortie]])</f>
        <v>2020</v>
      </c>
    </row>
    <row r="661" spans="1:24" x14ac:dyDescent="0.25">
      <c r="A661" s="10" t="s">
        <v>752</v>
      </c>
      <c r="B661" s="17">
        <v>973</v>
      </c>
      <c r="C661" s="18">
        <v>180</v>
      </c>
      <c r="D661" s="17">
        <v>1</v>
      </c>
      <c r="E661" s="19">
        <v>44050</v>
      </c>
      <c r="F661" s="17" t="s">
        <v>1140</v>
      </c>
      <c r="G661" s="17" t="s">
        <v>1141</v>
      </c>
      <c r="H661" t="str" cm="1">
        <f t="array" ref="H6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661" s="17" t="s">
        <v>1142</v>
      </c>
      <c r="J661" t="str">
        <f>IF(semaineNetNm1[[#This Row],[Popularité]]&gt;=70,"Forte","Faible")</f>
        <v>Faible</v>
      </c>
      <c r="K661" t="str">
        <f>IF(semaineNetNm1[[#This Row],[Energie]]&gt;0.6,"Forte","Faible")</f>
        <v>Faible</v>
      </c>
      <c r="L661" s="18">
        <v>4625985</v>
      </c>
      <c r="M661" s="17">
        <v>6514102</v>
      </c>
      <c r="N661" s="19">
        <v>44045</v>
      </c>
      <c r="O661" s="17">
        <v>58</v>
      </c>
      <c r="P661" s="17">
        <v>0.54100000000000004</v>
      </c>
      <c r="Q661" s="17">
        <v>0.84099999999999997</v>
      </c>
      <c r="R661" s="17">
        <v>0.22900000000000001</v>
      </c>
      <c r="S661" s="17">
        <v>1.8599999999999998E-2</v>
      </c>
      <c r="T661" s="17">
        <v>0.123</v>
      </c>
      <c r="U661" s="17">
        <v>0.42</v>
      </c>
      <c r="V661" s="17">
        <v>-7.1210000000000004</v>
      </c>
      <c r="W661" s="17">
        <v>115255</v>
      </c>
      <c r="X661">
        <f>YEAR(semaineNetNm1[[#This Row],[Date de sortie]])</f>
        <v>2020</v>
      </c>
    </row>
    <row r="662" spans="1:24" x14ac:dyDescent="0.25">
      <c r="A662" s="10" t="s">
        <v>752</v>
      </c>
      <c r="B662" s="17">
        <v>276</v>
      </c>
      <c r="C662" s="18">
        <v>17</v>
      </c>
      <c r="D662" s="17">
        <v>30</v>
      </c>
      <c r="E662" s="19">
        <v>44225</v>
      </c>
      <c r="F662" s="17" t="s">
        <v>1143</v>
      </c>
      <c r="G662" s="17" t="s">
        <v>1144</v>
      </c>
      <c r="H662" t="str" cm="1">
        <f t="array" ref="H6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62" s="17" t="s">
        <v>202</v>
      </c>
      <c r="J662" t="str">
        <f>IF(semaineNetNm1[[#This Row],[Popularité]]&gt;=70,"Forte","Faible")</f>
        <v>Forte</v>
      </c>
      <c r="K662" t="str">
        <f>IF(semaineNetNm1[[#This Row],[Energie]]&gt;0.6,"Forte","Faible")</f>
        <v>Forte</v>
      </c>
      <c r="L662" s="18">
        <v>6308369</v>
      </c>
      <c r="M662" s="17">
        <v>278679</v>
      </c>
      <c r="N662" s="19">
        <v>44043</v>
      </c>
      <c r="O662" s="17">
        <v>83</v>
      </c>
      <c r="P662" s="17">
        <v>0.75600000000000001</v>
      </c>
      <c r="Q662" s="17">
        <v>0.72499999999999998</v>
      </c>
      <c r="R662" s="17">
        <v>5.7200000000000001E-2</v>
      </c>
      <c r="S662" s="17">
        <v>0.36199999999999999</v>
      </c>
      <c r="T662" s="17">
        <v>0.10299999999999999</v>
      </c>
      <c r="U662" s="17">
        <v>0.82799999999999996</v>
      </c>
      <c r="V662" s="17">
        <v>-5.0129999999999999</v>
      </c>
      <c r="W662" s="17">
        <v>186133</v>
      </c>
      <c r="X662">
        <f>YEAR(semaineNetNm1[[#This Row],[Date de sortie]])</f>
        <v>2020</v>
      </c>
    </row>
    <row r="663" spans="1:24" x14ac:dyDescent="0.25">
      <c r="A663" s="10" t="s">
        <v>752</v>
      </c>
      <c r="B663" s="17">
        <v>974</v>
      </c>
      <c r="C663" s="18">
        <v>50</v>
      </c>
      <c r="D663" s="17">
        <v>6</v>
      </c>
      <c r="E663" s="19">
        <v>44015</v>
      </c>
      <c r="F663" s="17" t="s">
        <v>1145</v>
      </c>
      <c r="G663" s="17" t="s">
        <v>744</v>
      </c>
      <c r="H663" t="str" cm="1">
        <f t="array" ref="H6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63" s="17" t="s">
        <v>164</v>
      </c>
      <c r="J663" t="str">
        <f>IF(semaineNetNm1[[#This Row],[Popularité]]&gt;=70,"Forte","Faible")</f>
        <v>Faible</v>
      </c>
      <c r="K663" t="str">
        <f>IF(semaineNetNm1[[#This Row],[Energie]]&gt;0.6,"Forte","Faible")</f>
        <v>Forte</v>
      </c>
      <c r="L663" s="18">
        <v>4599408</v>
      </c>
      <c r="M663" s="17">
        <v>1674348</v>
      </c>
      <c r="N663" s="19">
        <v>44043</v>
      </c>
      <c r="O663" s="17">
        <v>60</v>
      </c>
      <c r="P663" s="17">
        <v>0.70399999999999996</v>
      </c>
      <c r="Q663" s="17">
        <v>0.79</v>
      </c>
      <c r="R663" s="17">
        <v>0.41699999999999998</v>
      </c>
      <c r="S663" s="17">
        <v>6.9000000000000006E-2</v>
      </c>
      <c r="T663" s="17">
        <v>0.113</v>
      </c>
      <c r="U663" s="17">
        <v>0.21199999999999999</v>
      </c>
      <c r="V663" s="17">
        <v>-7.9349999999999996</v>
      </c>
      <c r="W663" s="17">
        <v>196213</v>
      </c>
      <c r="X663">
        <f>YEAR(semaineNetNm1[[#This Row],[Date de sortie]])</f>
        <v>2020</v>
      </c>
    </row>
    <row r="664" spans="1:24" x14ac:dyDescent="0.25">
      <c r="A664" s="10" t="s">
        <v>752</v>
      </c>
      <c r="B664" s="17">
        <v>981</v>
      </c>
      <c r="C664" s="18">
        <v>141</v>
      </c>
      <c r="D664" s="17">
        <v>1</v>
      </c>
      <c r="E664" s="19">
        <v>44043</v>
      </c>
      <c r="F664" s="17" t="s">
        <v>1146</v>
      </c>
      <c r="G664" s="17" t="s">
        <v>744</v>
      </c>
      <c r="H664" t="str" cm="1">
        <f t="array" ref="H6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64" s="17" t="s">
        <v>164</v>
      </c>
      <c r="J664" t="str">
        <f>IF(semaineNetNm1[[#This Row],[Popularité]]&gt;=70,"Forte","Faible")</f>
        <v>Faible</v>
      </c>
      <c r="K664" t="str">
        <f>IF(semaineNetNm1[[#This Row],[Energie]]&gt;0.6,"Forte","Faible")</f>
        <v>Faible</v>
      </c>
      <c r="L664" s="18">
        <v>5752169</v>
      </c>
      <c r="M664" s="17">
        <v>1674348</v>
      </c>
      <c r="N664" s="19">
        <v>44043</v>
      </c>
      <c r="O664" s="17">
        <v>59</v>
      </c>
      <c r="P664" s="17">
        <v>0.50700000000000001</v>
      </c>
      <c r="Q664" s="17">
        <v>0.81899999999999995</v>
      </c>
      <c r="R664" s="17">
        <v>8.8099999999999998E-2</v>
      </c>
      <c r="S664" s="17">
        <v>0.48199999999999998</v>
      </c>
      <c r="T664" s="17">
        <v>0.105</v>
      </c>
      <c r="U664" s="17">
        <v>0.63400000000000001</v>
      </c>
      <c r="V664" s="17">
        <v>-7.3360000000000003</v>
      </c>
      <c r="W664" s="17">
        <v>152013</v>
      </c>
      <c r="X664">
        <f>YEAR(semaineNetNm1[[#This Row],[Date de sortie]])</f>
        <v>2020</v>
      </c>
    </row>
    <row r="665" spans="1:24" x14ac:dyDescent="0.25">
      <c r="A665" s="10" t="s">
        <v>752</v>
      </c>
      <c r="B665" s="17">
        <v>983</v>
      </c>
      <c r="C665" s="18">
        <v>149</v>
      </c>
      <c r="D665" s="17">
        <v>1</v>
      </c>
      <c r="E665" s="19">
        <v>44043</v>
      </c>
      <c r="F665" s="17" t="s">
        <v>1147</v>
      </c>
      <c r="G665" s="17" t="s">
        <v>879</v>
      </c>
      <c r="H665" t="str" cm="1">
        <f t="array" ref="H6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65" s="17" t="s">
        <v>74</v>
      </c>
      <c r="J665" t="str">
        <f>IF(semaineNetNm1[[#This Row],[Popularité]]&gt;=70,"Forte","Faible")</f>
        <v>Faible</v>
      </c>
      <c r="K665" t="str">
        <f>IF(semaineNetNm1[[#This Row],[Energie]]&gt;0.6,"Forte","Faible")</f>
        <v>Forte</v>
      </c>
      <c r="L665" s="18">
        <v>5534361</v>
      </c>
      <c r="M665" s="17">
        <v>10491105</v>
      </c>
      <c r="N665" s="19">
        <v>44043</v>
      </c>
      <c r="O665" s="17">
        <v>59</v>
      </c>
      <c r="P665" s="17">
        <v>0.74199999999999999</v>
      </c>
      <c r="Q665" s="17">
        <v>0.77300000000000002</v>
      </c>
      <c r="R665" s="17">
        <v>0.16200000000000001</v>
      </c>
      <c r="S665" s="17">
        <v>1.98E-3</v>
      </c>
      <c r="T665" s="17">
        <v>0.55800000000000005</v>
      </c>
      <c r="U665" s="17">
        <v>0.35</v>
      </c>
      <c r="V665" s="17">
        <v>-5.4530000000000003</v>
      </c>
      <c r="W665" s="17">
        <v>186843</v>
      </c>
      <c r="X665">
        <f>YEAR(semaineNetNm1[[#This Row],[Date de sortie]])</f>
        <v>2020</v>
      </c>
    </row>
    <row r="666" spans="1:24" x14ac:dyDescent="0.25">
      <c r="A666" s="10" t="s">
        <v>752</v>
      </c>
      <c r="B666" s="17">
        <v>1114</v>
      </c>
      <c r="C666" s="18">
        <v>86</v>
      </c>
      <c r="D666" s="17">
        <v>1</v>
      </c>
      <c r="E666" s="19">
        <v>43987</v>
      </c>
      <c r="F666" s="17" t="s">
        <v>1148</v>
      </c>
      <c r="G666" s="17" t="s">
        <v>744</v>
      </c>
      <c r="H666" t="str" cm="1">
        <f t="array" ref="H6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66" s="17" t="s">
        <v>164</v>
      </c>
      <c r="J666" t="str">
        <f>IF(semaineNetNm1[[#This Row],[Popularité]]&gt;=70,"Forte","Faible")</f>
        <v>Faible</v>
      </c>
      <c r="K666" t="str">
        <f>IF(semaineNetNm1[[#This Row],[Energie]]&gt;0.6,"Forte","Faible")</f>
        <v>Faible</v>
      </c>
      <c r="L666" s="18">
        <v>6375562</v>
      </c>
      <c r="M666" s="17">
        <v>1674348</v>
      </c>
      <c r="N666" s="19">
        <v>44043</v>
      </c>
      <c r="O666" s="17">
        <v>54</v>
      </c>
      <c r="P666" s="17">
        <v>0.56499999999999995</v>
      </c>
      <c r="Q666" s="17">
        <v>0.53400000000000003</v>
      </c>
      <c r="R666" s="17">
        <v>0.307</v>
      </c>
      <c r="S666" s="17">
        <v>6.2700000000000006E-2</v>
      </c>
      <c r="T666" s="17">
        <v>0.112</v>
      </c>
      <c r="U666" s="17">
        <v>0.52900000000000003</v>
      </c>
      <c r="V666" s="17">
        <v>-7.5460000000000003</v>
      </c>
      <c r="W666" s="17">
        <v>193360</v>
      </c>
      <c r="X666">
        <f>YEAR(semaineNetNm1[[#This Row],[Date de sortie]])</f>
        <v>2020</v>
      </c>
    </row>
    <row r="667" spans="1:24" x14ac:dyDescent="0.25">
      <c r="A667" s="10" t="s">
        <v>752</v>
      </c>
      <c r="B667" s="17">
        <v>939</v>
      </c>
      <c r="C667" s="18">
        <v>106</v>
      </c>
      <c r="D667" s="17">
        <v>4</v>
      </c>
      <c r="E667" s="19">
        <v>44043</v>
      </c>
      <c r="F667" s="17" t="s">
        <v>1149</v>
      </c>
      <c r="G667" s="17" t="s">
        <v>931</v>
      </c>
      <c r="H667" t="str" cm="1">
        <f t="array" ref="H6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67" s="17" t="s">
        <v>68</v>
      </c>
      <c r="J667" t="str">
        <f>IF(semaineNetNm1[[#This Row],[Popularité]]&gt;=70,"Forte","Faible")</f>
        <v>Faible</v>
      </c>
      <c r="K667" t="str">
        <f>IF(semaineNetNm1[[#This Row],[Energie]]&gt;0.6,"Forte","Faible")</f>
        <v>Faible</v>
      </c>
      <c r="L667" s="18">
        <v>4887204</v>
      </c>
      <c r="M667" s="17">
        <v>17097317</v>
      </c>
      <c r="N667" s="19">
        <v>44042</v>
      </c>
      <c r="O667" s="17">
        <v>69</v>
      </c>
      <c r="P667" s="17">
        <v>0.47399999999999998</v>
      </c>
      <c r="Q667" s="17">
        <v>0.69099999999999995</v>
      </c>
      <c r="R667" s="17">
        <v>5.8299999999999998E-2</v>
      </c>
      <c r="S667" s="17">
        <v>0.56899999999999995</v>
      </c>
      <c r="T667" s="17">
        <v>9.9000000000000005E-2</v>
      </c>
      <c r="U667" s="17">
        <v>0.38100000000000001</v>
      </c>
      <c r="V667" s="17">
        <v>-8.7420000000000009</v>
      </c>
      <c r="W667" s="17">
        <v>179917</v>
      </c>
      <c r="X667">
        <f>YEAR(semaineNetNm1[[#This Row],[Date de sortie]])</f>
        <v>2020</v>
      </c>
    </row>
    <row r="668" spans="1:24" x14ac:dyDescent="0.25">
      <c r="A668" s="10" t="s">
        <v>752</v>
      </c>
      <c r="B668" s="17">
        <v>986</v>
      </c>
      <c r="C668" s="18">
        <v>171</v>
      </c>
      <c r="D668" s="17">
        <v>1</v>
      </c>
      <c r="E668" s="19">
        <v>44043</v>
      </c>
      <c r="F668" s="17" t="s">
        <v>1150</v>
      </c>
      <c r="G668" s="17" t="s">
        <v>1151</v>
      </c>
      <c r="H668" t="str" cm="1">
        <f t="array" ref="H6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68" s="17" t="s">
        <v>895</v>
      </c>
      <c r="J668" t="str">
        <f>IF(semaineNetNm1[[#This Row],[Popularité]]&gt;=70,"Forte","Faible")</f>
        <v>Faible</v>
      </c>
      <c r="K668" t="str">
        <f>IF(semaineNetNm1[[#This Row],[Energie]]&gt;0.6,"Forte","Faible")</f>
        <v>Faible</v>
      </c>
      <c r="L668" s="18">
        <v>4828004</v>
      </c>
      <c r="M668" s="17">
        <v>3372385</v>
      </c>
      <c r="N668" s="19">
        <v>44042</v>
      </c>
      <c r="O668" s="17">
        <v>64</v>
      </c>
      <c r="P668" s="17">
        <v>0.55300000000000005</v>
      </c>
      <c r="Q668" s="17">
        <v>0.61399999999999999</v>
      </c>
      <c r="R668" s="17">
        <v>0.16900000000000001</v>
      </c>
      <c r="S668" s="17">
        <v>3.0599999999999999E-2</v>
      </c>
      <c r="T668" s="17">
        <v>0.20300000000000001</v>
      </c>
      <c r="U668" s="17">
        <v>0.161</v>
      </c>
      <c r="V668" s="17">
        <v>-8.2249999999999996</v>
      </c>
      <c r="W668" s="17">
        <v>240297</v>
      </c>
      <c r="X668">
        <f>YEAR(semaineNetNm1[[#This Row],[Date de sortie]])</f>
        <v>2020</v>
      </c>
    </row>
    <row r="669" spans="1:24" x14ac:dyDescent="0.25">
      <c r="A669" s="10" t="s">
        <v>752</v>
      </c>
      <c r="B669" s="17">
        <v>273</v>
      </c>
      <c r="C669" s="18">
        <v>10</v>
      </c>
      <c r="D669" s="17">
        <v>49</v>
      </c>
      <c r="E669" s="19">
        <v>44057</v>
      </c>
      <c r="F669" s="17" t="s">
        <v>1152</v>
      </c>
      <c r="G669" s="17" t="s">
        <v>1153</v>
      </c>
      <c r="H669" t="str" cm="1">
        <f t="array" ref="H6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69" s="17" t="s">
        <v>51</v>
      </c>
      <c r="J669" t="str">
        <f>IF(semaineNetNm1[[#This Row],[Popularité]]&gt;=70,"Forte","Faible")</f>
        <v>Forte</v>
      </c>
      <c r="K669" t="str">
        <f>IF(semaineNetNm1[[#This Row],[Energie]]&gt;0.6,"Forte","Faible")</f>
        <v>Forte</v>
      </c>
      <c r="L669" s="18">
        <v>5203364</v>
      </c>
      <c r="M669" s="17">
        <v>29051363</v>
      </c>
      <c r="N669" s="19">
        <v>44036</v>
      </c>
      <c r="O669" s="17">
        <v>83</v>
      </c>
      <c r="P669" s="17">
        <v>0.69299999999999995</v>
      </c>
      <c r="Q669" s="17">
        <v>0.57099999999999995</v>
      </c>
      <c r="R669" s="17">
        <v>5.45E-2</v>
      </c>
      <c r="S669" s="17">
        <v>5.3600000000000002E-3</v>
      </c>
      <c r="T669" s="17">
        <v>0.17299999999999999</v>
      </c>
      <c r="U669" s="17">
        <v>0.39300000000000002</v>
      </c>
      <c r="V669" s="17">
        <v>-8.234</v>
      </c>
      <c r="W669" s="17">
        <v>232253</v>
      </c>
      <c r="X669">
        <f>YEAR(semaineNetNm1[[#This Row],[Date de sortie]])</f>
        <v>2020</v>
      </c>
    </row>
    <row r="670" spans="1:24" x14ac:dyDescent="0.25">
      <c r="A670" s="10" t="s">
        <v>752</v>
      </c>
      <c r="B670" s="17">
        <v>478</v>
      </c>
      <c r="C670" s="18">
        <v>22</v>
      </c>
      <c r="D670" s="17">
        <v>29</v>
      </c>
      <c r="E670" s="19">
        <v>44127</v>
      </c>
      <c r="F670" s="17" t="s">
        <v>1154</v>
      </c>
      <c r="G670" s="17" t="s">
        <v>267</v>
      </c>
      <c r="H670" t="str" cm="1">
        <f t="array" ref="H6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70" s="17" t="s">
        <v>51</v>
      </c>
      <c r="J670" t="str">
        <f>IF(semaineNetNm1[[#This Row],[Popularité]]&gt;=70,"Forte","Faible")</f>
        <v>Forte</v>
      </c>
      <c r="K670" t="str">
        <f>IF(semaineNetNm1[[#This Row],[Energie]]&gt;0.6,"Forte","Faible")</f>
        <v>Forte</v>
      </c>
      <c r="L670" s="18">
        <v>5255393</v>
      </c>
      <c r="M670" s="17">
        <v>10510156</v>
      </c>
      <c r="N670" s="19">
        <v>44036</v>
      </c>
      <c r="O670" s="17">
        <v>78</v>
      </c>
      <c r="P670" s="17">
        <v>0.70099999999999996</v>
      </c>
      <c r="Q670" s="17">
        <v>0.65900000000000003</v>
      </c>
      <c r="R670" s="17">
        <v>0.16400000000000001</v>
      </c>
      <c r="S670" s="17">
        <v>8.8200000000000001E-2</v>
      </c>
      <c r="T670" s="17">
        <v>8.6599999999999996E-2</v>
      </c>
      <c r="U670" s="17">
        <v>0.623</v>
      </c>
      <c r="V670" s="17">
        <v>-4.1070000000000002</v>
      </c>
      <c r="W670" s="17">
        <v>180520</v>
      </c>
      <c r="X670">
        <f>YEAR(semaineNetNm1[[#This Row],[Date de sortie]])</f>
        <v>2020</v>
      </c>
    </row>
    <row r="671" spans="1:24" x14ac:dyDescent="0.25">
      <c r="A671" s="10" t="s">
        <v>752</v>
      </c>
      <c r="B671" s="17">
        <v>714</v>
      </c>
      <c r="C671" s="18">
        <v>1</v>
      </c>
      <c r="D671" s="17">
        <v>12</v>
      </c>
      <c r="E671" s="19">
        <v>44036</v>
      </c>
      <c r="F671" s="17" t="s">
        <v>1155</v>
      </c>
      <c r="G671" s="17" t="s">
        <v>517</v>
      </c>
      <c r="H671" t="str" cm="1">
        <f t="array" ref="H6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71" s="17" t="s">
        <v>56</v>
      </c>
      <c r="J671" t="str">
        <f>IF(semaineNetNm1[[#This Row],[Popularité]]&gt;=70,"Forte","Faible")</f>
        <v>Forte</v>
      </c>
      <c r="K671" t="str">
        <f>IF(semaineNetNm1[[#This Row],[Energie]]&gt;0.6,"Forte","Faible")</f>
        <v>Faible</v>
      </c>
      <c r="L671" s="18">
        <v>5845457</v>
      </c>
      <c r="M671" s="17">
        <v>42227614</v>
      </c>
      <c r="N671" s="19">
        <v>44036</v>
      </c>
      <c r="O671" s="17">
        <v>79</v>
      </c>
      <c r="P671" s="17">
        <v>0.58099999999999996</v>
      </c>
      <c r="Q671" s="17">
        <v>0.61299999999999999</v>
      </c>
      <c r="R671" s="17">
        <v>4.24E-2</v>
      </c>
      <c r="S671" s="17">
        <v>0.53700000000000003</v>
      </c>
      <c r="T671" s="17">
        <v>0.25</v>
      </c>
      <c r="U671" s="17">
        <v>0.55100000000000005</v>
      </c>
      <c r="V671" s="17">
        <v>-8.5879999999999992</v>
      </c>
      <c r="W671" s="17">
        <v>239560</v>
      </c>
      <c r="X671">
        <f>YEAR(semaineNetNm1[[#This Row],[Date de sortie]])</f>
        <v>2020</v>
      </c>
    </row>
    <row r="672" spans="1:24" x14ac:dyDescent="0.25">
      <c r="A672" s="10" t="s">
        <v>752</v>
      </c>
      <c r="B672" s="17">
        <v>723</v>
      </c>
      <c r="C672" s="18">
        <v>46</v>
      </c>
      <c r="D672" s="17">
        <v>14</v>
      </c>
      <c r="E672" s="19">
        <v>44092</v>
      </c>
      <c r="F672" s="17" t="s">
        <v>1156</v>
      </c>
      <c r="G672" s="17" t="s">
        <v>1157</v>
      </c>
      <c r="H672" t="str" cm="1">
        <f t="array" ref="H6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72" s="17" t="s">
        <v>291</v>
      </c>
      <c r="J672" t="str">
        <f>IF(semaineNetNm1[[#This Row],[Popularité]]&gt;=70,"Forte","Faible")</f>
        <v>Forte</v>
      </c>
      <c r="K672" t="str">
        <f>IF(semaineNetNm1[[#This Row],[Energie]]&gt;0.6,"Forte","Faible")</f>
        <v>Forte</v>
      </c>
      <c r="L672" s="18">
        <v>5436450</v>
      </c>
      <c r="M672" s="17">
        <v>133998</v>
      </c>
      <c r="N672" s="19">
        <v>44036</v>
      </c>
      <c r="O672" s="17">
        <v>76</v>
      </c>
      <c r="P672" s="17">
        <v>0.621</v>
      </c>
      <c r="Q672" s="17">
        <v>0.73799999999999999</v>
      </c>
      <c r="R672" s="17">
        <v>4.8599999999999997E-2</v>
      </c>
      <c r="S672" s="17">
        <v>0.42399999999999999</v>
      </c>
      <c r="T672" s="17">
        <v>0.69199999999999995</v>
      </c>
      <c r="U672" s="17">
        <v>0.71499999999999997</v>
      </c>
      <c r="V672" s="17">
        <v>-7.3129999999999997</v>
      </c>
      <c r="W672" s="17">
        <v>136839</v>
      </c>
      <c r="X672">
        <f>YEAR(semaineNetNm1[[#This Row],[Date de sortie]])</f>
        <v>2020</v>
      </c>
    </row>
    <row r="673" spans="1:24" x14ac:dyDescent="0.25">
      <c r="A673" s="10" t="s">
        <v>752</v>
      </c>
      <c r="B673" s="17">
        <v>726</v>
      </c>
      <c r="C673" s="18">
        <v>60</v>
      </c>
      <c r="D673" s="17">
        <v>17</v>
      </c>
      <c r="E673" s="19">
        <v>43994</v>
      </c>
      <c r="F673" s="17" t="s">
        <v>1158</v>
      </c>
      <c r="G673" s="17" t="s">
        <v>178</v>
      </c>
      <c r="H673" t="str" cm="1">
        <f t="array" ref="H6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73" s="17" t="s">
        <v>179</v>
      </c>
      <c r="J673" t="str">
        <f>IF(semaineNetNm1[[#This Row],[Popularité]]&gt;=70,"Forte","Faible")</f>
        <v>Forte</v>
      </c>
      <c r="K673" t="str">
        <f>IF(semaineNetNm1[[#This Row],[Energie]]&gt;0.6,"Forte","Faible")</f>
        <v>Forte</v>
      </c>
      <c r="L673" s="18">
        <v>5370330</v>
      </c>
      <c r="M673" s="17">
        <v>2238190</v>
      </c>
      <c r="N673" s="19">
        <v>44036</v>
      </c>
      <c r="O673" s="17">
        <v>78</v>
      </c>
      <c r="P673" s="17">
        <v>0.74</v>
      </c>
      <c r="Q673" s="17">
        <v>0.48699999999999999</v>
      </c>
      <c r="R673" s="17">
        <v>9.4399999999999998E-2</v>
      </c>
      <c r="S673" s="17">
        <v>0.157</v>
      </c>
      <c r="T673" s="17">
        <v>0.61199999999999999</v>
      </c>
      <c r="U673" s="17">
        <v>0.52200000000000002</v>
      </c>
      <c r="V673" s="17">
        <v>-4.9729999999999999</v>
      </c>
      <c r="W673" s="17">
        <v>181688</v>
      </c>
      <c r="X673">
        <f>YEAR(semaineNetNm1[[#This Row],[Date de sortie]])</f>
        <v>2020</v>
      </c>
    </row>
    <row r="674" spans="1:24" x14ac:dyDescent="0.25">
      <c r="A674" s="10" t="s">
        <v>752</v>
      </c>
      <c r="B674" s="17">
        <v>890</v>
      </c>
      <c r="C674" s="18">
        <v>4</v>
      </c>
      <c r="D674" s="17">
        <v>9</v>
      </c>
      <c r="E674" s="19">
        <v>44036</v>
      </c>
      <c r="F674" s="17" t="s">
        <v>1159</v>
      </c>
      <c r="G674" s="17" t="s">
        <v>517</v>
      </c>
      <c r="H674" t="str" cm="1">
        <f t="array" ref="H6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74" s="17" t="s">
        <v>56</v>
      </c>
      <c r="J674" t="str">
        <f>IF(semaineNetNm1[[#This Row],[Popularité]]&gt;=70,"Forte","Faible")</f>
        <v>Forte</v>
      </c>
      <c r="K674" t="str">
        <f>IF(semaineNetNm1[[#This Row],[Energie]]&gt;0.6,"Forte","Faible")</f>
        <v>Faible</v>
      </c>
      <c r="L674" s="18">
        <v>4924533</v>
      </c>
      <c r="M674" s="17">
        <v>42227614</v>
      </c>
      <c r="N674" s="19">
        <v>44036</v>
      </c>
      <c r="O674" s="17">
        <v>77</v>
      </c>
      <c r="P674" s="17">
        <v>0.38</v>
      </c>
      <c r="Q674" s="17">
        <v>0.29799999999999999</v>
      </c>
      <c r="R674" s="17">
        <v>2.87E-2</v>
      </c>
      <c r="S674" s="17">
        <v>0.77800000000000002</v>
      </c>
      <c r="T674" s="17">
        <v>0.11</v>
      </c>
      <c r="U674" s="17">
        <v>0.152</v>
      </c>
      <c r="V674" s="17">
        <v>-8.4260000000000002</v>
      </c>
      <c r="W674" s="17">
        <v>285634</v>
      </c>
      <c r="X674">
        <f>YEAR(semaineNetNm1[[#This Row],[Date de sortie]])</f>
        <v>2020</v>
      </c>
    </row>
    <row r="675" spans="1:24" x14ac:dyDescent="0.25">
      <c r="A675" s="10" t="s">
        <v>752</v>
      </c>
      <c r="B675" s="17">
        <v>922</v>
      </c>
      <c r="C675" s="18">
        <v>5</v>
      </c>
      <c r="D675" s="17">
        <v>7</v>
      </c>
      <c r="E675" s="19">
        <v>44036</v>
      </c>
      <c r="F675" s="17" t="s">
        <v>1160</v>
      </c>
      <c r="G675" s="17" t="s">
        <v>517</v>
      </c>
      <c r="H675" t="str" cm="1">
        <f t="array" ref="H6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75" s="17" t="s">
        <v>56</v>
      </c>
      <c r="J675" t="str">
        <f>IF(semaineNetNm1[[#This Row],[Popularité]]&gt;=70,"Forte","Faible")</f>
        <v>Forte</v>
      </c>
      <c r="K675" t="str">
        <f>IF(semaineNetNm1[[#This Row],[Energie]]&gt;0.6,"Forte","Faible")</f>
        <v>Faible</v>
      </c>
      <c r="L675" s="18">
        <v>4587573</v>
      </c>
      <c r="M675" s="17">
        <v>42227614</v>
      </c>
      <c r="N675" s="19">
        <v>44036</v>
      </c>
      <c r="O675" s="17">
        <v>75</v>
      </c>
      <c r="P675" s="17">
        <v>0.35699999999999998</v>
      </c>
      <c r="Q675" s="17">
        <v>0.77700000000000002</v>
      </c>
      <c r="R675" s="17">
        <v>5.2200000000000003E-2</v>
      </c>
      <c r="S675" s="17">
        <v>0.75700000000000001</v>
      </c>
      <c r="T675" s="17">
        <v>0.108</v>
      </c>
      <c r="U675" s="17">
        <v>0.17199999999999999</v>
      </c>
      <c r="V675" s="17">
        <v>-6.9420000000000002</v>
      </c>
      <c r="W675" s="17">
        <v>210252</v>
      </c>
      <c r="X675">
        <f>YEAR(semaineNetNm1[[#This Row],[Date de sortie]])</f>
        <v>2020</v>
      </c>
    </row>
    <row r="676" spans="1:24" x14ac:dyDescent="0.25">
      <c r="A676" s="10" t="s">
        <v>752</v>
      </c>
      <c r="B676" s="17">
        <v>943</v>
      </c>
      <c r="C676" s="18">
        <v>11</v>
      </c>
      <c r="D676" s="17">
        <v>5</v>
      </c>
      <c r="E676" s="19">
        <v>44036</v>
      </c>
      <c r="F676" s="17" t="s">
        <v>1161</v>
      </c>
      <c r="G676" s="17" t="s">
        <v>517</v>
      </c>
      <c r="H676" t="str" cm="1">
        <f t="array" ref="H6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76" s="17" t="s">
        <v>56</v>
      </c>
      <c r="J676" t="str">
        <f>IF(semaineNetNm1[[#This Row],[Popularité]]&gt;=70,"Forte","Faible")</f>
        <v>Forte</v>
      </c>
      <c r="K676" t="str">
        <f>IF(semaineNetNm1[[#This Row],[Energie]]&gt;0.6,"Forte","Faible")</f>
        <v>Forte</v>
      </c>
      <c r="L676" s="18">
        <v>4586236</v>
      </c>
      <c r="M676" s="17">
        <v>42227614</v>
      </c>
      <c r="N676" s="19">
        <v>44036</v>
      </c>
      <c r="O676" s="17">
        <v>76</v>
      </c>
      <c r="P676" s="17">
        <v>0.623</v>
      </c>
      <c r="Q676" s="17">
        <v>0.53200000000000003</v>
      </c>
      <c r="R676" s="17">
        <v>3.3099999999999997E-2</v>
      </c>
      <c r="S676" s="17">
        <v>0.53800000000000003</v>
      </c>
      <c r="T676" s="17">
        <v>9.2499999999999999E-2</v>
      </c>
      <c r="U676" s="17">
        <v>0.40300000000000002</v>
      </c>
      <c r="V676" s="17">
        <v>-9.2080000000000002</v>
      </c>
      <c r="W676" s="17">
        <v>261923</v>
      </c>
      <c r="X676">
        <f>YEAR(semaineNetNm1[[#This Row],[Date de sortie]])</f>
        <v>2020</v>
      </c>
    </row>
    <row r="677" spans="1:24" x14ac:dyDescent="0.25">
      <c r="A677" s="10" t="s">
        <v>752</v>
      </c>
      <c r="B677" s="17">
        <v>949</v>
      </c>
      <c r="C677" s="18">
        <v>8</v>
      </c>
      <c r="D677" s="17">
        <v>5</v>
      </c>
      <c r="E677" s="19">
        <v>44036</v>
      </c>
      <c r="F677" s="17" t="s">
        <v>1162</v>
      </c>
      <c r="G677" s="17" t="s">
        <v>517</v>
      </c>
      <c r="H677" t="str" cm="1">
        <f t="array" ref="H6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77" s="17" t="s">
        <v>56</v>
      </c>
      <c r="J677" t="str">
        <f>IF(semaineNetNm1[[#This Row],[Popularité]]&gt;=70,"Forte","Faible")</f>
        <v>Forte</v>
      </c>
      <c r="K677" t="str">
        <f>IF(semaineNetNm1[[#This Row],[Energie]]&gt;0.6,"Forte","Faible")</f>
        <v>Forte</v>
      </c>
      <c r="L677" s="18">
        <v>4389670</v>
      </c>
      <c r="M677" s="17">
        <v>42227614</v>
      </c>
      <c r="N677" s="19">
        <v>44036</v>
      </c>
      <c r="O677" s="17">
        <v>71</v>
      </c>
      <c r="P677" s="17">
        <v>0.66200000000000003</v>
      </c>
      <c r="Q677" s="17">
        <v>0.68600000000000005</v>
      </c>
      <c r="R677" s="17">
        <v>4.1300000000000003E-2</v>
      </c>
      <c r="S677" s="17">
        <v>0.46700000000000003</v>
      </c>
      <c r="T677" s="17">
        <v>0.109</v>
      </c>
      <c r="U677" s="17">
        <v>0.70599999999999996</v>
      </c>
      <c r="V677" s="17">
        <v>-8.5050000000000008</v>
      </c>
      <c r="W677" s="17">
        <v>230999</v>
      </c>
      <c r="X677">
        <f>YEAR(semaineNetNm1[[#This Row],[Date de sortie]])</f>
        <v>2020</v>
      </c>
    </row>
    <row r="678" spans="1:24" x14ac:dyDescent="0.25">
      <c r="A678" s="10" t="s">
        <v>752</v>
      </c>
      <c r="B678" s="17">
        <v>951</v>
      </c>
      <c r="C678" s="18">
        <v>10</v>
      </c>
      <c r="D678" s="17">
        <v>4</v>
      </c>
      <c r="E678" s="19">
        <v>44036</v>
      </c>
      <c r="F678" s="17" t="s">
        <v>1163</v>
      </c>
      <c r="G678" s="17" t="s">
        <v>517</v>
      </c>
      <c r="H678" t="str" cm="1">
        <f t="array" ref="H6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78" s="17" t="s">
        <v>56</v>
      </c>
      <c r="J678" t="str">
        <f>IF(semaineNetNm1[[#This Row],[Popularité]]&gt;=70,"Forte","Faible")</f>
        <v>Forte</v>
      </c>
      <c r="K678" t="str">
        <f>IF(semaineNetNm1[[#This Row],[Energie]]&gt;0.6,"Forte","Faible")</f>
        <v>Faible</v>
      </c>
      <c r="L678" s="18">
        <v>5111416</v>
      </c>
      <c r="M678" s="17">
        <v>42227614</v>
      </c>
      <c r="N678" s="19">
        <v>44036</v>
      </c>
      <c r="O678" s="17">
        <v>71</v>
      </c>
      <c r="P678" s="17">
        <v>0.26300000000000001</v>
      </c>
      <c r="Q678" s="17">
        <v>0.45600000000000002</v>
      </c>
      <c r="R678" s="17">
        <v>3.32E-2</v>
      </c>
      <c r="S678" s="17">
        <v>0.80600000000000005</v>
      </c>
      <c r="T678" s="17">
        <v>7.4899999999999994E-2</v>
      </c>
      <c r="U678" s="17">
        <v>0.111</v>
      </c>
      <c r="V678" s="17">
        <v>-10.63</v>
      </c>
      <c r="W678" s="17">
        <v>255894</v>
      </c>
      <c r="X678">
        <f>YEAR(semaineNetNm1[[#This Row],[Date de sortie]])</f>
        <v>2020</v>
      </c>
    </row>
    <row r="679" spans="1:24" x14ac:dyDescent="0.25">
      <c r="A679" s="10" t="s">
        <v>752</v>
      </c>
      <c r="B679" s="17">
        <v>961</v>
      </c>
      <c r="C679" s="18">
        <v>17</v>
      </c>
      <c r="D679" s="17">
        <v>4</v>
      </c>
      <c r="E679" s="19">
        <v>44036</v>
      </c>
      <c r="F679" s="17" t="s">
        <v>1164</v>
      </c>
      <c r="G679" s="17" t="s">
        <v>517</v>
      </c>
      <c r="H679" t="str" cm="1">
        <f t="array" ref="H6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79" s="17" t="s">
        <v>56</v>
      </c>
      <c r="J679" t="str">
        <f>IF(semaineNetNm1[[#This Row],[Popularité]]&gt;=70,"Forte","Faible")</f>
        <v>Forte</v>
      </c>
      <c r="K679" t="str">
        <f>IF(semaineNetNm1[[#This Row],[Energie]]&gt;0.6,"Forte","Faible")</f>
        <v>Faible</v>
      </c>
      <c r="L679" s="18">
        <v>4424118</v>
      </c>
      <c r="M679" s="17">
        <v>42227614</v>
      </c>
      <c r="N679" s="19">
        <v>44036</v>
      </c>
      <c r="O679" s="17">
        <v>71</v>
      </c>
      <c r="P679" s="17">
        <v>0.45200000000000001</v>
      </c>
      <c r="Q679" s="17">
        <v>0.65300000000000002</v>
      </c>
      <c r="R679" s="17">
        <v>5.5E-2</v>
      </c>
      <c r="S679" s="17">
        <v>0.83799999999999997</v>
      </c>
      <c r="T679" s="17">
        <v>0.108</v>
      </c>
      <c r="U679" s="17">
        <v>0.45</v>
      </c>
      <c r="V679" s="17">
        <v>-11.143000000000001</v>
      </c>
      <c r="W679" s="17">
        <v>252881</v>
      </c>
      <c r="X679">
        <f>YEAR(semaineNetNm1[[#This Row],[Date de sortie]])</f>
        <v>2020</v>
      </c>
    </row>
    <row r="680" spans="1:24" x14ac:dyDescent="0.25">
      <c r="A680" s="10" t="s">
        <v>752</v>
      </c>
      <c r="B680" s="17">
        <v>966</v>
      </c>
      <c r="C680" s="18">
        <v>13</v>
      </c>
      <c r="D680" s="17">
        <v>3</v>
      </c>
      <c r="E680" s="19">
        <v>44036</v>
      </c>
      <c r="F680" s="17" t="s">
        <v>1165</v>
      </c>
      <c r="G680" s="17" t="s">
        <v>517</v>
      </c>
      <c r="H680" t="str" cm="1">
        <f t="array" ref="H6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80" s="17" t="s">
        <v>56</v>
      </c>
      <c r="J680" t="str">
        <f>IF(semaineNetNm1[[#This Row],[Popularité]]&gt;=70,"Forte","Faible")</f>
        <v>Forte</v>
      </c>
      <c r="K680" t="str">
        <f>IF(semaineNetNm1[[#This Row],[Energie]]&gt;0.6,"Forte","Faible")</f>
        <v>Faible</v>
      </c>
      <c r="L680" s="18">
        <v>5564072</v>
      </c>
      <c r="M680" s="17">
        <v>42227614</v>
      </c>
      <c r="N680" s="19">
        <v>44036</v>
      </c>
      <c r="O680" s="17">
        <v>70</v>
      </c>
      <c r="P680" s="17">
        <v>0.41299999999999998</v>
      </c>
      <c r="Q680" s="17">
        <v>0.55300000000000005</v>
      </c>
      <c r="R680" s="17">
        <v>3.3399999999999999E-2</v>
      </c>
      <c r="S680" s="17">
        <v>0.68700000000000006</v>
      </c>
      <c r="T680" s="17">
        <v>5.9400000000000001E-2</v>
      </c>
      <c r="U680" s="17">
        <v>0.379</v>
      </c>
      <c r="V680" s="17">
        <v>-10.037000000000001</v>
      </c>
      <c r="W680" s="17">
        <v>208978</v>
      </c>
      <c r="X680">
        <f>YEAR(semaineNetNm1[[#This Row],[Date de sortie]])</f>
        <v>2020</v>
      </c>
    </row>
    <row r="681" spans="1:24" x14ac:dyDescent="0.25">
      <c r="A681" s="10" t="s">
        <v>752</v>
      </c>
      <c r="B681" s="17">
        <v>967</v>
      </c>
      <c r="C681" s="18">
        <v>15</v>
      </c>
      <c r="D681" s="17">
        <v>3</v>
      </c>
      <c r="E681" s="19">
        <v>44036</v>
      </c>
      <c r="F681" s="17" t="s">
        <v>1166</v>
      </c>
      <c r="G681" s="17" t="s">
        <v>517</v>
      </c>
      <c r="H681" t="str" cm="1">
        <f t="array" ref="H6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81" s="17" t="s">
        <v>56</v>
      </c>
      <c r="J681" t="str">
        <f>IF(semaineNetNm1[[#This Row],[Popularité]]&gt;=70,"Forte","Faible")</f>
        <v>Faible</v>
      </c>
      <c r="K681" t="str">
        <f>IF(semaineNetNm1[[#This Row],[Energie]]&gt;0.6,"Forte","Faible")</f>
        <v>Faible</v>
      </c>
      <c r="L681" s="18">
        <v>5459423</v>
      </c>
      <c r="M681" s="17">
        <v>42227614</v>
      </c>
      <c r="N681" s="19">
        <v>44036</v>
      </c>
      <c r="O681" s="17">
        <v>69</v>
      </c>
      <c r="P681" s="17">
        <v>0.48799999999999999</v>
      </c>
      <c r="Q681" s="17">
        <v>0.59599999999999997</v>
      </c>
      <c r="R681" s="17">
        <v>2.7400000000000001E-2</v>
      </c>
      <c r="S681" s="17">
        <v>0.9</v>
      </c>
      <c r="T681" s="17">
        <v>9.0999999999999998E-2</v>
      </c>
      <c r="U681" s="17">
        <v>0.41499999999999998</v>
      </c>
      <c r="V681" s="17">
        <v>-10.769</v>
      </c>
      <c r="W681" s="17">
        <v>208907</v>
      </c>
      <c r="X681">
        <f>YEAR(semaineNetNm1[[#This Row],[Date de sortie]])</f>
        <v>2020</v>
      </c>
    </row>
    <row r="682" spans="1:24" x14ac:dyDescent="0.25">
      <c r="A682" s="10" t="s">
        <v>752</v>
      </c>
      <c r="B682" s="17">
        <v>968</v>
      </c>
      <c r="C682" s="18">
        <v>18</v>
      </c>
      <c r="D682" s="17">
        <v>3</v>
      </c>
      <c r="E682" s="19">
        <v>44036</v>
      </c>
      <c r="F682" s="17" t="s">
        <v>1167</v>
      </c>
      <c r="G682" s="17" t="s">
        <v>517</v>
      </c>
      <c r="H682" t="str" cm="1">
        <f t="array" ref="H6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82" s="17" t="s">
        <v>56</v>
      </c>
      <c r="J682" t="str">
        <f>IF(semaineNetNm1[[#This Row],[Popularité]]&gt;=70,"Forte","Faible")</f>
        <v>Forte</v>
      </c>
      <c r="K682" t="str">
        <f>IF(semaineNetNm1[[#This Row],[Energie]]&gt;0.6,"Forte","Faible")</f>
        <v>Faible</v>
      </c>
      <c r="L682" s="18">
        <v>5128412</v>
      </c>
      <c r="M682" s="17">
        <v>42227614</v>
      </c>
      <c r="N682" s="19">
        <v>44036</v>
      </c>
      <c r="O682" s="17">
        <v>70</v>
      </c>
      <c r="P682" s="17">
        <v>0.47599999999999998</v>
      </c>
      <c r="Q682" s="17">
        <v>0.51500000000000001</v>
      </c>
      <c r="R682" s="17">
        <v>3.2800000000000003E-2</v>
      </c>
      <c r="S682" s="17">
        <v>0.314</v>
      </c>
      <c r="T682" s="17">
        <v>0.17100000000000001</v>
      </c>
      <c r="U682" s="17">
        <v>0.41199999999999998</v>
      </c>
      <c r="V682" s="17">
        <v>-9.843</v>
      </c>
      <c r="W682" s="17">
        <v>195097</v>
      </c>
      <c r="X682">
        <f>YEAR(semaineNetNm1[[#This Row],[Date de sortie]])</f>
        <v>2020</v>
      </c>
    </row>
    <row r="683" spans="1:24" x14ac:dyDescent="0.25">
      <c r="A683" s="10" t="s">
        <v>752</v>
      </c>
      <c r="B683" s="17">
        <v>969</v>
      </c>
      <c r="C683" s="18">
        <v>24</v>
      </c>
      <c r="D683" s="17">
        <v>3</v>
      </c>
      <c r="E683" s="19">
        <v>44036</v>
      </c>
      <c r="F683" s="17" t="s">
        <v>1168</v>
      </c>
      <c r="G683" s="17" t="s">
        <v>517</v>
      </c>
      <c r="H683" t="str" cm="1">
        <f t="array" ref="H6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83" s="17" t="s">
        <v>56</v>
      </c>
      <c r="J683" t="str">
        <f>IF(semaineNetNm1[[#This Row],[Popularité]]&gt;=70,"Forte","Faible")</f>
        <v>Forte</v>
      </c>
      <c r="K683" t="str">
        <f>IF(semaineNetNm1[[#This Row],[Energie]]&gt;0.6,"Forte","Faible")</f>
        <v>Faible</v>
      </c>
      <c r="L683" s="18">
        <v>5112180</v>
      </c>
      <c r="M683" s="17">
        <v>42227614</v>
      </c>
      <c r="N683" s="19">
        <v>44036</v>
      </c>
      <c r="O683" s="17">
        <v>71</v>
      </c>
      <c r="P683" s="17">
        <v>0.377</v>
      </c>
      <c r="Q683" s="17">
        <v>0.59299999999999997</v>
      </c>
      <c r="R683" s="17">
        <v>2.53E-2</v>
      </c>
      <c r="S683" s="17">
        <v>0.6</v>
      </c>
      <c r="T683" s="17">
        <v>9.7600000000000006E-2</v>
      </c>
      <c r="U683" s="17">
        <v>0.502</v>
      </c>
      <c r="V683" s="17">
        <v>-8.7609999999999992</v>
      </c>
      <c r="W683" s="17">
        <v>294521</v>
      </c>
      <c r="X683">
        <f>YEAR(semaineNetNm1[[#This Row],[Date de sortie]])</f>
        <v>2020</v>
      </c>
    </row>
    <row r="684" spans="1:24" x14ac:dyDescent="0.25">
      <c r="A684" s="10" t="s">
        <v>752</v>
      </c>
      <c r="B684" s="17">
        <v>971</v>
      </c>
      <c r="C684" s="18">
        <v>20</v>
      </c>
      <c r="D684" s="17">
        <v>3</v>
      </c>
      <c r="E684" s="19">
        <v>44036</v>
      </c>
      <c r="F684" s="17" t="s">
        <v>1169</v>
      </c>
      <c r="G684" s="17" t="s">
        <v>517</v>
      </c>
      <c r="H684" t="str" cm="1">
        <f t="array" ref="H6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84" s="17" t="s">
        <v>56</v>
      </c>
      <c r="J684" t="str">
        <f>IF(semaineNetNm1[[#This Row],[Popularité]]&gt;=70,"Forte","Faible")</f>
        <v>Forte</v>
      </c>
      <c r="K684" t="str">
        <f>IF(semaineNetNm1[[#This Row],[Energie]]&gt;0.6,"Forte","Faible")</f>
        <v>Faible</v>
      </c>
      <c r="L684" s="18">
        <v>5053658</v>
      </c>
      <c r="M684" s="17">
        <v>42227614</v>
      </c>
      <c r="N684" s="19">
        <v>44036</v>
      </c>
      <c r="O684" s="17">
        <v>70</v>
      </c>
      <c r="P684" s="17">
        <v>0.31</v>
      </c>
      <c r="Q684" s="17">
        <v>0.55900000000000005</v>
      </c>
      <c r="R684" s="17">
        <v>3.3799999999999997E-2</v>
      </c>
      <c r="S684" s="17">
        <v>0.88100000000000001</v>
      </c>
      <c r="T684" s="17">
        <v>0.106</v>
      </c>
      <c r="U684" s="17">
        <v>0.46</v>
      </c>
      <c r="V684" s="17">
        <v>-10.445</v>
      </c>
      <c r="W684" s="17">
        <v>190898</v>
      </c>
      <c r="X684">
        <f>YEAR(semaineNetNm1[[#This Row],[Date de sortie]])</f>
        <v>2020</v>
      </c>
    </row>
    <row r="685" spans="1:24" x14ac:dyDescent="0.25">
      <c r="A685" s="10" t="s">
        <v>752</v>
      </c>
      <c r="B685" s="17">
        <v>977</v>
      </c>
      <c r="C685" s="18">
        <v>29</v>
      </c>
      <c r="D685" s="17">
        <v>2</v>
      </c>
      <c r="E685" s="19">
        <v>44036</v>
      </c>
      <c r="F685" s="17" t="s">
        <v>1170</v>
      </c>
      <c r="G685" s="17" t="s">
        <v>517</v>
      </c>
      <c r="H685" t="str" cm="1">
        <f t="array" ref="H6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85" s="17" t="s">
        <v>56</v>
      </c>
      <c r="J685" t="str">
        <f>IF(semaineNetNm1[[#This Row],[Popularité]]&gt;=70,"Forte","Faible")</f>
        <v>Faible</v>
      </c>
      <c r="K685" t="str">
        <f>IF(semaineNetNm1[[#This Row],[Energie]]&gt;0.6,"Forte","Faible")</f>
        <v>Forte</v>
      </c>
      <c r="L685" s="18">
        <v>6796343</v>
      </c>
      <c r="M685" s="17">
        <v>42227614</v>
      </c>
      <c r="N685" s="19">
        <v>44036</v>
      </c>
      <c r="O685" s="17">
        <v>67</v>
      </c>
      <c r="P685" s="17">
        <v>0.69899999999999995</v>
      </c>
      <c r="Q685" s="17">
        <v>0.59199999999999997</v>
      </c>
      <c r="R685" s="17">
        <v>4.7100000000000003E-2</v>
      </c>
      <c r="S685" s="17">
        <v>0.65500000000000003</v>
      </c>
      <c r="T685" s="17">
        <v>0.114</v>
      </c>
      <c r="U685" s="17">
        <v>0.50600000000000001</v>
      </c>
      <c r="V685" s="17">
        <v>-8.9949999999999992</v>
      </c>
      <c r="W685" s="17">
        <v>237258</v>
      </c>
      <c r="X685">
        <f>YEAR(semaineNetNm1[[#This Row],[Date de sortie]])</f>
        <v>2020</v>
      </c>
    </row>
    <row r="686" spans="1:24" x14ac:dyDescent="0.25">
      <c r="A686" s="10" t="s">
        <v>752</v>
      </c>
      <c r="B686" s="17">
        <v>978</v>
      </c>
      <c r="C686" s="18">
        <v>33</v>
      </c>
      <c r="D686" s="17">
        <v>2</v>
      </c>
      <c r="E686" s="19">
        <v>44036</v>
      </c>
      <c r="F686" s="17" t="s">
        <v>1171</v>
      </c>
      <c r="G686" s="17" t="s">
        <v>517</v>
      </c>
      <c r="H686" t="str" cm="1">
        <f t="array" ref="H6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86" s="17" t="s">
        <v>56</v>
      </c>
      <c r="J686" t="str">
        <f>IF(semaineNetNm1[[#This Row],[Popularité]]&gt;=70,"Forte","Faible")</f>
        <v>Faible</v>
      </c>
      <c r="K686" t="str">
        <f>IF(semaineNetNm1[[#This Row],[Energie]]&gt;0.6,"Forte","Faible")</f>
        <v>Faible</v>
      </c>
      <c r="L686" s="18">
        <v>6085522</v>
      </c>
      <c r="M686" s="17">
        <v>42227614</v>
      </c>
      <c r="N686" s="19">
        <v>44036</v>
      </c>
      <c r="O686" s="17">
        <v>66</v>
      </c>
      <c r="P686" s="17">
        <v>0.26700000000000002</v>
      </c>
      <c r="Q686" s="17">
        <v>0.35399999999999998</v>
      </c>
      <c r="R686" s="17">
        <v>2.81E-2</v>
      </c>
      <c r="S686" s="17">
        <v>0.73099999999999998</v>
      </c>
      <c r="T686" s="17">
        <v>8.5800000000000001E-2</v>
      </c>
      <c r="U686" s="17">
        <v>0.113</v>
      </c>
      <c r="V686" s="17">
        <v>-13.69</v>
      </c>
      <c r="W686" s="17">
        <v>289749</v>
      </c>
      <c r="X686">
        <f>YEAR(semaineNetNm1[[#This Row],[Date de sortie]])</f>
        <v>2020</v>
      </c>
    </row>
    <row r="687" spans="1:24" x14ac:dyDescent="0.25">
      <c r="A687" s="10" t="s">
        <v>752</v>
      </c>
      <c r="B687" s="17">
        <v>979</v>
      </c>
      <c r="C687" s="18">
        <v>41</v>
      </c>
      <c r="D687" s="17">
        <v>2</v>
      </c>
      <c r="E687" s="19">
        <v>44036</v>
      </c>
      <c r="F687" s="17" t="s">
        <v>1172</v>
      </c>
      <c r="G687" s="17" t="s">
        <v>517</v>
      </c>
      <c r="H687" t="str" cm="1">
        <f t="array" ref="H6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87" s="17" t="s">
        <v>56</v>
      </c>
      <c r="J687" t="str">
        <f>IF(semaineNetNm1[[#This Row],[Popularité]]&gt;=70,"Forte","Faible")</f>
        <v>Faible</v>
      </c>
      <c r="K687" t="str">
        <f>IF(semaineNetNm1[[#This Row],[Energie]]&gt;0.6,"Forte","Faible")</f>
        <v>Faible</v>
      </c>
      <c r="L687" s="18">
        <v>5943851</v>
      </c>
      <c r="M687" s="17">
        <v>42227614</v>
      </c>
      <c r="N687" s="19">
        <v>44036</v>
      </c>
      <c r="O687" s="17">
        <v>67</v>
      </c>
      <c r="P687" s="17">
        <v>0.27200000000000002</v>
      </c>
      <c r="Q687" s="17">
        <v>0.64700000000000002</v>
      </c>
      <c r="R687" s="17">
        <v>9.1600000000000001E-2</v>
      </c>
      <c r="S687" s="17">
        <v>0.91800000000000004</v>
      </c>
      <c r="T687" s="17">
        <v>9.1800000000000007E-2</v>
      </c>
      <c r="U687" s="17">
        <v>0.33900000000000002</v>
      </c>
      <c r="V687" s="17">
        <v>-12.906000000000001</v>
      </c>
      <c r="W687" s="17">
        <v>234000</v>
      </c>
      <c r="X687">
        <f>YEAR(semaineNetNm1[[#This Row],[Date de sortie]])</f>
        <v>2020</v>
      </c>
    </row>
    <row r="688" spans="1:24" x14ac:dyDescent="0.25">
      <c r="A688" s="10" t="s">
        <v>752</v>
      </c>
      <c r="B688" s="17">
        <v>984</v>
      </c>
      <c r="C688" s="18">
        <v>47</v>
      </c>
      <c r="D688" s="17">
        <v>2</v>
      </c>
      <c r="E688" s="19">
        <v>44036</v>
      </c>
      <c r="F688" s="17" t="s">
        <v>1173</v>
      </c>
      <c r="G688" s="17" t="s">
        <v>517</v>
      </c>
      <c r="H688" t="str" cm="1">
        <f t="array" ref="H6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88" s="17" t="s">
        <v>56</v>
      </c>
      <c r="J688" t="str">
        <f>IF(semaineNetNm1[[#This Row],[Popularité]]&gt;=70,"Forte","Faible")</f>
        <v>Faible</v>
      </c>
      <c r="K688" t="str">
        <f>IF(semaineNetNm1[[#This Row],[Energie]]&gt;0.6,"Forte","Faible")</f>
        <v>Faible</v>
      </c>
      <c r="L688" s="18">
        <v>5375944</v>
      </c>
      <c r="M688" s="17">
        <v>42227614</v>
      </c>
      <c r="N688" s="19">
        <v>44036</v>
      </c>
      <c r="O688" s="17">
        <v>66</v>
      </c>
      <c r="P688" s="17">
        <v>0.18099999999999999</v>
      </c>
      <c r="Q688" s="17">
        <v>0.66200000000000003</v>
      </c>
      <c r="R688" s="17">
        <v>4.1500000000000002E-2</v>
      </c>
      <c r="S688" s="17">
        <v>0.96599999999999997</v>
      </c>
      <c r="T688" s="17">
        <v>0.13300000000000001</v>
      </c>
      <c r="U688" s="17">
        <v>0.42899999999999999</v>
      </c>
      <c r="V688" s="17">
        <v>-15.065</v>
      </c>
      <c r="W688" s="17">
        <v>220043</v>
      </c>
      <c r="X688">
        <f>YEAR(semaineNetNm1[[#This Row],[Date de sortie]])</f>
        <v>2020</v>
      </c>
    </row>
    <row r="689" spans="1:24" x14ac:dyDescent="0.25">
      <c r="A689" s="10" t="s">
        <v>752</v>
      </c>
      <c r="B689" s="17">
        <v>995</v>
      </c>
      <c r="C689" s="18">
        <v>163</v>
      </c>
      <c r="D689" s="17">
        <v>1</v>
      </c>
      <c r="E689" s="19">
        <v>44036</v>
      </c>
      <c r="F689" s="17" t="s">
        <v>1174</v>
      </c>
      <c r="G689" s="17" t="s">
        <v>178</v>
      </c>
      <c r="H689" t="str" cm="1">
        <f t="array" ref="H6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89" s="17" t="s">
        <v>179</v>
      </c>
      <c r="J689" t="str">
        <f>IF(semaineNetNm1[[#This Row],[Popularité]]&gt;=70,"Forte","Faible")</f>
        <v>Forte</v>
      </c>
      <c r="K689" t="str">
        <f>IF(semaineNetNm1[[#This Row],[Energie]]&gt;0.6,"Forte","Faible")</f>
        <v>Forte</v>
      </c>
      <c r="L689" s="18">
        <v>5056986</v>
      </c>
      <c r="M689" s="17">
        <v>2238190</v>
      </c>
      <c r="N689" s="19">
        <v>44036</v>
      </c>
      <c r="O689" s="17">
        <v>71</v>
      </c>
      <c r="P689" s="17">
        <v>0.72299999999999998</v>
      </c>
      <c r="Q689" s="17">
        <v>0.6</v>
      </c>
      <c r="R689" s="17">
        <v>0.158</v>
      </c>
      <c r="S689" s="17">
        <v>0.109</v>
      </c>
      <c r="T689" s="17">
        <v>0.16700000000000001</v>
      </c>
      <c r="U689" s="17">
        <v>0.46300000000000002</v>
      </c>
      <c r="V689" s="17">
        <v>-4.9279999999999999</v>
      </c>
      <c r="W689" s="17">
        <v>195268</v>
      </c>
      <c r="X689">
        <f>YEAR(semaineNetNm1[[#This Row],[Date de sortie]])</f>
        <v>2020</v>
      </c>
    </row>
    <row r="690" spans="1:24" x14ac:dyDescent="0.25">
      <c r="A690" s="10" t="s">
        <v>752</v>
      </c>
      <c r="B690" s="17">
        <v>1005</v>
      </c>
      <c r="C690" s="18">
        <v>196</v>
      </c>
      <c r="D690" s="17">
        <v>1</v>
      </c>
      <c r="E690" s="19">
        <v>44036</v>
      </c>
      <c r="F690" s="17" t="s">
        <v>1175</v>
      </c>
      <c r="G690" s="17" t="s">
        <v>1176</v>
      </c>
      <c r="H690" t="str" cm="1">
        <f t="array" ref="H6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90" s="17" t="s">
        <v>408</v>
      </c>
      <c r="J690" t="str">
        <f>IF(semaineNetNm1[[#This Row],[Popularité]]&gt;=70,"Forte","Faible")</f>
        <v>Faible</v>
      </c>
      <c r="K690" t="str">
        <f>IF(semaineNetNm1[[#This Row],[Energie]]&gt;0.6,"Forte","Faible")</f>
        <v>Forte</v>
      </c>
      <c r="L690" s="18">
        <v>4621205</v>
      </c>
      <c r="M690" s="17">
        <v>5449291</v>
      </c>
      <c r="N690" s="19">
        <v>44036</v>
      </c>
      <c r="O690" s="17">
        <v>60</v>
      </c>
      <c r="P690" s="17">
        <v>0.78600000000000003</v>
      </c>
      <c r="Q690" s="17">
        <v>0.62</v>
      </c>
      <c r="R690" s="17">
        <v>0.16700000000000001</v>
      </c>
      <c r="S690" s="17">
        <v>0.14299999999999999</v>
      </c>
      <c r="T690" s="17">
        <v>0.46</v>
      </c>
      <c r="U690" s="17">
        <v>0.67900000000000005</v>
      </c>
      <c r="V690" s="17">
        <v>-5.22</v>
      </c>
      <c r="W690" s="17">
        <v>265191</v>
      </c>
      <c r="X690">
        <f>YEAR(semaineNetNm1[[#This Row],[Date de sortie]])</f>
        <v>2020</v>
      </c>
    </row>
    <row r="691" spans="1:24" x14ac:dyDescent="0.25">
      <c r="A691" s="10" t="s">
        <v>752</v>
      </c>
      <c r="B691" s="17">
        <v>824</v>
      </c>
      <c r="C691" s="18">
        <v>37</v>
      </c>
      <c r="D691" s="17">
        <v>14</v>
      </c>
      <c r="E691" s="19">
        <v>44043</v>
      </c>
      <c r="F691" s="17" t="s">
        <v>1177</v>
      </c>
      <c r="G691" s="17" t="s">
        <v>1178</v>
      </c>
      <c r="H691" t="str" cm="1">
        <f t="array" ref="H6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91" s="17" t="s">
        <v>227</v>
      </c>
      <c r="J691" t="str">
        <f>IF(semaineNetNm1[[#This Row],[Popularité]]&gt;=70,"Forte","Faible")</f>
        <v>Forte</v>
      </c>
      <c r="K691" t="str">
        <f>IF(semaineNetNm1[[#This Row],[Energie]]&gt;0.6,"Forte","Faible")</f>
        <v>Forte</v>
      </c>
      <c r="L691" s="18">
        <v>4817969</v>
      </c>
      <c r="M691" s="17">
        <v>2172969</v>
      </c>
      <c r="N691" s="19">
        <v>44035</v>
      </c>
      <c r="O691" s="17">
        <v>75</v>
      </c>
      <c r="P691" s="17">
        <v>0.67800000000000005</v>
      </c>
      <c r="Q691" s="17">
        <v>0.69599999999999995</v>
      </c>
      <c r="R691" s="17">
        <v>7.3499999999999996E-2</v>
      </c>
      <c r="S691" s="17">
        <v>0.58199999999999996</v>
      </c>
      <c r="T691" s="17">
        <v>0.13400000000000001</v>
      </c>
      <c r="U691" s="17">
        <v>0.34599999999999997</v>
      </c>
      <c r="V691" s="17">
        <v>-5.8929999999999998</v>
      </c>
      <c r="W691" s="17">
        <v>219202</v>
      </c>
      <c r="X691">
        <f>YEAR(semaineNetNm1[[#This Row],[Date de sortie]])</f>
        <v>2020</v>
      </c>
    </row>
    <row r="692" spans="1:24" x14ac:dyDescent="0.25">
      <c r="A692" s="10" t="s">
        <v>752</v>
      </c>
      <c r="B692" s="17">
        <v>994</v>
      </c>
      <c r="C692" s="18">
        <v>147</v>
      </c>
      <c r="D692" s="17">
        <v>1</v>
      </c>
      <c r="E692" s="19">
        <v>44036</v>
      </c>
      <c r="F692" s="17" t="s">
        <v>1179</v>
      </c>
      <c r="G692" s="17" t="s">
        <v>1180</v>
      </c>
      <c r="H692" t="str" cm="1">
        <f t="array" ref="H6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92" s="17" t="s">
        <v>164</v>
      </c>
      <c r="J692" t="str">
        <f>IF(semaineNetNm1[[#This Row],[Popularité]]&gt;=70,"Forte","Faible")</f>
        <v>Faible</v>
      </c>
      <c r="K692" t="str">
        <f>IF(semaineNetNm1[[#This Row],[Energie]]&gt;0.6,"Forte","Faible")</f>
        <v>Forte</v>
      </c>
      <c r="L692" s="18">
        <v>5600868</v>
      </c>
      <c r="M692" s="17">
        <v>4093115</v>
      </c>
      <c r="N692" s="19">
        <v>44035</v>
      </c>
      <c r="O692" s="17">
        <v>60</v>
      </c>
      <c r="P692" s="17">
        <v>0.76400000000000001</v>
      </c>
      <c r="Q692" s="17">
        <v>0.69199999999999995</v>
      </c>
      <c r="R692" s="17">
        <v>0.113</v>
      </c>
      <c r="S692" s="17">
        <v>0.57399999999999995</v>
      </c>
      <c r="T692" s="17">
        <v>0.106</v>
      </c>
      <c r="U692" s="17">
        <v>0.56399999999999995</v>
      </c>
      <c r="V692" s="17">
        <v>-5.2329999999999997</v>
      </c>
      <c r="W692" s="17">
        <v>189686</v>
      </c>
      <c r="X692">
        <f>YEAR(semaineNetNm1[[#This Row],[Date de sortie]])</f>
        <v>2020</v>
      </c>
    </row>
    <row r="693" spans="1:24" x14ac:dyDescent="0.25">
      <c r="A693" s="10" t="s">
        <v>752</v>
      </c>
      <c r="B693" s="17">
        <v>453</v>
      </c>
      <c r="C693" s="18">
        <v>30</v>
      </c>
      <c r="D693" s="17">
        <v>37</v>
      </c>
      <c r="E693" s="19">
        <v>44127</v>
      </c>
      <c r="F693" s="17" t="s">
        <v>1181</v>
      </c>
      <c r="G693" s="17" t="s">
        <v>1182</v>
      </c>
      <c r="H693" t="str" cm="1">
        <f t="array" ref="H6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693" s="17" t="s">
        <v>68</v>
      </c>
      <c r="J693" t="str">
        <f>IF(semaineNetNm1[[#This Row],[Popularité]]&gt;=70,"Forte","Faible")</f>
        <v>Forte</v>
      </c>
      <c r="K693" t="str">
        <f>IF(semaineNetNm1[[#This Row],[Energie]]&gt;0.6,"Forte","Faible")</f>
        <v>Forte</v>
      </c>
      <c r="L693" s="18">
        <v>5176493</v>
      </c>
      <c r="M693" s="17">
        <v>9778632</v>
      </c>
      <c r="N693" s="19">
        <v>44034</v>
      </c>
      <c r="O693" s="17">
        <v>82</v>
      </c>
      <c r="P693" s="17">
        <v>0.71099999999999997</v>
      </c>
      <c r="Q693" s="17">
        <v>0.78900000000000003</v>
      </c>
      <c r="R693" s="17">
        <v>4.1000000000000002E-2</v>
      </c>
      <c r="S693" s="17">
        <v>3.32E-2</v>
      </c>
      <c r="T693" s="17">
        <v>8.7599999999999997E-2</v>
      </c>
      <c r="U693" s="17">
        <v>0.753</v>
      </c>
      <c r="V693" s="17">
        <v>-4.2480000000000002</v>
      </c>
      <c r="W693" s="17">
        <v>190306</v>
      </c>
      <c r="X693">
        <f>YEAR(semaineNetNm1[[#This Row],[Date de sortie]])</f>
        <v>2020</v>
      </c>
    </row>
    <row r="694" spans="1:24" x14ac:dyDescent="0.25">
      <c r="A694" s="10" t="s">
        <v>752</v>
      </c>
      <c r="B694" s="17">
        <v>993</v>
      </c>
      <c r="C694" s="18">
        <v>82</v>
      </c>
      <c r="D694" s="17">
        <v>1</v>
      </c>
      <c r="E694" s="19">
        <v>44036</v>
      </c>
      <c r="F694" s="17" t="s">
        <v>1183</v>
      </c>
      <c r="G694" s="17" t="s">
        <v>407</v>
      </c>
      <c r="H694" t="str" cm="1">
        <f t="array" ref="H6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94" s="17" t="s">
        <v>408</v>
      </c>
      <c r="J694" t="str">
        <f>IF(semaineNetNm1[[#This Row],[Popularité]]&gt;=70,"Forte","Faible")</f>
        <v>Faible</v>
      </c>
      <c r="K694" t="str">
        <f>IF(semaineNetNm1[[#This Row],[Energie]]&gt;0.6,"Forte","Faible")</f>
        <v>Forte</v>
      </c>
      <c r="L694" s="18">
        <v>8293983</v>
      </c>
      <c r="M694" s="17">
        <v>14103694</v>
      </c>
      <c r="N694" s="19">
        <v>44034</v>
      </c>
      <c r="O694" s="17">
        <v>64</v>
      </c>
      <c r="P694" s="17">
        <v>0.66300000000000003</v>
      </c>
      <c r="Q694" s="17">
        <v>0.73199999999999998</v>
      </c>
      <c r="R694" s="17">
        <v>0.192</v>
      </c>
      <c r="S694" s="17">
        <v>8.1900000000000001E-2</v>
      </c>
      <c r="T694" s="17">
        <v>0.115</v>
      </c>
      <c r="U694" s="17">
        <v>0.22700000000000001</v>
      </c>
      <c r="V694" s="17">
        <v>-7.6159999999999997</v>
      </c>
      <c r="W694" s="17">
        <v>210587</v>
      </c>
      <c r="X694">
        <f>YEAR(semaineNetNm1[[#This Row],[Date de sortie]])</f>
        <v>2020</v>
      </c>
    </row>
    <row r="695" spans="1:24" x14ac:dyDescent="0.25">
      <c r="A695" s="10" t="s">
        <v>752</v>
      </c>
      <c r="B695" s="17">
        <v>451</v>
      </c>
      <c r="C695" s="18">
        <v>88</v>
      </c>
      <c r="D695" s="17">
        <v>31</v>
      </c>
      <c r="E695" s="19">
        <v>44225</v>
      </c>
      <c r="F695" s="17" t="s">
        <v>1184</v>
      </c>
      <c r="G695" s="17" t="s">
        <v>34</v>
      </c>
      <c r="H695" t="str" cm="1">
        <f t="array" ref="H6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95" s="17" t="s">
        <v>132</v>
      </c>
      <c r="J695" t="str">
        <f>IF(semaineNetNm1[[#This Row],[Popularité]]&gt;=70,"Forte","Faible")</f>
        <v>Forte</v>
      </c>
      <c r="K695" t="str">
        <f>IF(semaineNetNm1[[#This Row],[Energie]]&gt;0.6,"Forte","Faible")</f>
        <v>Forte</v>
      </c>
      <c r="L695" s="18">
        <v>5323062</v>
      </c>
      <c r="M695" s="17">
        <v>6852509</v>
      </c>
      <c r="N695" s="19">
        <v>44032</v>
      </c>
      <c r="O695" s="17">
        <v>82</v>
      </c>
      <c r="P695" s="17">
        <v>0.64700000000000002</v>
      </c>
      <c r="Q695" s="17">
        <v>0.90500000000000003</v>
      </c>
      <c r="R695" s="17">
        <v>0.107</v>
      </c>
      <c r="S695" s="17">
        <v>1.8700000000000001E-2</v>
      </c>
      <c r="T695" s="17">
        <v>0.28199999999999997</v>
      </c>
      <c r="U695" s="17">
        <v>0.36699999999999999</v>
      </c>
      <c r="V695" s="17">
        <v>-5.0650000000000004</v>
      </c>
      <c r="W695" s="17">
        <v>190534</v>
      </c>
      <c r="X695">
        <f>YEAR(semaineNetNm1[[#This Row],[Date de sortie]])</f>
        <v>2020</v>
      </c>
    </row>
    <row r="696" spans="1:24" x14ac:dyDescent="0.25">
      <c r="A696" s="10" t="s">
        <v>752</v>
      </c>
      <c r="B696" s="17">
        <v>955</v>
      </c>
      <c r="C696" s="18">
        <v>74</v>
      </c>
      <c r="D696" s="17">
        <v>5</v>
      </c>
      <c r="E696" s="19">
        <v>44036</v>
      </c>
      <c r="F696" s="17" t="s">
        <v>1185</v>
      </c>
      <c r="G696" s="17" t="s">
        <v>1186</v>
      </c>
      <c r="H696" t="str" cm="1">
        <f t="array" ref="H6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96" s="17" t="s">
        <v>158</v>
      </c>
      <c r="J696" t="str">
        <f>IF(semaineNetNm1[[#This Row],[Popularité]]&gt;=70,"Forte","Faible")</f>
        <v>Faible</v>
      </c>
      <c r="K696" t="str">
        <f>IF(semaineNetNm1[[#This Row],[Energie]]&gt;0.6,"Forte","Faible")</f>
        <v>Forte</v>
      </c>
      <c r="L696" s="18">
        <v>4480780</v>
      </c>
      <c r="M696" s="17">
        <v>328877</v>
      </c>
      <c r="N696" s="19">
        <v>44032</v>
      </c>
      <c r="O696" s="17">
        <v>68</v>
      </c>
      <c r="P696" s="17">
        <v>0.82599999999999996</v>
      </c>
      <c r="Q696" s="17">
        <v>0.68</v>
      </c>
      <c r="R696" s="17">
        <v>0.27</v>
      </c>
      <c r="S696" s="17">
        <v>0.56200000000000006</v>
      </c>
      <c r="T696" s="17">
        <v>0.254</v>
      </c>
      <c r="U696" s="17">
        <v>0.80400000000000005</v>
      </c>
      <c r="V696" s="17">
        <v>-2.5609999999999999</v>
      </c>
      <c r="W696" s="17">
        <v>248937</v>
      </c>
      <c r="X696">
        <f>YEAR(semaineNetNm1[[#This Row],[Date de sortie]])</f>
        <v>2020</v>
      </c>
    </row>
    <row r="697" spans="1:24" x14ac:dyDescent="0.25">
      <c r="A697" s="10" t="s">
        <v>752</v>
      </c>
      <c r="B697" s="17">
        <v>382</v>
      </c>
      <c r="C697" s="18">
        <v>71</v>
      </c>
      <c r="D697" s="17">
        <v>28</v>
      </c>
      <c r="E697" s="19">
        <v>44281</v>
      </c>
      <c r="F697" s="17" t="s">
        <v>1187</v>
      </c>
      <c r="G697" s="17" t="s">
        <v>1188</v>
      </c>
      <c r="H697" t="str" cm="1">
        <f t="array" ref="H6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97" s="17" t="s">
        <v>1189</v>
      </c>
      <c r="J697" t="str">
        <f>IF(semaineNetNm1[[#This Row],[Popularité]]&gt;=70,"Forte","Faible")</f>
        <v>Forte</v>
      </c>
      <c r="K697" t="str">
        <f>IF(semaineNetNm1[[#This Row],[Energie]]&gt;0.6,"Forte","Faible")</f>
        <v>Faible</v>
      </c>
      <c r="L697" s="18">
        <v>5258000</v>
      </c>
      <c r="M697" s="17">
        <v>942628</v>
      </c>
      <c r="N697" s="19">
        <v>44029</v>
      </c>
      <c r="O697" s="17">
        <v>79</v>
      </c>
      <c r="P697" s="17">
        <v>0.41499999999999998</v>
      </c>
      <c r="Q697" s="17">
        <v>0.81299999999999994</v>
      </c>
      <c r="R697" s="17">
        <v>3.49E-2</v>
      </c>
      <c r="S697" s="17">
        <v>0.77700000000000002</v>
      </c>
      <c r="T697" s="17">
        <v>0.13100000000000001</v>
      </c>
      <c r="U697" s="17">
        <v>0.66700000000000004</v>
      </c>
      <c r="V697" s="17">
        <v>-5.9260000000000002</v>
      </c>
      <c r="W697" s="17">
        <v>170345</v>
      </c>
      <c r="X697">
        <f>YEAR(semaineNetNm1[[#This Row],[Date de sortie]])</f>
        <v>2020</v>
      </c>
    </row>
    <row r="698" spans="1:24" x14ac:dyDescent="0.25">
      <c r="A698" s="10" t="s">
        <v>752</v>
      </c>
      <c r="B698" s="17">
        <v>395</v>
      </c>
      <c r="C698" s="18">
        <v>7</v>
      </c>
      <c r="D698" s="17">
        <v>40</v>
      </c>
      <c r="E698" s="19">
        <v>44029</v>
      </c>
      <c r="F698" s="17" t="s">
        <v>1190</v>
      </c>
      <c r="G698" s="17" t="s">
        <v>448</v>
      </c>
      <c r="H698" t="str" cm="1">
        <f t="array" ref="H6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698" s="17" t="s">
        <v>193</v>
      </c>
      <c r="J698" t="str">
        <f>IF(semaineNetNm1[[#This Row],[Popularité]]&gt;=70,"Forte","Faible")</f>
        <v>Forte</v>
      </c>
      <c r="K698" t="str">
        <f>IF(semaineNetNm1[[#This Row],[Energie]]&gt;0.6,"Forte","Faible")</f>
        <v>Faible</v>
      </c>
      <c r="L698" s="18">
        <v>6127103</v>
      </c>
      <c r="M698" s="17">
        <v>6278835</v>
      </c>
      <c r="N698" s="19">
        <v>44029</v>
      </c>
      <c r="O698" s="17">
        <v>80</v>
      </c>
      <c r="P698" s="17">
        <v>0.56000000000000005</v>
      </c>
      <c r="Q698" s="17">
        <v>0.8</v>
      </c>
      <c r="R698" s="17">
        <v>0.26100000000000001</v>
      </c>
      <c r="S698" s="17">
        <v>5.7000000000000002E-2</v>
      </c>
      <c r="T698" s="17">
        <v>0.13400000000000001</v>
      </c>
      <c r="U698" s="17">
        <v>0.45</v>
      </c>
      <c r="V698" s="17">
        <v>-4.8179999999999996</v>
      </c>
      <c r="W698" s="17">
        <v>200221</v>
      </c>
      <c r="X698">
        <f>YEAR(semaineNetNm1[[#This Row],[Date de sortie]])</f>
        <v>2020</v>
      </c>
    </row>
    <row r="699" spans="1:24" x14ac:dyDescent="0.25">
      <c r="A699" s="10" t="s">
        <v>752</v>
      </c>
      <c r="B699" s="17">
        <v>925</v>
      </c>
      <c r="C699" s="18">
        <v>86</v>
      </c>
      <c r="D699" s="17">
        <v>8</v>
      </c>
      <c r="E699" s="19">
        <v>44029</v>
      </c>
      <c r="F699" s="17" t="s">
        <v>1191</v>
      </c>
      <c r="G699" s="17" t="s">
        <v>1192</v>
      </c>
      <c r="H699" t="str" cm="1">
        <f t="array" ref="H6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699" s="17" t="s">
        <v>102</v>
      </c>
      <c r="J699" t="str">
        <f>IF(semaineNetNm1[[#This Row],[Popularité]]&gt;=70,"Forte","Faible")</f>
        <v>Forte</v>
      </c>
      <c r="K699" t="str">
        <f>IF(semaineNetNm1[[#This Row],[Energie]]&gt;0.6,"Forte","Faible")</f>
        <v>Forte</v>
      </c>
      <c r="L699" s="18">
        <v>4538382</v>
      </c>
      <c r="M699" s="17">
        <v>7593792</v>
      </c>
      <c r="N699" s="19">
        <v>44029</v>
      </c>
      <c r="O699" s="17">
        <v>74</v>
      </c>
      <c r="P699" s="17">
        <v>0.66400000000000003</v>
      </c>
      <c r="Q699" s="17">
        <v>0.75</v>
      </c>
      <c r="R699" s="17">
        <v>0.154</v>
      </c>
      <c r="S699" s="17">
        <v>0.27500000000000002</v>
      </c>
      <c r="T699" s="17">
        <v>6.3200000000000006E-2</v>
      </c>
      <c r="U699" s="17">
        <v>0.61699999999999999</v>
      </c>
      <c r="V699" s="17">
        <v>-5.9080000000000004</v>
      </c>
      <c r="W699" s="17">
        <v>208156</v>
      </c>
      <c r="X699">
        <f>YEAR(semaineNetNm1[[#This Row],[Date de sortie]])</f>
        <v>2020</v>
      </c>
    </row>
    <row r="700" spans="1:24" x14ac:dyDescent="0.25">
      <c r="A700" s="10" t="s">
        <v>752</v>
      </c>
      <c r="B700" s="17">
        <v>778</v>
      </c>
      <c r="C700" s="18">
        <v>22</v>
      </c>
      <c r="D700" s="17">
        <v>18</v>
      </c>
      <c r="E700" s="19">
        <v>44029</v>
      </c>
      <c r="F700" s="17" t="s">
        <v>1193</v>
      </c>
      <c r="G700" s="17" t="s">
        <v>448</v>
      </c>
      <c r="H700" t="str" cm="1">
        <f t="array" ref="H7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700" s="17" t="s">
        <v>193</v>
      </c>
      <c r="J700" t="str">
        <f>IF(semaineNetNm1[[#This Row],[Popularité]]&gt;=70,"Forte","Faible")</f>
        <v>Forte</v>
      </c>
      <c r="K700" t="str">
        <f>IF(semaineNetNm1[[#This Row],[Energie]]&gt;0.6,"Forte","Faible")</f>
        <v>Faible</v>
      </c>
      <c r="L700" s="18">
        <v>5043665</v>
      </c>
      <c r="M700" s="17">
        <v>6281829</v>
      </c>
      <c r="N700" s="19">
        <v>44028</v>
      </c>
      <c r="O700" s="17">
        <v>77</v>
      </c>
      <c r="P700" s="17">
        <v>0.34300000000000003</v>
      </c>
      <c r="Q700" s="17">
        <v>0.69499999999999995</v>
      </c>
      <c r="R700" s="17">
        <v>4.3200000000000002E-2</v>
      </c>
      <c r="S700" s="17">
        <v>7.4300000000000005E-2</v>
      </c>
      <c r="T700" s="17">
        <v>0.107</v>
      </c>
      <c r="U700" s="17">
        <v>0.22900000000000001</v>
      </c>
      <c r="V700" s="17">
        <v>-10.798</v>
      </c>
      <c r="W700" s="17">
        <v>218902</v>
      </c>
      <c r="X700">
        <f>YEAR(semaineNetNm1[[#This Row],[Date de sortie]])</f>
        <v>2020</v>
      </c>
    </row>
    <row r="701" spans="1:24" x14ac:dyDescent="0.25">
      <c r="A701" s="10" t="s">
        <v>752</v>
      </c>
      <c r="B701" s="17">
        <v>930</v>
      </c>
      <c r="C701" s="18">
        <v>174</v>
      </c>
      <c r="D701" s="17">
        <v>4</v>
      </c>
      <c r="E701" s="19">
        <v>44057</v>
      </c>
      <c r="F701" s="17" t="s">
        <v>1194</v>
      </c>
      <c r="G701" s="17" t="s">
        <v>1195</v>
      </c>
      <c r="H701" t="str" cm="1">
        <f t="array" ref="H7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01" s="17" t="s">
        <v>51</v>
      </c>
      <c r="J701" t="str">
        <f>IF(semaineNetNm1[[#This Row],[Popularité]]&gt;=70,"Forte","Faible")</f>
        <v>Faible</v>
      </c>
      <c r="K701" t="str">
        <f>IF(semaineNetNm1[[#This Row],[Energie]]&gt;0.6,"Forte","Faible")</f>
        <v>Faible</v>
      </c>
      <c r="L701" s="18">
        <v>4575403</v>
      </c>
      <c r="M701" s="17">
        <v>2919696</v>
      </c>
      <c r="N701" s="19">
        <v>44028</v>
      </c>
      <c r="O701" s="17">
        <v>66</v>
      </c>
      <c r="P701" s="17">
        <v>0.57999999999999996</v>
      </c>
      <c r="Q701" s="17">
        <v>0.76300000000000001</v>
      </c>
      <c r="R701" s="17">
        <v>0.14399999999999999</v>
      </c>
      <c r="S701" s="17">
        <v>4.6600000000000003E-2</v>
      </c>
      <c r="T701" s="17">
        <v>0.154</v>
      </c>
      <c r="U701" s="17">
        <v>0.60799999999999998</v>
      </c>
      <c r="V701" s="17">
        <v>-6.1959999999999997</v>
      </c>
      <c r="W701" s="17">
        <v>212011</v>
      </c>
      <c r="X701">
        <f>YEAR(semaineNetNm1[[#This Row],[Date de sortie]])</f>
        <v>2020</v>
      </c>
    </row>
    <row r="702" spans="1:24" x14ac:dyDescent="0.25">
      <c r="A702" s="10" t="s">
        <v>752</v>
      </c>
      <c r="B702" s="17">
        <v>1016</v>
      </c>
      <c r="C702" s="18">
        <v>169</v>
      </c>
      <c r="D702" s="17">
        <v>1</v>
      </c>
      <c r="E702" s="19">
        <v>44029</v>
      </c>
      <c r="F702" s="17" t="s">
        <v>1196</v>
      </c>
      <c r="G702" s="17" t="s">
        <v>1197</v>
      </c>
      <c r="H702" t="str" cm="1">
        <f t="array" ref="H7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02" s="17" t="s">
        <v>1198</v>
      </c>
      <c r="J702" t="str">
        <f>IF(semaineNetNm1[[#This Row],[Popularité]]&gt;=70,"Forte","Faible")</f>
        <v>Faible</v>
      </c>
      <c r="K702" t="str">
        <f>IF(semaineNetNm1[[#This Row],[Energie]]&gt;0.6,"Forte","Faible")</f>
        <v>Faible</v>
      </c>
      <c r="L702" s="18">
        <v>4803071</v>
      </c>
      <c r="M702" s="17">
        <v>942380</v>
      </c>
      <c r="N702" s="19">
        <v>44028</v>
      </c>
      <c r="O702" s="17">
        <v>60</v>
      </c>
      <c r="P702" s="17">
        <v>0.54200000000000004</v>
      </c>
      <c r="Q702" s="17">
        <v>0.874</v>
      </c>
      <c r="R702" s="17">
        <v>0.34399999999999997</v>
      </c>
      <c r="S702" s="17">
        <v>6.2100000000000002E-2</v>
      </c>
      <c r="T702" s="17">
        <v>0.18099999999999999</v>
      </c>
      <c r="U702" s="17">
        <v>0.48099999999999998</v>
      </c>
      <c r="V702" s="17">
        <v>-7.0640000000000001</v>
      </c>
      <c r="W702" s="17">
        <v>196933</v>
      </c>
      <c r="X702">
        <f>YEAR(semaineNetNm1[[#This Row],[Date de sortie]])</f>
        <v>2020</v>
      </c>
    </row>
    <row r="703" spans="1:24" x14ac:dyDescent="0.25">
      <c r="A703" s="10" t="s">
        <v>752</v>
      </c>
      <c r="B703" s="17">
        <v>946</v>
      </c>
      <c r="C703" s="18">
        <v>72</v>
      </c>
      <c r="D703" s="17">
        <v>4</v>
      </c>
      <c r="E703" s="19">
        <v>44001</v>
      </c>
      <c r="F703" s="17" t="s">
        <v>1199</v>
      </c>
      <c r="G703" s="17" t="s">
        <v>181</v>
      </c>
      <c r="H703" t="str" cm="1">
        <f t="array" ref="H7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03" s="17" t="s">
        <v>130</v>
      </c>
      <c r="J703" t="str">
        <f>IF(semaineNetNm1[[#This Row],[Popularité]]&gt;=70,"Forte","Faible")</f>
        <v>Forte</v>
      </c>
      <c r="K703" t="str">
        <f>IF(semaineNetNm1[[#This Row],[Energie]]&gt;0.6,"Forte","Faible")</f>
        <v>Forte</v>
      </c>
      <c r="L703" s="18">
        <v>4405338</v>
      </c>
      <c r="M703" s="17">
        <v>37151476</v>
      </c>
      <c r="N703" s="19">
        <v>44026</v>
      </c>
      <c r="O703" s="17">
        <v>73</v>
      </c>
      <c r="P703" s="17">
        <v>0.63400000000000001</v>
      </c>
      <c r="Q703" s="17">
        <v>0.72299999999999998</v>
      </c>
      <c r="R703" s="17">
        <v>5.4199999999999998E-2</v>
      </c>
      <c r="S703" s="17">
        <v>8.9200000000000002E-2</v>
      </c>
      <c r="T703" s="17">
        <v>7.8700000000000006E-2</v>
      </c>
      <c r="U703" s="17">
        <v>0.58199999999999996</v>
      </c>
      <c r="V703" s="17">
        <v>-5.415</v>
      </c>
      <c r="W703" s="17">
        <v>243267</v>
      </c>
      <c r="X703">
        <f>YEAR(semaineNetNm1[[#This Row],[Date de sortie]])</f>
        <v>2020</v>
      </c>
    </row>
    <row r="704" spans="1:24" x14ac:dyDescent="0.25">
      <c r="A704" s="10" t="s">
        <v>752</v>
      </c>
      <c r="B704" s="17">
        <v>385</v>
      </c>
      <c r="C704" s="18">
        <v>7</v>
      </c>
      <c r="D704" s="17">
        <v>44</v>
      </c>
      <c r="E704" s="19">
        <v>44022</v>
      </c>
      <c r="F704" s="17" t="s">
        <v>1200</v>
      </c>
      <c r="G704" s="17" t="s">
        <v>368</v>
      </c>
      <c r="H704" t="str" cm="1">
        <f t="array" ref="H7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04" s="17" t="s">
        <v>311</v>
      </c>
      <c r="J704" t="str">
        <f>IF(semaineNetNm1[[#This Row],[Popularité]]&gt;=70,"Forte","Faible")</f>
        <v>Forte</v>
      </c>
      <c r="K704" t="str">
        <f>IF(semaineNetNm1[[#This Row],[Energie]]&gt;0.6,"Forte","Faible")</f>
        <v>Forte</v>
      </c>
      <c r="L704" s="18">
        <v>5125706</v>
      </c>
      <c r="M704" s="17">
        <v>19085118</v>
      </c>
      <c r="N704" s="19">
        <v>44022</v>
      </c>
      <c r="O704" s="17">
        <v>83</v>
      </c>
      <c r="P704" s="17">
        <v>0.61299999999999999</v>
      </c>
      <c r="Q704" s="17">
        <v>0.65</v>
      </c>
      <c r="R704" s="17">
        <v>0.128</v>
      </c>
      <c r="S704" s="17">
        <v>3.3600000000000001E-3</v>
      </c>
      <c r="T704" s="17">
        <v>0.26700000000000002</v>
      </c>
      <c r="U704" s="17">
        <v>8.0399999999999999E-2</v>
      </c>
      <c r="V704" s="17">
        <v>-6.13</v>
      </c>
      <c r="W704" s="17">
        <v>194621</v>
      </c>
      <c r="X704">
        <f>YEAR(semaineNetNm1[[#This Row],[Date de sortie]])</f>
        <v>2020</v>
      </c>
    </row>
    <row r="705" spans="1:24" x14ac:dyDescent="0.25">
      <c r="A705" s="10" t="s">
        <v>752</v>
      </c>
      <c r="B705" s="17">
        <v>389</v>
      </c>
      <c r="C705" s="18">
        <v>4</v>
      </c>
      <c r="D705" s="17">
        <v>44</v>
      </c>
      <c r="E705" s="19">
        <v>44022</v>
      </c>
      <c r="F705" s="17" t="s">
        <v>1201</v>
      </c>
      <c r="G705" s="17" t="s">
        <v>368</v>
      </c>
      <c r="H705" t="str" cm="1">
        <f t="array" ref="H7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05" s="17" t="s">
        <v>311</v>
      </c>
      <c r="J705" t="str">
        <f>IF(semaineNetNm1[[#This Row],[Popularité]]&gt;=70,"Forte","Faible")</f>
        <v>Forte</v>
      </c>
      <c r="K705" t="str">
        <f>IF(semaineNetNm1[[#This Row],[Energie]]&gt;0.6,"Forte","Faible")</f>
        <v>Forte</v>
      </c>
      <c r="L705" s="18">
        <v>5037124</v>
      </c>
      <c r="M705" s="17">
        <v>19085118</v>
      </c>
      <c r="N705" s="19">
        <v>44022</v>
      </c>
      <c r="O705" s="17">
        <v>83</v>
      </c>
      <c r="P705" s="17">
        <v>0.81399999999999995</v>
      </c>
      <c r="Q705" s="17">
        <v>0.625</v>
      </c>
      <c r="R705" s="17">
        <v>6.5699999999999995E-2</v>
      </c>
      <c r="S705" s="17">
        <v>1.72E-2</v>
      </c>
      <c r="T705" s="17">
        <v>0.158</v>
      </c>
      <c r="U705" s="17">
        <v>0.53500000000000003</v>
      </c>
      <c r="V705" s="17">
        <v>-5.181</v>
      </c>
      <c r="W705" s="17">
        <v>205485</v>
      </c>
      <c r="X705">
        <f>YEAR(semaineNetNm1[[#This Row],[Date de sortie]])</f>
        <v>2020</v>
      </c>
    </row>
    <row r="706" spans="1:24" x14ac:dyDescent="0.25">
      <c r="A706" s="10" t="s">
        <v>752</v>
      </c>
      <c r="B706" s="17">
        <v>755</v>
      </c>
      <c r="C706" s="18">
        <v>7</v>
      </c>
      <c r="D706" s="17">
        <v>16</v>
      </c>
      <c r="E706" s="19">
        <v>44050</v>
      </c>
      <c r="F706" s="17" t="s">
        <v>1202</v>
      </c>
      <c r="G706" s="17" t="s">
        <v>368</v>
      </c>
      <c r="H706" t="str" cm="1">
        <f t="array" ref="H7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06" s="17" t="s">
        <v>311</v>
      </c>
      <c r="J706" t="str">
        <f>IF(semaineNetNm1[[#This Row],[Popularité]]&gt;=70,"Forte","Faible")</f>
        <v>Forte</v>
      </c>
      <c r="K706" t="str">
        <f>IF(semaineNetNm1[[#This Row],[Energie]]&gt;0.6,"Forte","Faible")</f>
        <v>Forte</v>
      </c>
      <c r="L706" s="18">
        <v>5164187</v>
      </c>
      <c r="M706" s="17">
        <v>19102888</v>
      </c>
      <c r="N706" s="19">
        <v>44022</v>
      </c>
      <c r="O706" s="17">
        <v>75</v>
      </c>
      <c r="P706" s="17">
        <v>0.68500000000000005</v>
      </c>
      <c r="Q706" s="17">
        <v>0.69399999999999995</v>
      </c>
      <c r="R706" s="17">
        <v>0.13300000000000001</v>
      </c>
      <c r="S706" s="17">
        <v>0.224</v>
      </c>
      <c r="T706" s="17">
        <v>0.124</v>
      </c>
      <c r="U706" s="17">
        <v>0.30599999999999999</v>
      </c>
      <c r="V706" s="17">
        <v>-6.5350000000000001</v>
      </c>
      <c r="W706" s="17">
        <v>196180</v>
      </c>
      <c r="X706">
        <f>YEAR(semaineNetNm1[[#This Row],[Date de sortie]])</f>
        <v>2020</v>
      </c>
    </row>
    <row r="707" spans="1:24" x14ac:dyDescent="0.25">
      <c r="A707" s="10" t="s">
        <v>752</v>
      </c>
      <c r="B707" s="17">
        <v>767</v>
      </c>
      <c r="C707" s="18">
        <v>86</v>
      </c>
      <c r="D707" s="17">
        <v>19</v>
      </c>
      <c r="E707" s="19">
        <v>44085</v>
      </c>
      <c r="F707" s="17" t="s">
        <v>1203</v>
      </c>
      <c r="G707" s="17" t="s">
        <v>1204</v>
      </c>
      <c r="H707" t="str" cm="1">
        <f t="array" ref="H7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07" s="17" t="s">
        <v>199</v>
      </c>
      <c r="J707" t="str">
        <f>IF(semaineNetNm1[[#This Row],[Popularité]]&gt;=70,"Forte","Faible")</f>
        <v>Forte</v>
      </c>
      <c r="K707" t="str">
        <f>IF(semaineNetNm1[[#This Row],[Energie]]&gt;0.6,"Forte","Faible")</f>
        <v>Forte</v>
      </c>
      <c r="L707" s="18">
        <v>5929062</v>
      </c>
      <c r="M707" s="17">
        <v>3509653</v>
      </c>
      <c r="N707" s="19">
        <v>44022</v>
      </c>
      <c r="O707" s="17">
        <v>79</v>
      </c>
      <c r="P707" s="17">
        <v>0.626</v>
      </c>
      <c r="Q707" s="17">
        <v>0.72699999999999998</v>
      </c>
      <c r="R707" s="17">
        <v>7.2599999999999998E-2</v>
      </c>
      <c r="S707" s="17">
        <v>4.6899999999999997E-2</v>
      </c>
      <c r="T707" s="17">
        <v>0.126</v>
      </c>
      <c r="U707" s="17">
        <v>0.32200000000000001</v>
      </c>
      <c r="V707" s="17">
        <v>-8.4149999999999991</v>
      </c>
      <c r="W707" s="17">
        <v>191406</v>
      </c>
      <c r="X707">
        <f>YEAR(semaineNetNm1[[#This Row],[Date de sortie]])</f>
        <v>2020</v>
      </c>
    </row>
    <row r="708" spans="1:24" x14ac:dyDescent="0.25">
      <c r="A708" s="10" t="s">
        <v>752</v>
      </c>
      <c r="B708" s="17">
        <v>879</v>
      </c>
      <c r="C708" s="18">
        <v>14</v>
      </c>
      <c r="D708" s="17">
        <v>12</v>
      </c>
      <c r="E708" s="19">
        <v>44022</v>
      </c>
      <c r="F708" s="17" t="s">
        <v>1205</v>
      </c>
      <c r="G708" s="17" t="s">
        <v>1206</v>
      </c>
      <c r="H708" t="str" cm="1">
        <f t="array" ref="H7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08" s="17" t="s">
        <v>311</v>
      </c>
      <c r="J708" t="str">
        <f>IF(semaineNetNm1[[#This Row],[Popularité]]&gt;=70,"Forte","Faible")</f>
        <v>Forte</v>
      </c>
      <c r="K708" t="str">
        <f>IF(semaineNetNm1[[#This Row],[Energie]]&gt;0.6,"Forte","Faible")</f>
        <v>Forte</v>
      </c>
      <c r="L708" s="18">
        <v>4851997</v>
      </c>
      <c r="M708" s="17">
        <v>19102888</v>
      </c>
      <c r="N708" s="19">
        <v>44022</v>
      </c>
      <c r="O708" s="17">
        <v>78</v>
      </c>
      <c r="P708" s="17">
        <v>0.65</v>
      </c>
      <c r="Q708" s="17">
        <v>0.70099999999999996</v>
      </c>
      <c r="R708" s="17">
        <v>0.104</v>
      </c>
      <c r="S708" s="17">
        <v>0.29099999999999998</v>
      </c>
      <c r="T708" s="17">
        <v>0.112</v>
      </c>
      <c r="U708" s="17">
        <v>0.64700000000000002</v>
      </c>
      <c r="V708" s="17">
        <v>-6.3129999999999997</v>
      </c>
      <c r="W708" s="17">
        <v>160212</v>
      </c>
      <c r="X708">
        <f>YEAR(semaineNetNm1[[#This Row],[Date de sortie]])</f>
        <v>2020</v>
      </c>
    </row>
    <row r="709" spans="1:24" x14ac:dyDescent="0.25">
      <c r="A709" s="10" t="s">
        <v>752</v>
      </c>
      <c r="B709" s="17">
        <v>881</v>
      </c>
      <c r="C709" s="18">
        <v>76</v>
      </c>
      <c r="D709" s="17">
        <v>17</v>
      </c>
      <c r="E709" s="19">
        <v>44008</v>
      </c>
      <c r="F709" s="17" t="s">
        <v>1207</v>
      </c>
      <c r="G709" s="17" t="s">
        <v>1208</v>
      </c>
      <c r="H709" t="str" cm="1">
        <f t="array" ref="H7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09" s="17" t="s">
        <v>1209</v>
      </c>
      <c r="J709" t="str">
        <f>IF(semaineNetNm1[[#This Row],[Popularité]]&gt;=70,"Forte","Faible")</f>
        <v>Forte</v>
      </c>
      <c r="K709" t="str">
        <f>IF(semaineNetNm1[[#This Row],[Energie]]&gt;0.6,"Forte","Faible")</f>
        <v>Faible</v>
      </c>
      <c r="L709" s="18">
        <v>4761286</v>
      </c>
      <c r="M709" s="17">
        <v>134339</v>
      </c>
      <c r="N709" s="19">
        <v>44022</v>
      </c>
      <c r="O709" s="17">
        <v>71</v>
      </c>
      <c r="P709" s="17">
        <v>0.57899999999999996</v>
      </c>
      <c r="Q709" s="17">
        <v>0.80100000000000005</v>
      </c>
      <c r="R709" s="17">
        <v>8.1299999999999997E-2</v>
      </c>
      <c r="S709" s="17">
        <v>0.33300000000000002</v>
      </c>
      <c r="T709" s="17">
        <v>0.17199999999999999</v>
      </c>
      <c r="U709" s="17">
        <v>0.23100000000000001</v>
      </c>
      <c r="V709" s="17">
        <v>-4.78</v>
      </c>
      <c r="W709" s="17">
        <v>212406</v>
      </c>
      <c r="X709">
        <f>YEAR(semaineNetNm1[[#This Row],[Date de sortie]])</f>
        <v>2020</v>
      </c>
    </row>
    <row r="710" spans="1:24" x14ac:dyDescent="0.25">
      <c r="A710" s="10" t="s">
        <v>752</v>
      </c>
      <c r="B710" s="17">
        <v>891</v>
      </c>
      <c r="C710" s="18">
        <v>10</v>
      </c>
      <c r="D710" s="17">
        <v>22</v>
      </c>
      <c r="E710" s="19">
        <v>43945</v>
      </c>
      <c r="F710" s="17" t="s">
        <v>1210</v>
      </c>
      <c r="G710" s="17" t="s">
        <v>368</v>
      </c>
      <c r="H710" t="str" cm="1">
        <f t="array" ref="H7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10" s="17" t="s">
        <v>311</v>
      </c>
      <c r="J710" t="str">
        <f>IF(semaineNetNm1[[#This Row],[Popularité]]&gt;=70,"Forte","Faible")</f>
        <v>Forte</v>
      </c>
      <c r="K710" t="str">
        <f>IF(semaineNetNm1[[#This Row],[Energie]]&gt;0.6,"Forte","Faible")</f>
        <v>Forte</v>
      </c>
      <c r="L710" s="18">
        <v>4819362</v>
      </c>
      <c r="M710" s="17">
        <v>19102888</v>
      </c>
      <c r="N710" s="19">
        <v>44022</v>
      </c>
      <c r="O710" s="17">
        <v>78</v>
      </c>
      <c r="P710" s="17">
        <v>0.625</v>
      </c>
      <c r="Q710" s="17">
        <v>0.70599999999999996</v>
      </c>
      <c r="R710" s="17">
        <v>3.1399999999999997E-2</v>
      </c>
      <c r="S710" s="17">
        <v>4.1700000000000001E-2</v>
      </c>
      <c r="T710" s="17">
        <v>0.129</v>
      </c>
      <c r="U710" s="17">
        <v>0.22500000000000001</v>
      </c>
      <c r="V710" s="17">
        <v>-7.4260000000000002</v>
      </c>
      <c r="W710" s="17">
        <v>242181</v>
      </c>
      <c r="X710">
        <f>YEAR(semaineNetNm1[[#This Row],[Date de sortie]])</f>
        <v>2020</v>
      </c>
    </row>
    <row r="711" spans="1:24" x14ac:dyDescent="0.25">
      <c r="A711" s="10" t="s">
        <v>752</v>
      </c>
      <c r="B711" s="17">
        <v>892</v>
      </c>
      <c r="C711" s="18">
        <v>9</v>
      </c>
      <c r="D711" s="17">
        <v>11</v>
      </c>
      <c r="E711" s="19">
        <v>44022</v>
      </c>
      <c r="F711" s="17" t="s">
        <v>1211</v>
      </c>
      <c r="G711" s="17" t="s">
        <v>368</v>
      </c>
      <c r="H711" t="str" cm="1">
        <f t="array" ref="H7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11" s="17" t="s">
        <v>311</v>
      </c>
      <c r="J711" t="str">
        <f>IF(semaineNetNm1[[#This Row],[Popularité]]&gt;=70,"Forte","Faible")</f>
        <v>Forte</v>
      </c>
      <c r="K711" t="str">
        <f>IF(semaineNetNm1[[#This Row],[Energie]]&gt;0.6,"Forte","Faible")</f>
        <v>Forte</v>
      </c>
      <c r="L711" s="18">
        <v>4805366</v>
      </c>
      <c r="M711" s="17">
        <v>19102888</v>
      </c>
      <c r="N711" s="19">
        <v>44022</v>
      </c>
      <c r="O711" s="17">
        <v>75</v>
      </c>
      <c r="P711" s="17">
        <v>0.622</v>
      </c>
      <c r="Q711" s="17">
        <v>0.747</v>
      </c>
      <c r="R711" s="17">
        <v>8.3799999999999999E-2</v>
      </c>
      <c r="S711" s="17">
        <v>0.17599999999999999</v>
      </c>
      <c r="T711" s="17">
        <v>0.151</v>
      </c>
      <c r="U711" s="17">
        <v>0.56999999999999995</v>
      </c>
      <c r="V711" s="17">
        <v>-5.8250000000000002</v>
      </c>
      <c r="W711" s="17">
        <v>181661</v>
      </c>
      <c r="X711">
        <f>YEAR(semaineNetNm1[[#This Row],[Date de sortie]])</f>
        <v>2020</v>
      </c>
    </row>
    <row r="712" spans="1:24" x14ac:dyDescent="0.25">
      <c r="A712" s="10" t="s">
        <v>752</v>
      </c>
      <c r="B712" s="17">
        <v>940</v>
      </c>
      <c r="C712" s="18">
        <v>8</v>
      </c>
      <c r="D712" s="17">
        <v>8</v>
      </c>
      <c r="E712" s="19">
        <v>44022</v>
      </c>
      <c r="F712" s="17" t="s">
        <v>1212</v>
      </c>
      <c r="G712" s="17" t="s">
        <v>368</v>
      </c>
      <c r="H712" t="str" cm="1">
        <f t="array" ref="H7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12" s="17" t="s">
        <v>311</v>
      </c>
      <c r="J712" t="str">
        <f>IF(semaineNetNm1[[#This Row],[Popularité]]&gt;=70,"Forte","Faible")</f>
        <v>Forte</v>
      </c>
      <c r="K712" t="str">
        <f>IF(semaineNetNm1[[#This Row],[Energie]]&gt;0.6,"Forte","Faible")</f>
        <v>Faible</v>
      </c>
      <c r="L712" s="18">
        <v>4883202</v>
      </c>
      <c r="M712" s="17">
        <v>19102888</v>
      </c>
      <c r="N712" s="19">
        <v>44022</v>
      </c>
      <c r="O712" s="17">
        <v>74</v>
      </c>
      <c r="P712" s="17">
        <v>0.44600000000000001</v>
      </c>
      <c r="Q712" s="17">
        <v>0.63</v>
      </c>
      <c r="R712" s="17">
        <v>3.5099999999999999E-2</v>
      </c>
      <c r="S712" s="17">
        <v>0.33700000000000002</v>
      </c>
      <c r="T712" s="17">
        <v>0.16600000000000001</v>
      </c>
      <c r="U712" s="17">
        <v>0.17699999999999999</v>
      </c>
      <c r="V712" s="17">
        <v>-8.9</v>
      </c>
      <c r="W712" s="17">
        <v>202193</v>
      </c>
      <c r="X712">
        <f>YEAR(semaineNetNm1[[#This Row],[Date de sortie]])</f>
        <v>2020</v>
      </c>
    </row>
    <row r="713" spans="1:24" x14ac:dyDescent="0.25">
      <c r="A713" s="10" t="s">
        <v>752</v>
      </c>
      <c r="B713" s="17">
        <v>985</v>
      </c>
      <c r="C713" s="18">
        <v>25</v>
      </c>
      <c r="D713" s="17">
        <v>4</v>
      </c>
      <c r="E713" s="19">
        <v>44022</v>
      </c>
      <c r="F713" s="17" t="s">
        <v>1213</v>
      </c>
      <c r="G713" s="17" t="s">
        <v>368</v>
      </c>
      <c r="H713" t="str" cm="1">
        <f t="array" ref="H7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13" s="17" t="s">
        <v>311</v>
      </c>
      <c r="J713" t="str">
        <f>IF(semaineNetNm1[[#This Row],[Popularité]]&gt;=70,"Forte","Faible")</f>
        <v>Forte</v>
      </c>
      <c r="K713" t="str">
        <f>IF(semaineNetNm1[[#This Row],[Energie]]&gt;0.6,"Forte","Faible")</f>
        <v>Faible</v>
      </c>
      <c r="L713" s="18">
        <v>4978899</v>
      </c>
      <c r="M713" s="17">
        <v>19102888</v>
      </c>
      <c r="N713" s="19">
        <v>44022</v>
      </c>
      <c r="O713" s="17">
        <v>73</v>
      </c>
      <c r="P713" s="17">
        <v>0.55000000000000004</v>
      </c>
      <c r="Q713" s="17">
        <v>0.86799999999999999</v>
      </c>
      <c r="R713" s="17">
        <v>0.22600000000000001</v>
      </c>
      <c r="S713" s="17">
        <v>0.183</v>
      </c>
      <c r="T713" s="17">
        <v>0.109</v>
      </c>
      <c r="U713" s="17">
        <v>0.46400000000000002</v>
      </c>
      <c r="V713" s="17">
        <v>-6.4169999999999998</v>
      </c>
      <c r="W713" s="17">
        <v>154767</v>
      </c>
      <c r="X713">
        <f>YEAR(semaineNetNm1[[#This Row],[Date de sortie]])</f>
        <v>2020</v>
      </c>
    </row>
    <row r="714" spans="1:24" x14ac:dyDescent="0.25">
      <c r="A714" s="10" t="s">
        <v>752</v>
      </c>
      <c r="B714" s="17">
        <v>996</v>
      </c>
      <c r="C714" s="18">
        <v>37</v>
      </c>
      <c r="D714" s="17">
        <v>3</v>
      </c>
      <c r="E714" s="19">
        <v>44022</v>
      </c>
      <c r="F714" s="17" t="s">
        <v>1214</v>
      </c>
      <c r="G714" s="17" t="s">
        <v>368</v>
      </c>
      <c r="H714" t="str" cm="1">
        <f t="array" ref="H7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14" s="17" t="s">
        <v>311</v>
      </c>
      <c r="J714" t="str">
        <f>IF(semaineNetNm1[[#This Row],[Popularité]]&gt;=70,"Forte","Faible")</f>
        <v>Forte</v>
      </c>
      <c r="K714" t="str">
        <f>IF(semaineNetNm1[[#This Row],[Energie]]&gt;0.6,"Forte","Faible")</f>
        <v>Faible</v>
      </c>
      <c r="L714" s="18">
        <v>5047752</v>
      </c>
      <c r="M714" s="17">
        <v>19102888</v>
      </c>
      <c r="N714" s="19">
        <v>44022</v>
      </c>
      <c r="O714" s="17">
        <v>75</v>
      </c>
      <c r="P714" s="17">
        <v>0.5</v>
      </c>
      <c r="Q714" s="17">
        <v>0.745</v>
      </c>
      <c r="R714" s="17">
        <v>0.13500000000000001</v>
      </c>
      <c r="S714" s="17">
        <v>0.439</v>
      </c>
      <c r="T714" s="17">
        <v>9.4299999999999995E-2</v>
      </c>
      <c r="U714" s="17">
        <v>0.433</v>
      </c>
      <c r="V714" s="17">
        <v>-6.1840000000000002</v>
      </c>
      <c r="W714" s="17">
        <v>168685</v>
      </c>
      <c r="X714">
        <f>YEAR(semaineNetNm1[[#This Row],[Date de sortie]])</f>
        <v>2020</v>
      </c>
    </row>
    <row r="715" spans="1:24" x14ac:dyDescent="0.25">
      <c r="A715" s="10" t="s">
        <v>752</v>
      </c>
      <c r="B715" s="17">
        <v>999</v>
      </c>
      <c r="C715" s="18">
        <v>35</v>
      </c>
      <c r="D715" s="17">
        <v>6</v>
      </c>
      <c r="E715" s="19">
        <v>44022</v>
      </c>
      <c r="F715" s="17" t="s">
        <v>1215</v>
      </c>
      <c r="G715" s="17" t="s">
        <v>368</v>
      </c>
      <c r="H715" t="str" cm="1">
        <f t="array" ref="H7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15" s="17" t="s">
        <v>311</v>
      </c>
      <c r="J715" t="str">
        <f>IF(semaineNetNm1[[#This Row],[Popularité]]&gt;=70,"Forte","Faible")</f>
        <v>Forte</v>
      </c>
      <c r="K715" t="str">
        <f>IF(semaineNetNm1[[#This Row],[Energie]]&gt;0.6,"Forte","Faible")</f>
        <v>Forte</v>
      </c>
      <c r="L715" s="18">
        <v>4798078</v>
      </c>
      <c r="M715" s="17">
        <v>19102888</v>
      </c>
      <c r="N715" s="19">
        <v>44022</v>
      </c>
      <c r="O715" s="17">
        <v>72</v>
      </c>
      <c r="P715" s="17">
        <v>0.76</v>
      </c>
      <c r="Q715" s="17">
        <v>0.66</v>
      </c>
      <c r="R715" s="17">
        <v>7.8700000000000006E-2</v>
      </c>
      <c r="S715" s="17">
        <v>0.29099999999999998</v>
      </c>
      <c r="T715" s="17">
        <v>0.63200000000000001</v>
      </c>
      <c r="U715" s="17">
        <v>0.39400000000000002</v>
      </c>
      <c r="V715" s="17">
        <v>-5.726</v>
      </c>
      <c r="W715" s="17">
        <v>180129</v>
      </c>
      <c r="X715">
        <f>YEAR(semaineNetNm1[[#This Row],[Date de sortie]])</f>
        <v>2020</v>
      </c>
    </row>
    <row r="716" spans="1:24" x14ac:dyDescent="0.25">
      <c r="A716" s="10" t="s">
        <v>752</v>
      </c>
      <c r="B716" s="17">
        <v>1000</v>
      </c>
      <c r="C716" s="18">
        <v>27</v>
      </c>
      <c r="D716" s="17">
        <v>3</v>
      </c>
      <c r="E716" s="19">
        <v>44022</v>
      </c>
      <c r="F716" s="17" t="s">
        <v>1216</v>
      </c>
      <c r="G716" s="17" t="s">
        <v>368</v>
      </c>
      <c r="H716" t="str" cm="1">
        <f t="array" ref="H7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16" s="17" t="s">
        <v>311</v>
      </c>
      <c r="J716" t="str">
        <f>IF(semaineNetNm1[[#This Row],[Popularité]]&gt;=70,"Forte","Faible")</f>
        <v>Forte</v>
      </c>
      <c r="K716" t="str">
        <f>IF(semaineNetNm1[[#This Row],[Energie]]&gt;0.6,"Forte","Faible")</f>
        <v>Faible</v>
      </c>
      <c r="L716" s="18">
        <v>4761155</v>
      </c>
      <c r="M716" s="17">
        <v>19102888</v>
      </c>
      <c r="N716" s="19">
        <v>44022</v>
      </c>
      <c r="O716" s="17">
        <v>72</v>
      </c>
      <c r="P716" s="17">
        <v>0.45200000000000001</v>
      </c>
      <c r="Q716" s="17">
        <v>0.65400000000000003</v>
      </c>
      <c r="R716" s="17">
        <v>4.3900000000000002E-2</v>
      </c>
      <c r="S716" s="17">
        <v>0.17</v>
      </c>
      <c r="T716" s="17">
        <v>0.114</v>
      </c>
      <c r="U716" s="17">
        <v>0.53200000000000003</v>
      </c>
      <c r="V716" s="17">
        <v>-6.36</v>
      </c>
      <c r="W716" s="17">
        <v>186749</v>
      </c>
      <c r="X716">
        <f>YEAR(semaineNetNm1[[#This Row],[Date de sortie]])</f>
        <v>2020</v>
      </c>
    </row>
    <row r="717" spans="1:24" x14ac:dyDescent="0.25">
      <c r="A717" s="10" t="s">
        <v>752</v>
      </c>
      <c r="B717" s="17">
        <v>1001</v>
      </c>
      <c r="C717" s="18">
        <v>24</v>
      </c>
      <c r="D717" s="17">
        <v>3</v>
      </c>
      <c r="E717" s="19">
        <v>44022</v>
      </c>
      <c r="F717" s="17" t="s">
        <v>1217</v>
      </c>
      <c r="G717" s="17" t="s">
        <v>368</v>
      </c>
      <c r="H717" t="str" cm="1">
        <f t="array" ref="H7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17" s="17" t="s">
        <v>311</v>
      </c>
      <c r="J717" t="str">
        <f>IF(semaineNetNm1[[#This Row],[Popularité]]&gt;=70,"Forte","Faible")</f>
        <v>Forte</v>
      </c>
      <c r="K717" t="str">
        <f>IF(semaineNetNm1[[#This Row],[Energie]]&gt;0.6,"Forte","Faible")</f>
        <v>Faible</v>
      </c>
      <c r="L717" s="18">
        <v>4687464</v>
      </c>
      <c r="M717" s="17">
        <v>19102888</v>
      </c>
      <c r="N717" s="19">
        <v>44022</v>
      </c>
      <c r="O717" s="17">
        <v>71</v>
      </c>
      <c r="P717" s="17">
        <v>0.54500000000000004</v>
      </c>
      <c r="Q717" s="17">
        <v>0.56699999999999995</v>
      </c>
      <c r="R717" s="17">
        <v>4.48E-2</v>
      </c>
      <c r="S717" s="17">
        <v>0.16800000000000001</v>
      </c>
      <c r="T717" s="17">
        <v>0.112</v>
      </c>
      <c r="U717" s="17">
        <v>0.23400000000000001</v>
      </c>
      <c r="V717" s="17">
        <v>-6.6680000000000001</v>
      </c>
      <c r="W717" s="17">
        <v>176650</v>
      </c>
      <c r="X717">
        <f>YEAR(semaineNetNm1[[#This Row],[Date de sortie]])</f>
        <v>2020</v>
      </c>
    </row>
    <row r="718" spans="1:24" x14ac:dyDescent="0.25">
      <c r="A718" s="10" t="s">
        <v>752</v>
      </c>
      <c r="B718" s="17">
        <v>1006</v>
      </c>
      <c r="C718" s="18">
        <v>10</v>
      </c>
      <c r="D718" s="17">
        <v>2</v>
      </c>
      <c r="E718" s="19">
        <v>44022</v>
      </c>
      <c r="F718" s="17" t="s">
        <v>1218</v>
      </c>
      <c r="G718" s="17" t="s">
        <v>1219</v>
      </c>
      <c r="H718" t="str" cm="1">
        <f t="array" ref="H7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18" s="17" t="s">
        <v>81</v>
      </c>
      <c r="J718" t="str">
        <f>IF(semaineNetNm1[[#This Row],[Popularité]]&gt;=70,"Forte","Faible")</f>
        <v>Faible</v>
      </c>
      <c r="K718" t="str">
        <f>IF(semaineNetNm1[[#This Row],[Energie]]&gt;0.6,"Forte","Faible")</f>
        <v>Faible</v>
      </c>
      <c r="L718" s="18">
        <v>15129295</v>
      </c>
      <c r="M718" s="17">
        <v>150587</v>
      </c>
      <c r="N718" s="19">
        <v>44022</v>
      </c>
      <c r="O718" s="17">
        <v>62</v>
      </c>
      <c r="P718" s="17">
        <v>0.375</v>
      </c>
      <c r="Q718" s="17">
        <v>0.752</v>
      </c>
      <c r="R718" s="17">
        <v>0.20399999999999999</v>
      </c>
      <c r="S718" s="17">
        <v>0.53300000000000003</v>
      </c>
      <c r="T718" s="17">
        <v>0.17499999999999999</v>
      </c>
      <c r="U718" s="17">
        <v>0.59099999999999997</v>
      </c>
      <c r="V718" s="17">
        <v>-10.157</v>
      </c>
      <c r="W718" s="17">
        <v>147673</v>
      </c>
      <c r="X718">
        <f>YEAR(semaineNetNm1[[#This Row],[Date de sortie]])</f>
        <v>2020</v>
      </c>
    </row>
    <row r="719" spans="1:24" x14ac:dyDescent="0.25">
      <c r="A719" s="10" t="s">
        <v>752</v>
      </c>
      <c r="B719" s="17">
        <v>1007</v>
      </c>
      <c r="C719" s="18">
        <v>43</v>
      </c>
      <c r="D719" s="17">
        <v>2</v>
      </c>
      <c r="E719" s="19">
        <v>44022</v>
      </c>
      <c r="F719" s="17" t="s">
        <v>1220</v>
      </c>
      <c r="G719" s="17" t="s">
        <v>368</v>
      </c>
      <c r="H719" t="str" cm="1">
        <f t="array" ref="H7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19" s="17" t="s">
        <v>311</v>
      </c>
      <c r="J719" t="str">
        <f>IF(semaineNetNm1[[#This Row],[Popularité]]&gt;=70,"Forte","Faible")</f>
        <v>Forte</v>
      </c>
      <c r="K719" t="str">
        <f>IF(semaineNetNm1[[#This Row],[Energie]]&gt;0.6,"Forte","Faible")</f>
        <v>Forte</v>
      </c>
      <c r="L719" s="18">
        <v>6229316</v>
      </c>
      <c r="M719" s="17">
        <v>19102888</v>
      </c>
      <c r="N719" s="19">
        <v>44022</v>
      </c>
      <c r="O719" s="17">
        <v>72</v>
      </c>
      <c r="P719" s="17">
        <v>0.66500000000000004</v>
      </c>
      <c r="Q719" s="17">
        <v>0.66100000000000003</v>
      </c>
      <c r="R719" s="17">
        <v>5.2999999999999999E-2</v>
      </c>
      <c r="S719" s="17">
        <v>0.53800000000000003</v>
      </c>
      <c r="T719" s="17">
        <v>9.8100000000000007E-2</v>
      </c>
      <c r="U719" s="17">
        <v>0.48599999999999999</v>
      </c>
      <c r="V719" s="17">
        <v>-6.3559999999999999</v>
      </c>
      <c r="W719" s="17">
        <v>147548</v>
      </c>
      <c r="X719">
        <f>YEAR(semaineNetNm1[[#This Row],[Date de sortie]])</f>
        <v>2020</v>
      </c>
    </row>
    <row r="720" spans="1:24" x14ac:dyDescent="0.25">
      <c r="A720" s="10" t="s">
        <v>752</v>
      </c>
      <c r="B720" s="17">
        <v>1008</v>
      </c>
      <c r="C720" s="18">
        <v>46</v>
      </c>
      <c r="D720" s="17">
        <v>2</v>
      </c>
      <c r="E720" s="19">
        <v>44022</v>
      </c>
      <c r="F720" s="17" t="s">
        <v>1221</v>
      </c>
      <c r="G720" s="17" t="s">
        <v>368</v>
      </c>
      <c r="H720" t="str" cm="1">
        <f t="array" ref="H7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20" s="17" t="s">
        <v>311</v>
      </c>
      <c r="J720" t="str">
        <f>IF(semaineNetNm1[[#This Row],[Popularité]]&gt;=70,"Forte","Faible")</f>
        <v>Forte</v>
      </c>
      <c r="K720" t="str">
        <f>IF(semaineNetNm1[[#This Row],[Energie]]&gt;0.6,"Forte","Faible")</f>
        <v>Forte</v>
      </c>
      <c r="L720" s="18">
        <v>6223001</v>
      </c>
      <c r="M720" s="17">
        <v>19102888</v>
      </c>
      <c r="N720" s="19">
        <v>44022</v>
      </c>
      <c r="O720" s="17">
        <v>73</v>
      </c>
      <c r="P720" s="17">
        <v>0.69499999999999995</v>
      </c>
      <c r="Q720" s="17">
        <v>0.621</v>
      </c>
      <c r="R720" s="17">
        <v>9.11E-2</v>
      </c>
      <c r="S720" s="17">
        <v>5.8399999999999997E-3</v>
      </c>
      <c r="T720" s="17">
        <v>8.5999999999999993E-2</v>
      </c>
      <c r="U720" s="17">
        <v>0.29799999999999999</v>
      </c>
      <c r="V720" s="17">
        <v>-5.1239999999999997</v>
      </c>
      <c r="W720" s="17">
        <v>136408</v>
      </c>
      <c r="X720">
        <f>YEAR(semaineNetNm1[[#This Row],[Date de sortie]])</f>
        <v>2020</v>
      </c>
    </row>
    <row r="721" spans="1:24" x14ac:dyDescent="0.25">
      <c r="A721" s="10" t="s">
        <v>752</v>
      </c>
      <c r="B721" s="17">
        <v>1009</v>
      </c>
      <c r="C721" s="18">
        <v>36</v>
      </c>
      <c r="D721" s="17">
        <v>2</v>
      </c>
      <c r="E721" s="19">
        <v>44022</v>
      </c>
      <c r="F721" s="17" t="s">
        <v>1222</v>
      </c>
      <c r="G721" s="17" t="s">
        <v>368</v>
      </c>
      <c r="H721" t="str" cm="1">
        <f t="array" ref="H7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21" s="17" t="s">
        <v>311</v>
      </c>
      <c r="J721" t="str">
        <f>IF(semaineNetNm1[[#This Row],[Popularité]]&gt;=70,"Forte","Faible")</f>
        <v>Forte</v>
      </c>
      <c r="K721" t="str">
        <f>IF(semaineNetNm1[[#This Row],[Energie]]&gt;0.6,"Forte","Faible")</f>
        <v>Forte</v>
      </c>
      <c r="L721" s="18">
        <v>5946573</v>
      </c>
      <c r="M721" s="17">
        <v>19102888</v>
      </c>
      <c r="N721" s="19">
        <v>44022</v>
      </c>
      <c r="O721" s="17">
        <v>70</v>
      </c>
      <c r="P721" s="17">
        <v>0.67</v>
      </c>
      <c r="Q721" s="17">
        <v>0.70699999999999996</v>
      </c>
      <c r="R721" s="17">
        <v>0.25700000000000001</v>
      </c>
      <c r="S721" s="17">
        <v>8.1299999999999997E-2</v>
      </c>
      <c r="T721" s="17">
        <v>9.8000000000000004E-2</v>
      </c>
      <c r="U721" s="17">
        <v>0.23499999999999999</v>
      </c>
      <c r="V721" s="17">
        <v>-6.3280000000000003</v>
      </c>
      <c r="W721" s="17">
        <v>200629</v>
      </c>
      <c r="X721">
        <f>YEAR(semaineNetNm1[[#This Row],[Date de sortie]])</f>
        <v>2020</v>
      </c>
    </row>
    <row r="722" spans="1:24" x14ac:dyDescent="0.25">
      <c r="A722" s="10" t="s">
        <v>752</v>
      </c>
      <c r="B722" s="17">
        <v>1010</v>
      </c>
      <c r="C722" s="18">
        <v>49</v>
      </c>
      <c r="D722" s="17">
        <v>2</v>
      </c>
      <c r="E722" s="19">
        <v>44022</v>
      </c>
      <c r="F722" s="17" t="s">
        <v>1223</v>
      </c>
      <c r="G722" s="17" t="s">
        <v>368</v>
      </c>
      <c r="H722" t="str" cm="1">
        <f t="array" ref="H7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22" s="17" t="s">
        <v>311</v>
      </c>
      <c r="J722" t="str">
        <f>IF(semaineNetNm1[[#This Row],[Popularité]]&gt;=70,"Forte","Faible")</f>
        <v>Forte</v>
      </c>
      <c r="K722" t="str">
        <f>IF(semaineNetNm1[[#This Row],[Energie]]&gt;0.6,"Forte","Faible")</f>
        <v>Forte</v>
      </c>
      <c r="L722" s="18">
        <v>5777859</v>
      </c>
      <c r="M722" s="17">
        <v>19102888</v>
      </c>
      <c r="N722" s="19">
        <v>44022</v>
      </c>
      <c r="O722" s="17">
        <v>71</v>
      </c>
      <c r="P722" s="17">
        <v>0.67100000000000004</v>
      </c>
      <c r="Q722" s="17">
        <v>0.65200000000000002</v>
      </c>
      <c r="R722" s="17">
        <v>7.5600000000000001E-2</v>
      </c>
      <c r="S722" s="17">
        <v>2.2200000000000001E-2</v>
      </c>
      <c r="T722" s="17">
        <v>0.107</v>
      </c>
      <c r="U722" s="17">
        <v>0.27400000000000002</v>
      </c>
      <c r="V722" s="17">
        <v>-5.89</v>
      </c>
      <c r="W722" s="17">
        <v>182922</v>
      </c>
      <c r="X722">
        <f>YEAR(semaineNetNm1[[#This Row],[Date de sortie]])</f>
        <v>2020</v>
      </c>
    </row>
    <row r="723" spans="1:24" x14ac:dyDescent="0.25">
      <c r="A723" s="10" t="s">
        <v>752</v>
      </c>
      <c r="B723" s="17">
        <v>1011</v>
      </c>
      <c r="C723" s="18">
        <v>44</v>
      </c>
      <c r="D723" s="17">
        <v>2</v>
      </c>
      <c r="E723" s="19">
        <v>44022</v>
      </c>
      <c r="F723" s="17" t="s">
        <v>1224</v>
      </c>
      <c r="G723" s="17" t="s">
        <v>368</v>
      </c>
      <c r="H723" t="str" cm="1">
        <f t="array" ref="H7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23" s="17" t="s">
        <v>311</v>
      </c>
      <c r="J723" t="str">
        <f>IF(semaineNetNm1[[#This Row],[Popularité]]&gt;=70,"Forte","Faible")</f>
        <v>Faible</v>
      </c>
      <c r="K723" t="str">
        <f>IF(semaineNetNm1[[#This Row],[Energie]]&gt;0.6,"Forte","Faible")</f>
        <v>Faible</v>
      </c>
      <c r="L723" s="18">
        <v>5394197</v>
      </c>
      <c r="M723" s="17">
        <v>19102888</v>
      </c>
      <c r="N723" s="19">
        <v>44022</v>
      </c>
      <c r="O723" s="17">
        <v>69</v>
      </c>
      <c r="P723" s="17">
        <v>0.52800000000000002</v>
      </c>
      <c r="Q723" s="17">
        <v>0.59499999999999997</v>
      </c>
      <c r="R723" s="17">
        <v>9.35E-2</v>
      </c>
      <c r="S723" s="17">
        <v>8.2000000000000003E-2</v>
      </c>
      <c r="T723" s="17">
        <v>0.14199999999999999</v>
      </c>
      <c r="U723" s="17">
        <v>0.51500000000000001</v>
      </c>
      <c r="V723" s="17">
        <v>-7.3710000000000004</v>
      </c>
      <c r="W723" s="17">
        <v>179464</v>
      </c>
      <c r="X723">
        <f>YEAR(semaineNetNm1[[#This Row],[Date de sortie]])</f>
        <v>2020</v>
      </c>
    </row>
    <row r="724" spans="1:24" x14ac:dyDescent="0.25">
      <c r="A724" s="10" t="s">
        <v>752</v>
      </c>
      <c r="B724" s="17">
        <v>1013</v>
      </c>
      <c r="C724" s="18">
        <v>45</v>
      </c>
      <c r="D724" s="17">
        <v>2</v>
      </c>
      <c r="E724" s="19">
        <v>44022</v>
      </c>
      <c r="F724" s="17" t="s">
        <v>1225</v>
      </c>
      <c r="G724" s="17" t="s">
        <v>368</v>
      </c>
      <c r="H724" t="str" cm="1">
        <f t="array" ref="H7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24" s="17" t="s">
        <v>311</v>
      </c>
      <c r="J724" t="str">
        <f>IF(semaineNetNm1[[#This Row],[Popularité]]&gt;=70,"Forte","Faible")</f>
        <v>Faible</v>
      </c>
      <c r="K724" t="str">
        <f>IF(semaineNetNm1[[#This Row],[Energie]]&gt;0.6,"Forte","Faible")</f>
        <v>Forte</v>
      </c>
      <c r="L724" s="18">
        <v>5137482</v>
      </c>
      <c r="M724" s="17">
        <v>19102888</v>
      </c>
      <c r="N724" s="19">
        <v>44022</v>
      </c>
      <c r="O724" s="17">
        <v>69</v>
      </c>
      <c r="P724" s="17">
        <v>0.63800000000000001</v>
      </c>
      <c r="Q724" s="17">
        <v>0.28799999999999998</v>
      </c>
      <c r="R724" s="17">
        <v>7.7899999999999997E-2</v>
      </c>
      <c r="S724" s="17">
        <v>0.13300000000000001</v>
      </c>
      <c r="T724" s="17">
        <v>0.14000000000000001</v>
      </c>
      <c r="U724" s="17">
        <v>0.14699999999999999</v>
      </c>
      <c r="V724" s="17">
        <v>-6.9349999999999996</v>
      </c>
      <c r="W724" s="17">
        <v>173114</v>
      </c>
      <c r="X724">
        <f>YEAR(semaineNetNm1[[#This Row],[Date de sortie]])</f>
        <v>2020</v>
      </c>
    </row>
    <row r="725" spans="1:24" x14ac:dyDescent="0.25">
      <c r="A725" s="10" t="s">
        <v>752</v>
      </c>
      <c r="B725" s="17">
        <v>1020</v>
      </c>
      <c r="C725" s="18">
        <v>67</v>
      </c>
      <c r="D725" s="17">
        <v>2</v>
      </c>
      <c r="E725" s="19">
        <v>44022</v>
      </c>
      <c r="F725" s="17" t="s">
        <v>1226</v>
      </c>
      <c r="G725" s="17" t="s">
        <v>770</v>
      </c>
      <c r="H725" t="str" cm="1">
        <f t="array" ref="H7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725" s="17" t="s">
        <v>193</v>
      </c>
      <c r="J725" t="str">
        <f>IF(semaineNetNm1[[#This Row],[Popularité]]&gt;=70,"Forte","Faible")</f>
        <v>Faible</v>
      </c>
      <c r="K725" t="str">
        <f>IF(semaineNetNm1[[#This Row],[Energie]]&gt;0.6,"Forte","Faible")</f>
        <v>Forte</v>
      </c>
      <c r="L725" s="18">
        <v>4639929</v>
      </c>
      <c r="M725" s="17">
        <v>5002317</v>
      </c>
      <c r="N725" s="19">
        <v>44022</v>
      </c>
      <c r="O725" s="17">
        <v>67</v>
      </c>
      <c r="P725" s="17">
        <v>0.78700000000000003</v>
      </c>
      <c r="Q725" s="17">
        <v>0.88</v>
      </c>
      <c r="R725" s="17">
        <v>0.11799999999999999</v>
      </c>
      <c r="S725" s="17">
        <v>0.22600000000000001</v>
      </c>
      <c r="T725" s="17">
        <v>0.12</v>
      </c>
      <c r="U725" s="17">
        <v>0.58799999999999997</v>
      </c>
      <c r="V725" s="17">
        <v>-5.1890000000000001</v>
      </c>
      <c r="W725" s="17">
        <v>264834</v>
      </c>
      <c r="X725">
        <f>YEAR(semaineNetNm1[[#This Row],[Date de sortie]])</f>
        <v>2020</v>
      </c>
    </row>
    <row r="726" spans="1:24" x14ac:dyDescent="0.25">
      <c r="A726" s="10" t="s">
        <v>752</v>
      </c>
      <c r="B726" s="17">
        <v>1030</v>
      </c>
      <c r="C726" s="18">
        <v>78</v>
      </c>
      <c r="D726" s="17">
        <v>1</v>
      </c>
      <c r="E726" s="19">
        <v>44022</v>
      </c>
      <c r="F726" s="17" t="s">
        <v>1227</v>
      </c>
      <c r="G726" s="17" t="s">
        <v>368</v>
      </c>
      <c r="H726" t="str" cm="1">
        <f t="array" ref="H7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26" s="17" t="s">
        <v>311</v>
      </c>
      <c r="J726" t="str">
        <f>IF(semaineNetNm1[[#This Row],[Popularité]]&gt;=70,"Forte","Faible")</f>
        <v>Faible</v>
      </c>
      <c r="K726" t="str">
        <f>IF(semaineNetNm1[[#This Row],[Energie]]&gt;0.6,"Forte","Faible")</f>
        <v>Faible</v>
      </c>
      <c r="L726" s="18">
        <v>8449557</v>
      </c>
      <c r="M726" s="17">
        <v>19102888</v>
      </c>
      <c r="N726" s="19">
        <v>44022</v>
      </c>
      <c r="O726" s="17">
        <v>60</v>
      </c>
      <c r="P726" s="17">
        <v>0.52800000000000002</v>
      </c>
      <c r="Q726" s="17">
        <v>0.307</v>
      </c>
      <c r="R726" s="17">
        <v>0.108</v>
      </c>
      <c r="S726" s="17">
        <v>0.97199999999999998</v>
      </c>
      <c r="T726" s="17">
        <v>0.222</v>
      </c>
      <c r="U726" s="17">
        <v>0.57999999999999996</v>
      </c>
      <c r="V726" s="17">
        <v>-11.337</v>
      </c>
      <c r="W726" s="17">
        <v>70395</v>
      </c>
      <c r="X726">
        <f>YEAR(semaineNetNm1[[#This Row],[Date de sortie]])</f>
        <v>2020</v>
      </c>
    </row>
    <row r="727" spans="1:24" x14ac:dyDescent="0.25">
      <c r="A727" s="10" t="s">
        <v>752</v>
      </c>
      <c r="B727" s="17">
        <v>1031</v>
      </c>
      <c r="C727" s="18">
        <v>112</v>
      </c>
      <c r="D727" s="17">
        <v>1</v>
      </c>
      <c r="E727" s="19">
        <v>44022</v>
      </c>
      <c r="F727" s="17" t="s">
        <v>1228</v>
      </c>
      <c r="G727" s="17" t="s">
        <v>368</v>
      </c>
      <c r="H727" t="str" cm="1">
        <f t="array" ref="H7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27" s="17" t="s">
        <v>311</v>
      </c>
      <c r="J727" t="str">
        <f>IF(semaineNetNm1[[#This Row],[Popularité]]&gt;=70,"Forte","Faible")</f>
        <v>Faible</v>
      </c>
      <c r="K727" t="str">
        <f>IF(semaineNetNm1[[#This Row],[Energie]]&gt;0.6,"Forte","Faible")</f>
        <v>Faible</v>
      </c>
      <c r="L727" s="18">
        <v>6682917</v>
      </c>
      <c r="M727" s="17">
        <v>19102888</v>
      </c>
      <c r="N727" s="19">
        <v>44022</v>
      </c>
      <c r="O727" s="17">
        <v>59</v>
      </c>
      <c r="P727" s="17">
        <v>0.373</v>
      </c>
      <c r="Q727" s="17">
        <v>0.39200000000000002</v>
      </c>
      <c r="R727" s="17">
        <v>9.6799999999999997E-2</v>
      </c>
      <c r="S727" s="17">
        <v>0.99099999999999999</v>
      </c>
      <c r="T727" s="17">
        <v>0.54500000000000004</v>
      </c>
      <c r="U727" s="17">
        <v>0.51900000000000002</v>
      </c>
      <c r="V727" s="17">
        <v>-14.097</v>
      </c>
      <c r="W727" s="17">
        <v>30583</v>
      </c>
      <c r="X727">
        <f>YEAR(semaineNetNm1[[#This Row],[Date de sortie]])</f>
        <v>2020</v>
      </c>
    </row>
    <row r="728" spans="1:24" x14ac:dyDescent="0.25">
      <c r="A728" s="10" t="s">
        <v>752</v>
      </c>
      <c r="B728" s="17">
        <v>1032</v>
      </c>
      <c r="C728" s="18">
        <v>113</v>
      </c>
      <c r="D728" s="17">
        <v>1</v>
      </c>
      <c r="E728" s="19">
        <v>44022</v>
      </c>
      <c r="F728" s="17" t="s">
        <v>1229</v>
      </c>
      <c r="G728" s="17" t="s">
        <v>368</v>
      </c>
      <c r="H728" t="str" cm="1">
        <f t="array" ref="H7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28" s="17" t="s">
        <v>311</v>
      </c>
      <c r="J728" t="str">
        <f>IF(semaineNetNm1[[#This Row],[Popularité]]&gt;=70,"Forte","Faible")</f>
        <v>Faible</v>
      </c>
      <c r="K728" t="str">
        <f>IF(semaineNetNm1[[#This Row],[Energie]]&gt;0.6,"Forte","Faible")</f>
        <v>Faible</v>
      </c>
      <c r="L728" s="18">
        <v>6640728</v>
      </c>
      <c r="M728" s="17">
        <v>19102888</v>
      </c>
      <c r="N728" s="19">
        <v>44022</v>
      </c>
      <c r="O728" s="17">
        <v>58</v>
      </c>
      <c r="P728" s="17">
        <v>0.44700000000000001</v>
      </c>
      <c r="Q728" s="17">
        <v>0.66700000000000004</v>
      </c>
      <c r="R728" s="17">
        <v>0.76100000000000001</v>
      </c>
      <c r="S728" s="17">
        <v>0.91600000000000004</v>
      </c>
      <c r="T728" s="17">
        <v>0.61199999999999999</v>
      </c>
      <c r="U728" s="17">
        <v>0.82899999999999996</v>
      </c>
      <c r="V728" s="17">
        <v>-14.625</v>
      </c>
      <c r="W728" s="17">
        <v>136545</v>
      </c>
      <c r="X728">
        <f>YEAR(semaineNetNm1[[#This Row],[Date de sortie]])</f>
        <v>2020</v>
      </c>
    </row>
    <row r="729" spans="1:24" x14ac:dyDescent="0.25">
      <c r="A729" s="10" t="s">
        <v>752</v>
      </c>
      <c r="B729" s="17">
        <v>546</v>
      </c>
      <c r="C729" s="18">
        <v>22</v>
      </c>
      <c r="D729" s="17">
        <v>32</v>
      </c>
      <c r="E729" s="19">
        <v>44071</v>
      </c>
      <c r="F729" s="17" t="s">
        <v>1230</v>
      </c>
      <c r="G729" s="17" t="s">
        <v>242</v>
      </c>
      <c r="H729" t="str" cm="1">
        <f t="array" ref="H7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29" s="17" t="s">
        <v>243</v>
      </c>
      <c r="J729" t="str">
        <f>IF(semaineNetNm1[[#This Row],[Popularité]]&gt;=70,"Forte","Faible")</f>
        <v>Forte</v>
      </c>
      <c r="K729" t="str">
        <f>IF(semaineNetNm1[[#This Row],[Energie]]&gt;0.6,"Forte","Faible")</f>
        <v>Forte</v>
      </c>
      <c r="L729" s="18">
        <v>5120753</v>
      </c>
      <c r="M729" s="17">
        <v>6096559</v>
      </c>
      <c r="N729" s="19">
        <v>44021</v>
      </c>
      <c r="O729" s="17">
        <v>78</v>
      </c>
      <c r="P729" s="17">
        <v>0.63700000000000001</v>
      </c>
      <c r="Q729" s="17">
        <v>0.84799999999999998</v>
      </c>
      <c r="R729" s="17">
        <v>0.156</v>
      </c>
      <c r="S729" s="17">
        <v>4.1300000000000003E-2</v>
      </c>
      <c r="T729" s="17">
        <v>5.21E-2</v>
      </c>
      <c r="U729" s="17">
        <v>0.69799999999999995</v>
      </c>
      <c r="V729" s="17">
        <v>-5.1319999999999997</v>
      </c>
      <c r="W729" s="17">
        <v>222680</v>
      </c>
      <c r="X729">
        <f>YEAR(semaineNetNm1[[#This Row],[Date de sortie]])</f>
        <v>2020</v>
      </c>
    </row>
    <row r="730" spans="1:24" x14ac:dyDescent="0.25">
      <c r="A730" s="10" t="s">
        <v>752</v>
      </c>
      <c r="B730" s="17">
        <v>575</v>
      </c>
      <c r="C730" s="18">
        <v>45</v>
      </c>
      <c r="D730" s="17">
        <v>20</v>
      </c>
      <c r="E730" s="19">
        <v>44127</v>
      </c>
      <c r="F730" s="17" t="s">
        <v>1231</v>
      </c>
      <c r="G730" s="17" t="s">
        <v>715</v>
      </c>
      <c r="H730" t="str" cm="1">
        <f t="array" ref="H7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30" s="17" t="s">
        <v>43</v>
      </c>
      <c r="J730" t="str">
        <f>IF(semaineNetNm1[[#This Row],[Popularité]]&gt;=70,"Forte","Faible")</f>
        <v>Forte</v>
      </c>
      <c r="K730" t="str">
        <f>IF(semaineNetNm1[[#This Row],[Energie]]&gt;0.6,"Forte","Faible")</f>
        <v>Forte</v>
      </c>
      <c r="L730" s="18">
        <v>5030670</v>
      </c>
      <c r="M730" s="17">
        <v>1248499</v>
      </c>
      <c r="N730" s="19">
        <v>44021</v>
      </c>
      <c r="O730" s="17">
        <v>76</v>
      </c>
      <c r="P730" s="17">
        <v>0.66300000000000003</v>
      </c>
      <c r="Q730" s="17">
        <v>0.83399999999999996</v>
      </c>
      <c r="R730" s="17">
        <v>0.13300000000000001</v>
      </c>
      <c r="S730" s="17">
        <v>0.23499999999999999</v>
      </c>
      <c r="T730" s="17">
        <v>0.372</v>
      </c>
      <c r="U730" s="17">
        <v>0.77400000000000002</v>
      </c>
      <c r="V730" s="17">
        <v>-6.1429999999999998</v>
      </c>
      <c r="W730" s="17">
        <v>146523</v>
      </c>
      <c r="X730">
        <f>YEAR(semaineNetNm1[[#This Row],[Date de sortie]])</f>
        <v>2020</v>
      </c>
    </row>
    <row r="731" spans="1:24" x14ac:dyDescent="0.25">
      <c r="A731" s="10" t="s">
        <v>752</v>
      </c>
      <c r="B731" s="17">
        <v>989</v>
      </c>
      <c r="C731" s="18">
        <v>42</v>
      </c>
      <c r="D731" s="17">
        <v>24</v>
      </c>
      <c r="E731" s="19">
        <v>43938</v>
      </c>
      <c r="F731" s="17" t="s">
        <v>1232</v>
      </c>
      <c r="G731" s="17" t="s">
        <v>242</v>
      </c>
      <c r="H731" t="str" cm="1">
        <f t="array" ref="H7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31" s="17" t="s">
        <v>243</v>
      </c>
      <c r="J731" t="str">
        <f>IF(semaineNetNm1[[#This Row],[Popularité]]&gt;=70,"Forte","Faible")</f>
        <v>Forte</v>
      </c>
      <c r="K731" t="str">
        <f>IF(semaineNetNm1[[#This Row],[Energie]]&gt;0.6,"Forte","Faible")</f>
        <v>Forte</v>
      </c>
      <c r="L731" s="18">
        <v>4588064</v>
      </c>
      <c r="M731" s="17">
        <v>6096559</v>
      </c>
      <c r="N731" s="19">
        <v>44021</v>
      </c>
      <c r="O731" s="17">
        <v>78</v>
      </c>
      <c r="P731" s="17">
        <v>0.63700000000000001</v>
      </c>
      <c r="Q731" s="17">
        <v>0.84799999999999998</v>
      </c>
      <c r="R731" s="17">
        <v>0.156</v>
      </c>
      <c r="S731" s="17">
        <v>4.1300000000000003E-2</v>
      </c>
      <c r="T731" s="17">
        <v>5.21E-2</v>
      </c>
      <c r="U731" s="17">
        <v>0.69799999999999995</v>
      </c>
      <c r="V731" s="17">
        <v>-5.1319999999999997</v>
      </c>
      <c r="W731" s="17">
        <v>222680</v>
      </c>
      <c r="X731">
        <f>YEAR(semaineNetNm1[[#This Row],[Date de sortie]])</f>
        <v>2020</v>
      </c>
    </row>
    <row r="732" spans="1:24" x14ac:dyDescent="0.25">
      <c r="A732" s="10" t="s">
        <v>752</v>
      </c>
      <c r="B732" s="17">
        <v>1036</v>
      </c>
      <c r="C732" s="18">
        <v>164</v>
      </c>
      <c r="D732" s="17">
        <v>1</v>
      </c>
      <c r="E732" s="19">
        <v>44022</v>
      </c>
      <c r="F732" s="17" t="s">
        <v>1233</v>
      </c>
      <c r="G732" s="17" t="s">
        <v>1234</v>
      </c>
      <c r="H732" t="str" cm="1">
        <f t="array" ref="H7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32" s="17" t="s">
        <v>130</v>
      </c>
      <c r="J732" t="str">
        <f>IF(semaineNetNm1[[#This Row],[Popularité]]&gt;=70,"Forte","Faible")</f>
        <v>Forte</v>
      </c>
      <c r="K732" t="str">
        <f>IF(semaineNetNm1[[#This Row],[Energie]]&gt;0.6,"Forte","Faible")</f>
        <v>Forte</v>
      </c>
      <c r="L732" s="18">
        <v>5030481</v>
      </c>
      <c r="M732" s="17">
        <v>383695</v>
      </c>
      <c r="N732" s="19">
        <v>44018</v>
      </c>
      <c r="O732" s="17">
        <v>70</v>
      </c>
      <c r="P732" s="17">
        <v>0.748</v>
      </c>
      <c r="Q732" s="17">
        <v>0.63100000000000001</v>
      </c>
      <c r="R732" s="17">
        <v>4.8800000000000003E-2</v>
      </c>
      <c r="S732" s="17">
        <v>0.21199999999999999</v>
      </c>
      <c r="T732" s="17">
        <v>0.53700000000000003</v>
      </c>
      <c r="U732" s="17">
        <v>0.35099999999999998</v>
      </c>
      <c r="V732" s="17">
        <v>-2.569</v>
      </c>
      <c r="W732" s="17">
        <v>178413</v>
      </c>
      <c r="X732">
        <f>YEAR(semaineNetNm1[[#This Row],[Date de sortie]])</f>
        <v>2020</v>
      </c>
    </row>
    <row r="733" spans="1:24" x14ac:dyDescent="0.25">
      <c r="A733" s="10" t="s">
        <v>752</v>
      </c>
      <c r="B733" s="17">
        <v>86</v>
      </c>
      <c r="C733" s="18">
        <v>11</v>
      </c>
      <c r="D733" s="17">
        <v>55</v>
      </c>
      <c r="E733" s="19">
        <v>44113</v>
      </c>
      <c r="F733" s="17" t="s">
        <v>1235</v>
      </c>
      <c r="G733" s="17" t="s">
        <v>1236</v>
      </c>
      <c r="H733" t="str" cm="1">
        <f t="array" ref="H7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33" s="17" t="s">
        <v>68</v>
      </c>
      <c r="J733" t="str">
        <f>IF(semaineNetNm1[[#This Row],[Popularité]]&gt;=70,"Forte","Faible")</f>
        <v>Forte</v>
      </c>
      <c r="K733" t="str">
        <f>IF(semaineNetNm1[[#This Row],[Energie]]&gt;0.6,"Forte","Faible")</f>
        <v>Forte</v>
      </c>
      <c r="L733" s="18">
        <v>7434252</v>
      </c>
      <c r="M733" s="17">
        <v>207547</v>
      </c>
      <c r="N733" s="19">
        <v>44015</v>
      </c>
      <c r="O733" s="17">
        <v>87</v>
      </c>
      <c r="P733" s="17">
        <v>0.874</v>
      </c>
      <c r="Q733" s="17">
        <v>0.73399999999999999</v>
      </c>
      <c r="R733" s="17">
        <v>6.6199999999999995E-2</v>
      </c>
      <c r="S733" s="17">
        <v>0.16800000000000001</v>
      </c>
      <c r="T733" s="17">
        <v>4.8899999999999999E-2</v>
      </c>
      <c r="U733" s="17">
        <v>0.90500000000000003</v>
      </c>
      <c r="V733" s="17">
        <v>-3.1579999999999999</v>
      </c>
      <c r="W733" s="17">
        <v>166028</v>
      </c>
      <c r="X733">
        <f>YEAR(semaineNetNm1[[#This Row],[Date de sortie]])</f>
        <v>2020</v>
      </c>
    </row>
    <row r="734" spans="1:24" x14ac:dyDescent="0.25">
      <c r="A734" s="10" t="s">
        <v>752</v>
      </c>
      <c r="B734" s="17">
        <v>158</v>
      </c>
      <c r="C734" s="18">
        <v>6</v>
      </c>
      <c r="D734" s="17">
        <v>47</v>
      </c>
      <c r="E734" s="19">
        <v>44141</v>
      </c>
      <c r="F734" s="17" t="s">
        <v>1237</v>
      </c>
      <c r="G734" s="17" t="s">
        <v>34</v>
      </c>
      <c r="H734" t="str" cm="1">
        <f t="array" ref="H7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34" s="17" t="s">
        <v>132</v>
      </c>
      <c r="J734" t="str">
        <f>IF(semaineNetNm1[[#This Row],[Popularité]]&gt;=70,"Forte","Faible")</f>
        <v>Forte</v>
      </c>
      <c r="K734" t="str">
        <f>IF(semaineNetNm1[[#This Row],[Energie]]&gt;0.6,"Forte","Faible")</f>
        <v>Faible</v>
      </c>
      <c r="L734" s="18">
        <v>5570735</v>
      </c>
      <c r="M734" s="17">
        <v>6837946</v>
      </c>
      <c r="N734" s="19">
        <v>44015</v>
      </c>
      <c r="O734" s="17">
        <v>85</v>
      </c>
      <c r="P734" s="17">
        <v>0.54800000000000004</v>
      </c>
      <c r="Q734" s="17">
        <v>0.70899999999999996</v>
      </c>
      <c r="R734" s="17">
        <v>0.35299999999999998</v>
      </c>
      <c r="S734" s="17">
        <v>0.65</v>
      </c>
      <c r="T734" s="17">
        <v>0.13300000000000001</v>
      </c>
      <c r="U734" s="17">
        <v>0.54300000000000004</v>
      </c>
      <c r="V734" s="17">
        <v>-8.4930000000000003</v>
      </c>
      <c r="W734" s="17">
        <v>160000</v>
      </c>
      <c r="X734">
        <f>YEAR(semaineNetNm1[[#This Row],[Date de sortie]])</f>
        <v>2020</v>
      </c>
    </row>
    <row r="735" spans="1:24" x14ac:dyDescent="0.25">
      <c r="A735" s="10" t="s">
        <v>752</v>
      </c>
      <c r="B735" s="17">
        <v>167</v>
      </c>
      <c r="C735" s="18">
        <v>7</v>
      </c>
      <c r="D735" s="17">
        <v>56</v>
      </c>
      <c r="E735" s="19">
        <v>44106</v>
      </c>
      <c r="F735" s="17" t="s">
        <v>1238</v>
      </c>
      <c r="G735" s="17" t="s">
        <v>34</v>
      </c>
      <c r="H735" t="str" cm="1">
        <f t="array" ref="H7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35" s="17" t="s">
        <v>132</v>
      </c>
      <c r="J735" t="str">
        <f>IF(semaineNetNm1[[#This Row],[Popularité]]&gt;=70,"Forte","Faible")</f>
        <v>Forte</v>
      </c>
      <c r="K735" t="str">
        <f>IF(semaineNetNm1[[#This Row],[Energie]]&gt;0.6,"Forte","Faible")</f>
        <v>Faible</v>
      </c>
      <c r="L735" s="18">
        <v>5431375</v>
      </c>
      <c r="M735" s="17">
        <v>6837946</v>
      </c>
      <c r="N735" s="19">
        <v>44015</v>
      </c>
      <c r="O735" s="17">
        <v>84</v>
      </c>
      <c r="P735" s="17">
        <v>0.58599999999999997</v>
      </c>
      <c r="Q735" s="17">
        <v>0.82299999999999995</v>
      </c>
      <c r="R735" s="17">
        <v>0.2</v>
      </c>
      <c r="S735" s="17">
        <v>0.114</v>
      </c>
      <c r="T735" s="17">
        <v>0.193</v>
      </c>
      <c r="U735" s="17">
        <v>0.34699999999999998</v>
      </c>
      <c r="V735" s="17">
        <v>-6.6059999999999999</v>
      </c>
      <c r="W735" s="17">
        <v>190476</v>
      </c>
      <c r="X735">
        <f>YEAR(semaineNetNm1[[#This Row],[Date de sortie]])</f>
        <v>2020</v>
      </c>
    </row>
    <row r="736" spans="1:24" x14ac:dyDescent="0.25">
      <c r="A736" s="10" t="s">
        <v>752</v>
      </c>
      <c r="B736" s="17">
        <v>501</v>
      </c>
      <c r="C736" s="18">
        <v>12</v>
      </c>
      <c r="D736" s="17">
        <v>37</v>
      </c>
      <c r="E736" s="19">
        <v>44071</v>
      </c>
      <c r="F736" s="17" t="s">
        <v>1239</v>
      </c>
      <c r="G736" s="17" t="s">
        <v>34</v>
      </c>
      <c r="H736" t="str" cm="1">
        <f t="array" ref="H7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36" s="17" t="s">
        <v>132</v>
      </c>
      <c r="J736" t="str">
        <f>IF(semaineNetNm1[[#This Row],[Popularité]]&gt;=70,"Forte","Faible")</f>
        <v>Forte</v>
      </c>
      <c r="K736" t="str">
        <f>IF(semaineNetNm1[[#This Row],[Energie]]&gt;0.6,"Forte","Faible")</f>
        <v>Forte</v>
      </c>
      <c r="L736" s="18">
        <v>5068349</v>
      </c>
      <c r="M736" s="17">
        <v>6852509</v>
      </c>
      <c r="N736" s="19">
        <v>44015</v>
      </c>
      <c r="O736" s="17">
        <v>82</v>
      </c>
      <c r="P736" s="17">
        <v>0.60199999999999998</v>
      </c>
      <c r="Q736" s="17">
        <v>0.48</v>
      </c>
      <c r="R736" s="17">
        <v>0.36799999999999999</v>
      </c>
      <c r="S736" s="17">
        <v>0.48699999999999999</v>
      </c>
      <c r="T736" s="17">
        <v>8.48E-2</v>
      </c>
      <c r="U736" s="17">
        <v>0.26900000000000002</v>
      </c>
      <c r="V736" s="17">
        <v>-6.335</v>
      </c>
      <c r="W736" s="17">
        <v>213333</v>
      </c>
      <c r="X736">
        <f>YEAR(semaineNetNm1[[#This Row],[Date de sortie]])</f>
        <v>2020</v>
      </c>
    </row>
    <row r="737" spans="1:24" x14ac:dyDescent="0.25">
      <c r="A737" s="10" t="s">
        <v>752</v>
      </c>
      <c r="B737" s="17">
        <v>601</v>
      </c>
      <c r="C737" s="18">
        <v>17</v>
      </c>
      <c r="D737" s="17">
        <v>25</v>
      </c>
      <c r="E737" s="19">
        <v>44015</v>
      </c>
      <c r="F737" s="17" t="s">
        <v>1240</v>
      </c>
      <c r="G737" s="17" t="s">
        <v>34</v>
      </c>
      <c r="H737" t="str" cm="1">
        <f t="array" ref="H7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37" s="17" t="s">
        <v>132</v>
      </c>
      <c r="J737" t="str">
        <f>IF(semaineNetNm1[[#This Row],[Popularité]]&gt;=70,"Forte","Faible")</f>
        <v>Forte</v>
      </c>
      <c r="K737" t="str">
        <f>IF(semaineNetNm1[[#This Row],[Energie]]&gt;0.6,"Forte","Faible")</f>
        <v>Forte</v>
      </c>
      <c r="L737" s="18">
        <v>4892682</v>
      </c>
      <c r="M737" s="17">
        <v>6852509</v>
      </c>
      <c r="N737" s="19">
        <v>44015</v>
      </c>
      <c r="O737" s="17">
        <v>79</v>
      </c>
      <c r="P737" s="17">
        <v>0.61799999999999999</v>
      </c>
      <c r="Q737" s="17">
        <v>0.49</v>
      </c>
      <c r="R737" s="17">
        <v>0.104</v>
      </c>
      <c r="S737" s="17">
        <v>2.2100000000000002E-2</v>
      </c>
      <c r="T737" s="17">
        <v>0.25900000000000001</v>
      </c>
      <c r="U737" s="17">
        <v>0.28599999999999998</v>
      </c>
      <c r="V737" s="17">
        <v>-5.6550000000000002</v>
      </c>
      <c r="W737" s="17">
        <v>201600</v>
      </c>
      <c r="X737">
        <f>YEAR(semaineNetNm1[[#This Row],[Date de sortie]])</f>
        <v>2020</v>
      </c>
    </row>
    <row r="738" spans="1:24" x14ac:dyDescent="0.25">
      <c r="A738" s="10" t="s">
        <v>752</v>
      </c>
      <c r="B738" s="17">
        <v>798</v>
      </c>
      <c r="C738" s="18">
        <v>41</v>
      </c>
      <c r="D738" s="17">
        <v>19</v>
      </c>
      <c r="E738" s="19">
        <v>44015</v>
      </c>
      <c r="F738" s="17" t="s">
        <v>1241</v>
      </c>
      <c r="G738" s="17" t="s">
        <v>34</v>
      </c>
      <c r="H738" t="str" cm="1">
        <f t="array" ref="H7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38" s="17" t="s">
        <v>132</v>
      </c>
      <c r="J738" t="str">
        <f>IF(semaineNetNm1[[#This Row],[Popularité]]&gt;=70,"Forte","Faible")</f>
        <v>Forte</v>
      </c>
      <c r="K738" t="str">
        <f>IF(semaineNetNm1[[#This Row],[Energie]]&gt;0.6,"Forte","Faible")</f>
        <v>Forte</v>
      </c>
      <c r="L738" s="18">
        <v>4924030</v>
      </c>
      <c r="M738" s="17">
        <v>6852509</v>
      </c>
      <c r="N738" s="19">
        <v>44015</v>
      </c>
      <c r="O738" s="17">
        <v>78</v>
      </c>
      <c r="P738" s="17">
        <v>0.64700000000000002</v>
      </c>
      <c r="Q738" s="17">
        <v>0.68799999999999994</v>
      </c>
      <c r="R738" s="17">
        <v>0.19</v>
      </c>
      <c r="S738" s="17">
        <v>8.1499999999999993E-3</v>
      </c>
      <c r="T738" s="17">
        <v>9.5000000000000001E-2</v>
      </c>
      <c r="U738" s="17">
        <v>0.19500000000000001</v>
      </c>
      <c r="V738" s="17">
        <v>-7.258</v>
      </c>
      <c r="W738" s="17">
        <v>164580</v>
      </c>
      <c r="X738">
        <f>YEAR(semaineNetNm1[[#This Row],[Date de sortie]])</f>
        <v>2020</v>
      </c>
    </row>
    <row r="739" spans="1:24" x14ac:dyDescent="0.25">
      <c r="A739" s="10" t="s">
        <v>752</v>
      </c>
      <c r="B739" s="17">
        <v>958</v>
      </c>
      <c r="C739" s="18">
        <v>176</v>
      </c>
      <c r="D739" s="17">
        <v>3</v>
      </c>
      <c r="E739" s="19">
        <v>44050</v>
      </c>
      <c r="F739" s="17" t="s">
        <v>1242</v>
      </c>
      <c r="G739" s="17" t="s">
        <v>1243</v>
      </c>
      <c r="H739" t="str" cm="1">
        <f t="array" ref="H7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39" s="17" t="s">
        <v>68</v>
      </c>
      <c r="J739" t="str">
        <f>IF(semaineNetNm1[[#This Row],[Popularité]]&gt;=70,"Forte","Faible")</f>
        <v>Faible</v>
      </c>
      <c r="K739" t="str">
        <f>IF(semaineNetNm1[[#This Row],[Energie]]&gt;0.6,"Forte","Faible")</f>
        <v>Faible</v>
      </c>
      <c r="L739" s="18">
        <v>4462411</v>
      </c>
      <c r="M739" s="17">
        <v>9778632</v>
      </c>
      <c r="N739" s="19">
        <v>44015</v>
      </c>
      <c r="O739" s="17">
        <v>69</v>
      </c>
      <c r="P739" s="17">
        <v>0.52800000000000002</v>
      </c>
      <c r="Q739" s="17">
        <v>0.89900000000000002</v>
      </c>
      <c r="R739" s="17">
        <v>0.18099999999999999</v>
      </c>
      <c r="S739" s="17">
        <v>5.5400000000000002E-4</v>
      </c>
      <c r="T739" s="17">
        <v>0.105</v>
      </c>
      <c r="U739" s="17">
        <v>0.45600000000000002</v>
      </c>
      <c r="V739" s="17">
        <v>-5.4420000000000002</v>
      </c>
      <c r="W739" s="17">
        <v>111852</v>
      </c>
      <c r="X739">
        <f>YEAR(semaineNetNm1[[#This Row],[Date de sortie]])</f>
        <v>2020</v>
      </c>
    </row>
    <row r="740" spans="1:24" x14ac:dyDescent="0.25">
      <c r="A740" s="10" t="s">
        <v>752</v>
      </c>
      <c r="B740" s="17">
        <v>1035</v>
      </c>
      <c r="C740" s="18">
        <v>53</v>
      </c>
      <c r="D740" s="17">
        <v>2</v>
      </c>
      <c r="E740" s="19">
        <v>44015</v>
      </c>
      <c r="F740" s="17" t="s">
        <v>1244</v>
      </c>
      <c r="G740" s="17" t="s">
        <v>34</v>
      </c>
      <c r="H740" t="str" cm="1">
        <f t="array" ref="H7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40" s="17" t="s">
        <v>132</v>
      </c>
      <c r="J740" t="str">
        <f>IF(semaineNetNm1[[#This Row],[Popularité]]&gt;=70,"Forte","Faible")</f>
        <v>Forte</v>
      </c>
      <c r="K740" t="str">
        <f>IF(semaineNetNm1[[#This Row],[Energie]]&gt;0.6,"Forte","Faible")</f>
        <v>Faible</v>
      </c>
      <c r="L740" s="18">
        <v>5104422</v>
      </c>
      <c r="M740" s="17">
        <v>6852509</v>
      </c>
      <c r="N740" s="19">
        <v>44015</v>
      </c>
      <c r="O740" s="17">
        <v>71</v>
      </c>
      <c r="P740" s="17">
        <v>0.50600000000000001</v>
      </c>
      <c r="Q740" s="17">
        <v>0.54800000000000004</v>
      </c>
      <c r="R740" s="17">
        <v>0.10199999999999999</v>
      </c>
      <c r="S740" s="17">
        <v>0.20300000000000001</v>
      </c>
      <c r="T740" s="17">
        <v>7.8799999999999995E-2</v>
      </c>
      <c r="U740" s="17">
        <v>0.55700000000000005</v>
      </c>
      <c r="V740" s="17">
        <v>-7.4340000000000002</v>
      </c>
      <c r="W740" s="17">
        <v>160000</v>
      </c>
      <c r="X740">
        <f>YEAR(semaineNetNm1[[#This Row],[Date de sortie]])</f>
        <v>2020</v>
      </c>
    </row>
    <row r="741" spans="1:24" x14ac:dyDescent="0.25">
      <c r="A741" s="10" t="s">
        <v>752</v>
      </c>
      <c r="B741" s="17">
        <v>1037</v>
      </c>
      <c r="C741" s="18">
        <v>139</v>
      </c>
      <c r="D741" s="17">
        <v>2</v>
      </c>
      <c r="E741" s="19">
        <v>44015</v>
      </c>
      <c r="F741" s="17" t="s">
        <v>1245</v>
      </c>
      <c r="G741" s="17" t="s">
        <v>1141</v>
      </c>
      <c r="H741" t="str" cm="1">
        <f t="array" ref="H7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41" s="17" t="s">
        <v>1142</v>
      </c>
      <c r="J741" t="str">
        <f>IF(semaineNetNm1[[#This Row],[Popularité]]&gt;=70,"Forte","Faible")</f>
        <v>Faible</v>
      </c>
      <c r="K741" t="str">
        <f>IF(semaineNetNm1[[#This Row],[Energie]]&gt;0.6,"Forte","Faible")</f>
        <v>Forte</v>
      </c>
      <c r="L741" s="18">
        <v>4729070</v>
      </c>
      <c r="M741" s="17">
        <v>6514102</v>
      </c>
      <c r="N741" s="19">
        <v>44015</v>
      </c>
      <c r="O741" s="17">
        <v>60</v>
      </c>
      <c r="P741" s="17">
        <v>0.73299999999999998</v>
      </c>
      <c r="Q741" s="17">
        <v>0.67200000000000004</v>
      </c>
      <c r="R741" s="17">
        <v>5.6599999999999998E-2</v>
      </c>
      <c r="S741" s="17">
        <v>2.8900000000000002E-3</v>
      </c>
      <c r="T741" s="17">
        <v>0.19900000000000001</v>
      </c>
      <c r="U741" s="17">
        <v>0.35399999999999998</v>
      </c>
      <c r="V741" s="17">
        <v>-5.3769999999999998</v>
      </c>
      <c r="W741" s="17">
        <v>149857</v>
      </c>
      <c r="X741">
        <f>YEAR(semaineNetNm1[[#This Row],[Date de sortie]])</f>
        <v>2020</v>
      </c>
    </row>
    <row r="742" spans="1:24" x14ac:dyDescent="0.25">
      <c r="A742" s="10" t="s">
        <v>752</v>
      </c>
      <c r="B742" s="17">
        <v>1040</v>
      </c>
      <c r="C742" s="18">
        <v>64</v>
      </c>
      <c r="D742" s="17">
        <v>2</v>
      </c>
      <c r="E742" s="19">
        <v>44015</v>
      </c>
      <c r="F742" s="17" t="s">
        <v>1246</v>
      </c>
      <c r="G742" s="17" t="s">
        <v>34</v>
      </c>
      <c r="H742" t="str" cm="1">
        <f t="array" ref="H7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42" s="17" t="s">
        <v>132</v>
      </c>
      <c r="J742" t="str">
        <f>IF(semaineNetNm1[[#This Row],[Popularité]]&gt;=70,"Forte","Faible")</f>
        <v>Faible</v>
      </c>
      <c r="K742" t="str">
        <f>IF(semaineNetNm1[[#This Row],[Energie]]&gt;0.6,"Forte","Faible")</f>
        <v>Forte</v>
      </c>
      <c r="L742" s="18">
        <v>4594248</v>
      </c>
      <c r="M742" s="17">
        <v>6852509</v>
      </c>
      <c r="N742" s="19">
        <v>44015</v>
      </c>
      <c r="O742" s="17">
        <v>62</v>
      </c>
      <c r="P742" s="17">
        <v>0.76700000000000002</v>
      </c>
      <c r="Q742" s="17">
        <v>0.5</v>
      </c>
      <c r="R742" s="17">
        <v>0.40300000000000002</v>
      </c>
      <c r="S742" s="17">
        <v>0.16200000000000001</v>
      </c>
      <c r="T742" s="17">
        <v>0.38500000000000001</v>
      </c>
      <c r="U742" s="17">
        <v>0.57999999999999996</v>
      </c>
      <c r="V742" s="17">
        <v>-4.1050000000000004</v>
      </c>
      <c r="W742" s="17">
        <v>202443</v>
      </c>
      <c r="X742">
        <f>YEAR(semaineNetNm1[[#This Row],[Date de sortie]])</f>
        <v>2020</v>
      </c>
    </row>
    <row r="743" spans="1:24" x14ac:dyDescent="0.25">
      <c r="A743" s="10" t="s">
        <v>752</v>
      </c>
      <c r="B743" s="17">
        <v>1042</v>
      </c>
      <c r="C743" s="18">
        <v>79</v>
      </c>
      <c r="D743" s="17">
        <v>2</v>
      </c>
      <c r="E743" s="19">
        <v>44015</v>
      </c>
      <c r="F743" s="17" t="s">
        <v>1247</v>
      </c>
      <c r="G743" s="17" t="s">
        <v>34</v>
      </c>
      <c r="H743" t="str" cm="1">
        <f t="array" ref="H7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43" s="17" t="s">
        <v>132</v>
      </c>
      <c r="J743" t="str">
        <f>IF(semaineNetNm1[[#This Row],[Popularité]]&gt;=70,"Forte","Faible")</f>
        <v>Forte</v>
      </c>
      <c r="K743" t="str">
        <f>IF(semaineNetNm1[[#This Row],[Energie]]&gt;0.6,"Forte","Faible")</f>
        <v>Forte</v>
      </c>
      <c r="L743" s="18">
        <v>4535580</v>
      </c>
      <c r="M743" s="17">
        <v>6852509</v>
      </c>
      <c r="N743" s="19">
        <v>44015</v>
      </c>
      <c r="O743" s="17">
        <v>72</v>
      </c>
      <c r="P743" s="17">
        <v>0.61599999999999999</v>
      </c>
      <c r="Q743" s="17">
        <v>0.73899999999999999</v>
      </c>
      <c r="R743" s="17">
        <v>3.3799999999999997E-2</v>
      </c>
      <c r="S743" s="17">
        <v>0.252</v>
      </c>
      <c r="T743" s="17">
        <v>0.10100000000000001</v>
      </c>
      <c r="U743" s="17">
        <v>0.65400000000000003</v>
      </c>
      <c r="V743" s="17">
        <v>-6.9630000000000001</v>
      </c>
      <c r="W743" s="17">
        <v>158466</v>
      </c>
      <c r="X743">
        <f>YEAR(semaineNetNm1[[#This Row],[Date de sortie]])</f>
        <v>2020</v>
      </c>
    </row>
    <row r="744" spans="1:24" x14ac:dyDescent="0.25">
      <c r="A744" s="10" t="s">
        <v>752</v>
      </c>
      <c r="B744" s="17">
        <v>1043</v>
      </c>
      <c r="C744" s="18">
        <v>58</v>
      </c>
      <c r="D744" s="17">
        <v>1</v>
      </c>
      <c r="E744" s="19">
        <v>44015</v>
      </c>
      <c r="F744" s="17" t="s">
        <v>1248</v>
      </c>
      <c r="G744" s="17" t="s">
        <v>34</v>
      </c>
      <c r="H744" t="str" cm="1">
        <f t="array" ref="H7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44" s="17" t="s">
        <v>132</v>
      </c>
      <c r="J744" t="str">
        <f>IF(semaineNetNm1[[#This Row],[Popularité]]&gt;=70,"Forte","Faible")</f>
        <v>Faible</v>
      </c>
      <c r="K744" t="str">
        <f>IF(semaineNetNm1[[#This Row],[Energie]]&gt;0.6,"Forte","Faible")</f>
        <v>Forte</v>
      </c>
      <c r="L744" s="18">
        <v>9011502</v>
      </c>
      <c r="M744" s="17">
        <v>6852509</v>
      </c>
      <c r="N744" s="19">
        <v>44015</v>
      </c>
      <c r="O744" s="17">
        <v>67</v>
      </c>
      <c r="P744" s="17">
        <v>0.60499999999999998</v>
      </c>
      <c r="Q744" s="17">
        <v>0.71299999999999997</v>
      </c>
      <c r="R744" s="17">
        <v>0.107</v>
      </c>
      <c r="S744" s="17">
        <v>0.497</v>
      </c>
      <c r="T744" s="17">
        <v>0.115</v>
      </c>
      <c r="U744" s="17">
        <v>0.432</v>
      </c>
      <c r="V744" s="17">
        <v>-7.4870000000000001</v>
      </c>
      <c r="W744" s="17">
        <v>175756</v>
      </c>
      <c r="X744">
        <f>YEAR(semaineNetNm1[[#This Row],[Date de sortie]])</f>
        <v>2020</v>
      </c>
    </row>
    <row r="745" spans="1:24" x14ac:dyDescent="0.25">
      <c r="A745" s="10" t="s">
        <v>752</v>
      </c>
      <c r="B745" s="17">
        <v>1044</v>
      </c>
      <c r="C745" s="18">
        <v>63</v>
      </c>
      <c r="D745" s="17">
        <v>1</v>
      </c>
      <c r="E745" s="19">
        <v>44015</v>
      </c>
      <c r="F745" s="17" t="s">
        <v>1249</v>
      </c>
      <c r="G745" s="17" t="s">
        <v>34</v>
      </c>
      <c r="H745" t="str" cm="1">
        <f t="array" ref="H7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45" s="17" t="s">
        <v>132</v>
      </c>
      <c r="J745" t="str">
        <f>IF(semaineNetNm1[[#This Row],[Popularité]]&gt;=70,"Forte","Faible")</f>
        <v>Faible</v>
      </c>
      <c r="K745" t="str">
        <f>IF(semaineNetNm1[[#This Row],[Energie]]&gt;0.6,"Forte","Faible")</f>
        <v>Faible</v>
      </c>
      <c r="L745" s="18">
        <v>8443771</v>
      </c>
      <c r="M745" s="17">
        <v>6852509</v>
      </c>
      <c r="N745" s="19">
        <v>44015</v>
      </c>
      <c r="O745" s="17">
        <v>66</v>
      </c>
      <c r="P745" s="17">
        <v>0.56399999999999995</v>
      </c>
      <c r="Q745" s="17">
        <v>0.8</v>
      </c>
      <c r="R745" s="17">
        <v>0.4</v>
      </c>
      <c r="S745" s="17">
        <v>2.87E-2</v>
      </c>
      <c r="T745" s="17">
        <v>0.112</v>
      </c>
      <c r="U745" s="17">
        <v>0.318</v>
      </c>
      <c r="V745" s="17">
        <v>-5.8170000000000002</v>
      </c>
      <c r="W745" s="17">
        <v>150857</v>
      </c>
      <c r="X745">
        <f>YEAR(semaineNetNm1[[#This Row],[Date de sortie]])</f>
        <v>2020</v>
      </c>
    </row>
    <row r="746" spans="1:24" x14ac:dyDescent="0.25">
      <c r="A746" s="10" t="s">
        <v>752</v>
      </c>
      <c r="B746" s="17">
        <v>1045</v>
      </c>
      <c r="C746" s="18">
        <v>88</v>
      </c>
      <c r="D746" s="17">
        <v>1</v>
      </c>
      <c r="E746" s="19">
        <v>44015</v>
      </c>
      <c r="F746" s="17" t="s">
        <v>1250</v>
      </c>
      <c r="G746" s="17" t="s">
        <v>34</v>
      </c>
      <c r="H746" t="str" cm="1">
        <f t="array" ref="H7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46" s="17" t="s">
        <v>132</v>
      </c>
      <c r="J746" t="str">
        <f>IF(semaineNetNm1[[#This Row],[Popularité]]&gt;=70,"Forte","Faible")</f>
        <v>Faible</v>
      </c>
      <c r="K746" t="str">
        <f>IF(semaineNetNm1[[#This Row],[Energie]]&gt;0.6,"Forte","Faible")</f>
        <v>Forte</v>
      </c>
      <c r="L746" s="18">
        <v>7308690</v>
      </c>
      <c r="M746" s="17">
        <v>6852509</v>
      </c>
      <c r="N746" s="19">
        <v>44015</v>
      </c>
      <c r="O746" s="17">
        <v>66</v>
      </c>
      <c r="P746" s="17">
        <v>0.71699999999999997</v>
      </c>
      <c r="Q746" s="17">
        <v>0.79400000000000004</v>
      </c>
      <c r="R746" s="17">
        <v>0.251</v>
      </c>
      <c r="S746" s="17">
        <v>5.11E-2</v>
      </c>
      <c r="T746" s="17">
        <v>0.19500000000000001</v>
      </c>
      <c r="U746" s="17">
        <v>0.372</v>
      </c>
      <c r="V746" s="17">
        <v>-5.73</v>
      </c>
      <c r="W746" s="17">
        <v>202816</v>
      </c>
      <c r="X746">
        <f>YEAR(semaineNetNm1[[#This Row],[Date de sortie]])</f>
        <v>2020</v>
      </c>
    </row>
    <row r="747" spans="1:24" x14ac:dyDescent="0.25">
      <c r="A747" s="10" t="s">
        <v>752</v>
      </c>
      <c r="B747" s="17">
        <v>1046</v>
      </c>
      <c r="C747" s="18">
        <v>95</v>
      </c>
      <c r="D747" s="17">
        <v>1</v>
      </c>
      <c r="E747" s="19">
        <v>44015</v>
      </c>
      <c r="F747" s="17" t="s">
        <v>1251</v>
      </c>
      <c r="G747" s="17" t="s">
        <v>34</v>
      </c>
      <c r="H747" t="str" cm="1">
        <f t="array" ref="H7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47" s="17" t="s">
        <v>132</v>
      </c>
      <c r="J747" t="str">
        <f>IF(semaineNetNm1[[#This Row],[Popularité]]&gt;=70,"Forte","Faible")</f>
        <v>Faible</v>
      </c>
      <c r="K747" t="str">
        <f>IF(semaineNetNm1[[#This Row],[Energie]]&gt;0.6,"Forte","Faible")</f>
        <v>Faible</v>
      </c>
      <c r="L747" s="18">
        <v>7112419</v>
      </c>
      <c r="M747" s="17">
        <v>6852509</v>
      </c>
      <c r="N747" s="19">
        <v>44015</v>
      </c>
      <c r="O747" s="17">
        <v>63</v>
      </c>
      <c r="P747" s="17">
        <v>0.47399999999999998</v>
      </c>
      <c r="Q747" s="17">
        <v>0.71699999999999997</v>
      </c>
      <c r="R747" s="17">
        <v>0.40300000000000002</v>
      </c>
      <c r="S747" s="17">
        <v>5.0900000000000001E-2</v>
      </c>
      <c r="T747" s="17">
        <v>0.13900000000000001</v>
      </c>
      <c r="U747" s="17">
        <v>0.44800000000000001</v>
      </c>
      <c r="V747" s="17">
        <v>-8.3829999999999991</v>
      </c>
      <c r="W747" s="17">
        <v>185804</v>
      </c>
      <c r="X747">
        <f>YEAR(semaineNetNm1[[#This Row],[Date de sortie]])</f>
        <v>2020</v>
      </c>
    </row>
    <row r="748" spans="1:24" x14ac:dyDescent="0.25">
      <c r="A748" s="10" t="s">
        <v>752</v>
      </c>
      <c r="B748" s="17">
        <v>1047</v>
      </c>
      <c r="C748" s="18">
        <v>100</v>
      </c>
      <c r="D748" s="17">
        <v>1</v>
      </c>
      <c r="E748" s="19">
        <v>44015</v>
      </c>
      <c r="F748" s="17" t="s">
        <v>1252</v>
      </c>
      <c r="G748" s="17" t="s">
        <v>34</v>
      </c>
      <c r="H748" t="str" cm="1">
        <f t="array" ref="H7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48" s="17" t="s">
        <v>132</v>
      </c>
      <c r="J748" t="str">
        <f>IF(semaineNetNm1[[#This Row],[Popularité]]&gt;=70,"Forte","Faible")</f>
        <v>Forte</v>
      </c>
      <c r="K748" t="str">
        <f>IF(semaineNetNm1[[#This Row],[Energie]]&gt;0.6,"Forte","Faible")</f>
        <v>Forte</v>
      </c>
      <c r="L748" s="18">
        <v>6620040</v>
      </c>
      <c r="M748" s="17">
        <v>6852509</v>
      </c>
      <c r="N748" s="19">
        <v>44015</v>
      </c>
      <c r="O748" s="17">
        <v>70</v>
      </c>
      <c r="P748" s="17">
        <v>0.67600000000000005</v>
      </c>
      <c r="Q748" s="17">
        <v>0.76400000000000001</v>
      </c>
      <c r="R748" s="17">
        <v>9.2700000000000005E-2</v>
      </c>
      <c r="S748" s="17">
        <v>0.38900000000000001</v>
      </c>
      <c r="T748" s="17">
        <v>0.215</v>
      </c>
      <c r="U748" s="17">
        <v>0.46100000000000002</v>
      </c>
      <c r="V748" s="17">
        <v>-6.7610000000000001</v>
      </c>
      <c r="W748" s="17">
        <v>197938</v>
      </c>
      <c r="X748">
        <f>YEAR(semaineNetNm1[[#This Row],[Date de sortie]])</f>
        <v>2020</v>
      </c>
    </row>
    <row r="749" spans="1:24" x14ac:dyDescent="0.25">
      <c r="A749" s="10" t="s">
        <v>752</v>
      </c>
      <c r="B749" s="17">
        <v>1048</v>
      </c>
      <c r="C749" s="18">
        <v>114</v>
      </c>
      <c r="D749" s="17">
        <v>1</v>
      </c>
      <c r="E749" s="19">
        <v>44015</v>
      </c>
      <c r="F749" s="17" t="s">
        <v>1253</v>
      </c>
      <c r="G749" s="17" t="s">
        <v>34</v>
      </c>
      <c r="H749" t="str" cm="1">
        <f t="array" ref="H7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49" s="17" t="s">
        <v>132</v>
      </c>
      <c r="J749" t="str">
        <f>IF(semaineNetNm1[[#This Row],[Popularité]]&gt;=70,"Forte","Faible")</f>
        <v>Faible</v>
      </c>
      <c r="K749" t="str">
        <f>IF(semaineNetNm1[[#This Row],[Energie]]&gt;0.6,"Forte","Faible")</f>
        <v>Forte</v>
      </c>
      <c r="L749" s="18">
        <v>6144736</v>
      </c>
      <c r="M749" s="17">
        <v>6852509</v>
      </c>
      <c r="N749" s="19">
        <v>44015</v>
      </c>
      <c r="O749" s="17">
        <v>59</v>
      </c>
      <c r="P749" s="17">
        <v>0.64</v>
      </c>
      <c r="Q749" s="17">
        <v>0.64500000000000002</v>
      </c>
      <c r="R749" s="17">
        <v>0.17899999999999999</v>
      </c>
      <c r="S749" s="17">
        <v>0.39500000000000002</v>
      </c>
      <c r="T749" s="17">
        <v>0.28599999999999998</v>
      </c>
      <c r="U749" s="17">
        <v>0.67400000000000004</v>
      </c>
      <c r="V749" s="17">
        <v>-6.8710000000000004</v>
      </c>
      <c r="W749" s="17">
        <v>48000</v>
      </c>
      <c r="X749">
        <f>YEAR(semaineNetNm1[[#This Row],[Date de sortie]])</f>
        <v>2020</v>
      </c>
    </row>
    <row r="750" spans="1:24" x14ac:dyDescent="0.25">
      <c r="A750" s="10" t="s">
        <v>752</v>
      </c>
      <c r="B750" s="17">
        <v>1049</v>
      </c>
      <c r="C750" s="18">
        <v>117</v>
      </c>
      <c r="D750" s="17">
        <v>1</v>
      </c>
      <c r="E750" s="19">
        <v>44015</v>
      </c>
      <c r="F750" s="17" t="s">
        <v>1254</v>
      </c>
      <c r="G750" s="17" t="s">
        <v>34</v>
      </c>
      <c r="H750" t="str" cm="1">
        <f t="array" ref="H7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50" s="17" t="s">
        <v>132</v>
      </c>
      <c r="J750" t="str">
        <f>IF(semaineNetNm1[[#This Row],[Popularité]]&gt;=70,"Forte","Faible")</f>
        <v>Faible</v>
      </c>
      <c r="K750" t="str">
        <f>IF(semaineNetNm1[[#This Row],[Energie]]&gt;0.6,"Forte","Faible")</f>
        <v>Faible</v>
      </c>
      <c r="L750" s="18">
        <v>6102253</v>
      </c>
      <c r="M750" s="17">
        <v>6852509</v>
      </c>
      <c r="N750" s="19">
        <v>44015</v>
      </c>
      <c r="O750" s="17">
        <v>59</v>
      </c>
      <c r="P750" s="17">
        <v>0.57899999999999996</v>
      </c>
      <c r="Q750" s="17">
        <v>0.94399999999999995</v>
      </c>
      <c r="R750" s="17">
        <v>0.191</v>
      </c>
      <c r="S750" s="17">
        <v>3.8100000000000002E-2</v>
      </c>
      <c r="T750" s="17">
        <v>0.253</v>
      </c>
      <c r="U750" s="17">
        <v>0.76900000000000002</v>
      </c>
      <c r="V750" s="17">
        <v>-4.9610000000000003</v>
      </c>
      <c r="W750" s="17">
        <v>259346</v>
      </c>
      <c r="X750">
        <f>YEAR(semaineNetNm1[[#This Row],[Date de sortie]])</f>
        <v>2020</v>
      </c>
    </row>
    <row r="751" spans="1:24" x14ac:dyDescent="0.25">
      <c r="A751" s="10" t="s">
        <v>752</v>
      </c>
      <c r="B751" s="17">
        <v>1050</v>
      </c>
      <c r="C751" s="18">
        <v>121</v>
      </c>
      <c r="D751" s="17">
        <v>1</v>
      </c>
      <c r="E751" s="19">
        <v>44015</v>
      </c>
      <c r="F751" s="17" t="s">
        <v>1255</v>
      </c>
      <c r="G751" s="17" t="s">
        <v>34</v>
      </c>
      <c r="H751" t="str" cm="1">
        <f t="array" ref="H7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51" s="17" t="s">
        <v>132</v>
      </c>
      <c r="J751" t="str">
        <f>IF(semaineNetNm1[[#This Row],[Popularité]]&gt;=70,"Forte","Faible")</f>
        <v>Faible</v>
      </c>
      <c r="K751" t="str">
        <f>IF(semaineNetNm1[[#This Row],[Energie]]&gt;0.6,"Forte","Faible")</f>
        <v>Forte</v>
      </c>
      <c r="L751" s="18">
        <v>5931242</v>
      </c>
      <c r="M751" s="17">
        <v>6852509</v>
      </c>
      <c r="N751" s="19">
        <v>44015</v>
      </c>
      <c r="O751" s="17">
        <v>61</v>
      </c>
      <c r="P751" s="17">
        <v>0.76200000000000001</v>
      </c>
      <c r="Q751" s="17">
        <v>0.83099999999999996</v>
      </c>
      <c r="R751" s="17">
        <v>0.20699999999999999</v>
      </c>
      <c r="S751" s="17">
        <v>8.8499999999999995E-2</v>
      </c>
      <c r="T751" s="17">
        <v>0.107</v>
      </c>
      <c r="U751" s="17">
        <v>0.495</v>
      </c>
      <c r="V751" s="17">
        <v>-5.6559999999999997</v>
      </c>
      <c r="W751" s="17">
        <v>192000</v>
      </c>
      <c r="X751">
        <f>YEAR(semaineNetNm1[[#This Row],[Date de sortie]])</f>
        <v>2020</v>
      </c>
    </row>
    <row r="752" spans="1:24" x14ac:dyDescent="0.25">
      <c r="A752" s="10" t="s">
        <v>752</v>
      </c>
      <c r="B752" s="17">
        <v>1053</v>
      </c>
      <c r="C752" s="18">
        <v>158</v>
      </c>
      <c r="D752" s="17">
        <v>1</v>
      </c>
      <c r="E752" s="19">
        <v>44015</v>
      </c>
      <c r="F752" s="17" t="s">
        <v>1256</v>
      </c>
      <c r="G752" s="17" t="s">
        <v>34</v>
      </c>
      <c r="H752" t="str" cm="1">
        <f t="array" ref="H7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52" s="17" t="s">
        <v>132</v>
      </c>
      <c r="J752" t="str">
        <f>IF(semaineNetNm1[[#This Row],[Popularité]]&gt;=70,"Forte","Faible")</f>
        <v>Faible</v>
      </c>
      <c r="K752" t="str">
        <f>IF(semaineNetNm1[[#This Row],[Energie]]&gt;0.6,"Forte","Faible")</f>
        <v>Forte</v>
      </c>
      <c r="L752" s="18">
        <v>4907751</v>
      </c>
      <c r="M752" s="17">
        <v>6852509</v>
      </c>
      <c r="N752" s="19">
        <v>44015</v>
      </c>
      <c r="O752" s="17">
        <v>60</v>
      </c>
      <c r="P752" s="17">
        <v>0.66</v>
      </c>
      <c r="Q752" s="17">
        <v>0.71799999999999997</v>
      </c>
      <c r="R752" s="17">
        <v>0.32500000000000001</v>
      </c>
      <c r="S752" s="17">
        <v>0.36299999999999999</v>
      </c>
      <c r="T752" s="17">
        <v>0.159</v>
      </c>
      <c r="U752" s="17">
        <v>0.65900000000000003</v>
      </c>
      <c r="V752" s="17">
        <v>-7.39</v>
      </c>
      <c r="W752" s="17">
        <v>132587</v>
      </c>
      <c r="X752">
        <f>YEAR(semaineNetNm1[[#This Row],[Date de sortie]])</f>
        <v>2020</v>
      </c>
    </row>
    <row r="753" spans="1:24" x14ac:dyDescent="0.25">
      <c r="A753" s="10" t="s">
        <v>752</v>
      </c>
      <c r="B753" s="17">
        <v>849</v>
      </c>
      <c r="C753" s="18">
        <v>110</v>
      </c>
      <c r="D753" s="17">
        <v>12</v>
      </c>
      <c r="E753" s="19">
        <v>44078</v>
      </c>
      <c r="F753" s="17" t="s">
        <v>1257</v>
      </c>
      <c r="G753" s="17" t="s">
        <v>1258</v>
      </c>
      <c r="H753" t="str" cm="1">
        <f t="array" ref="H7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53" s="17" t="s">
        <v>95</v>
      </c>
      <c r="J753" t="str">
        <f>IF(semaineNetNm1[[#This Row],[Popularité]]&gt;=70,"Forte","Faible")</f>
        <v>Faible</v>
      </c>
      <c r="K753" t="str">
        <f>IF(semaineNetNm1[[#This Row],[Energie]]&gt;0.6,"Forte","Faible")</f>
        <v>Faible</v>
      </c>
      <c r="L753" s="18">
        <v>4751064</v>
      </c>
      <c r="M753" s="17">
        <v>352402</v>
      </c>
      <c r="N753" s="19">
        <v>44012</v>
      </c>
      <c r="O753" s="17">
        <v>66</v>
      </c>
      <c r="P753" s="17">
        <v>0.56799999999999995</v>
      </c>
      <c r="Q753" s="17">
        <v>0.79900000000000004</v>
      </c>
      <c r="R753" s="17">
        <v>0.25</v>
      </c>
      <c r="S753" s="17">
        <v>0.38700000000000001</v>
      </c>
      <c r="T753" s="17">
        <v>8.9200000000000002E-2</v>
      </c>
      <c r="U753" s="17">
        <v>0.96299999999999997</v>
      </c>
      <c r="V753" s="17">
        <v>-3.089</v>
      </c>
      <c r="W753" s="17">
        <v>153078</v>
      </c>
      <c r="X753">
        <f>YEAR(semaineNetNm1[[#This Row],[Date de sortie]])</f>
        <v>2020</v>
      </c>
    </row>
    <row r="754" spans="1:24" x14ac:dyDescent="0.25">
      <c r="A754" s="10" t="s">
        <v>752</v>
      </c>
      <c r="B754" s="17">
        <v>1034</v>
      </c>
      <c r="C754" s="18">
        <v>57</v>
      </c>
      <c r="D754" s="17">
        <v>3</v>
      </c>
      <c r="E754" s="19">
        <v>44015</v>
      </c>
      <c r="F754" s="17" t="s">
        <v>1259</v>
      </c>
      <c r="G754" s="17" t="s">
        <v>1260</v>
      </c>
      <c r="H754" t="str" cm="1">
        <f t="array" ref="H7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54" s="17" t="s">
        <v>311</v>
      </c>
      <c r="J754" t="str">
        <f>IF(semaineNetNm1[[#This Row],[Popularité]]&gt;=70,"Forte","Faible")</f>
        <v>Faible</v>
      </c>
      <c r="K754" t="str">
        <f>IF(semaineNetNm1[[#This Row],[Energie]]&gt;0.6,"Forte","Faible")</f>
        <v>Forte</v>
      </c>
      <c r="L754" s="18">
        <v>5586085</v>
      </c>
      <c r="M754" s="17">
        <v>14624703</v>
      </c>
      <c r="N754" s="19">
        <v>44012</v>
      </c>
      <c r="O754" s="17">
        <v>64</v>
      </c>
      <c r="P754" s="17">
        <v>0.84699999999999998</v>
      </c>
      <c r="Q754" s="17">
        <v>0.67</v>
      </c>
      <c r="R754" s="17">
        <v>0.40899999999999997</v>
      </c>
      <c r="S754" s="17">
        <v>0.184</v>
      </c>
      <c r="T754" s="17">
        <v>0.30399999999999999</v>
      </c>
      <c r="U754" s="17">
        <v>0.38100000000000001</v>
      </c>
      <c r="V754" s="17">
        <v>-4.8499999999999996</v>
      </c>
      <c r="W754" s="17">
        <v>189827</v>
      </c>
      <c r="X754">
        <f>YEAR(semaineNetNm1[[#This Row],[Date de sortie]])</f>
        <v>2020</v>
      </c>
    </row>
    <row r="755" spans="1:24" x14ac:dyDescent="0.25">
      <c r="A755" s="10" t="s">
        <v>752</v>
      </c>
      <c r="B755" s="17">
        <v>850</v>
      </c>
      <c r="C755" s="18">
        <v>81</v>
      </c>
      <c r="D755" s="17">
        <v>16</v>
      </c>
      <c r="E755" s="19">
        <v>44029</v>
      </c>
      <c r="F755" s="17" t="s">
        <v>1261</v>
      </c>
      <c r="G755" s="17" t="s">
        <v>1262</v>
      </c>
      <c r="H755" t="str" cm="1">
        <f t="array" ref="H7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55" s="17" t="s">
        <v>106</v>
      </c>
      <c r="J755" t="str">
        <f>IF(semaineNetNm1[[#This Row],[Popularité]]&gt;=70,"Forte","Faible")</f>
        <v>Forte</v>
      </c>
      <c r="K755" t="str">
        <f>IF(semaineNetNm1[[#This Row],[Energie]]&gt;0.6,"Forte","Faible")</f>
        <v>Forte</v>
      </c>
      <c r="L755" s="18">
        <v>4727923</v>
      </c>
      <c r="M755" s="17">
        <v>613348</v>
      </c>
      <c r="N755" s="19">
        <v>44008</v>
      </c>
      <c r="O755" s="17">
        <v>70</v>
      </c>
      <c r="P755" s="17">
        <v>0.73699999999999999</v>
      </c>
      <c r="Q755" s="17">
        <v>0.79300000000000004</v>
      </c>
      <c r="R755" s="17">
        <v>7.85E-2</v>
      </c>
      <c r="S755" s="17">
        <v>7.6499999999999999E-2</v>
      </c>
      <c r="T755" s="17">
        <v>7.4700000000000003E-2</v>
      </c>
      <c r="U755" s="17">
        <v>0.69699999999999995</v>
      </c>
      <c r="V755" s="17">
        <v>-4.7309999999999999</v>
      </c>
      <c r="W755" s="17">
        <v>333800</v>
      </c>
      <c r="X755">
        <f>YEAR(semaineNetNm1[[#This Row],[Date de sortie]])</f>
        <v>2020</v>
      </c>
    </row>
    <row r="756" spans="1:24" x14ac:dyDescent="0.25">
      <c r="A756" s="10" t="s">
        <v>752</v>
      </c>
      <c r="B756" s="17">
        <v>920</v>
      </c>
      <c r="C756" s="18">
        <v>112</v>
      </c>
      <c r="D756" s="17">
        <v>10</v>
      </c>
      <c r="E756" s="19">
        <v>44015</v>
      </c>
      <c r="F756" s="17" t="s">
        <v>1263</v>
      </c>
      <c r="G756" s="17" t="s">
        <v>1264</v>
      </c>
      <c r="H756" t="str" cm="1">
        <f t="array" ref="H7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56" s="17" t="s">
        <v>95</v>
      </c>
      <c r="J756" t="str">
        <f>IF(semaineNetNm1[[#This Row],[Popularité]]&gt;=70,"Forte","Faible")</f>
        <v>Faible</v>
      </c>
      <c r="K756" t="str">
        <f>IF(semaineNetNm1[[#This Row],[Energie]]&gt;0.6,"Forte","Faible")</f>
        <v>Forte</v>
      </c>
      <c r="L756" s="18">
        <v>4615520</v>
      </c>
      <c r="M756" s="17">
        <v>1555628</v>
      </c>
      <c r="N756" s="19">
        <v>44008</v>
      </c>
      <c r="O756" s="17">
        <v>68</v>
      </c>
      <c r="P756" s="17">
        <v>0.71</v>
      </c>
      <c r="Q756" s="17">
        <v>0.93500000000000005</v>
      </c>
      <c r="R756" s="17">
        <v>0.158</v>
      </c>
      <c r="S756" s="17">
        <v>7.6899999999999996E-2</v>
      </c>
      <c r="T756" s="17">
        <v>0.17299999999999999</v>
      </c>
      <c r="U756" s="17">
        <v>0.63500000000000001</v>
      </c>
      <c r="V756" s="17">
        <v>-5.085</v>
      </c>
      <c r="W756" s="17">
        <v>168507</v>
      </c>
      <c r="X756">
        <f>YEAR(semaineNetNm1[[#This Row],[Date de sortie]])</f>
        <v>2020</v>
      </c>
    </row>
    <row r="757" spans="1:24" x14ac:dyDescent="0.25">
      <c r="A757" s="10" t="s">
        <v>752</v>
      </c>
      <c r="B757" s="17">
        <v>1012</v>
      </c>
      <c r="C757" s="18">
        <v>129</v>
      </c>
      <c r="D757" s="17">
        <v>4</v>
      </c>
      <c r="E757" s="19">
        <v>44015</v>
      </c>
      <c r="F757" s="17" t="s">
        <v>1265</v>
      </c>
      <c r="G757" s="17" t="s">
        <v>1266</v>
      </c>
      <c r="H757" t="str" cm="1">
        <f t="array" ref="H7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57" s="17" t="s">
        <v>488</v>
      </c>
      <c r="J757" t="str">
        <f>IF(semaineNetNm1[[#This Row],[Popularité]]&gt;=70,"Forte","Faible")</f>
        <v>Faible</v>
      </c>
      <c r="K757" t="str">
        <f>IF(semaineNetNm1[[#This Row],[Energie]]&gt;0.6,"Forte","Faible")</f>
        <v>Faible</v>
      </c>
      <c r="L757" s="18">
        <v>5228433</v>
      </c>
      <c r="M757" s="17">
        <v>632097</v>
      </c>
      <c r="N757" s="19">
        <v>44008</v>
      </c>
      <c r="O757" s="17">
        <v>47</v>
      </c>
      <c r="P757" s="17">
        <v>0.54300000000000004</v>
      </c>
      <c r="Q757" s="17">
        <v>0.57499999999999996</v>
      </c>
      <c r="R757" s="17">
        <v>5.2900000000000003E-2</v>
      </c>
      <c r="S757" s="17">
        <v>0.10199999999999999</v>
      </c>
      <c r="T757" s="17">
        <v>0.17599999999999999</v>
      </c>
      <c r="U757" s="17">
        <v>0.28299999999999997</v>
      </c>
      <c r="V757" s="17">
        <v>-5.0620000000000003</v>
      </c>
      <c r="W757" s="17">
        <v>186480</v>
      </c>
      <c r="X757">
        <f>YEAR(semaineNetNm1[[#This Row],[Date de sortie]])</f>
        <v>2020</v>
      </c>
    </row>
    <row r="758" spans="1:24" x14ac:dyDescent="0.25">
      <c r="A758" s="10" t="s">
        <v>752</v>
      </c>
      <c r="B758" s="17">
        <v>1063</v>
      </c>
      <c r="C758" s="18">
        <v>123</v>
      </c>
      <c r="D758" s="17">
        <v>1</v>
      </c>
      <c r="E758" s="19">
        <v>44008</v>
      </c>
      <c r="F758" s="17" t="s">
        <v>1267</v>
      </c>
      <c r="G758" s="17" t="s">
        <v>1268</v>
      </c>
      <c r="H758" t="str" cm="1">
        <f t="array" ref="H7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758" s="17" t="s">
        <v>164</v>
      </c>
      <c r="J758" t="str">
        <f>IF(semaineNetNm1[[#This Row],[Popularité]]&gt;=70,"Forte","Faible")</f>
        <v>Faible</v>
      </c>
      <c r="K758" t="str">
        <f>IF(semaineNetNm1[[#This Row],[Energie]]&gt;0.6,"Forte","Faible")</f>
        <v>Faible</v>
      </c>
      <c r="L758" s="18">
        <v>5415994</v>
      </c>
      <c r="M758" s="17">
        <v>30683</v>
      </c>
      <c r="N758" s="19">
        <v>44008</v>
      </c>
      <c r="O758" s="17">
        <v>64</v>
      </c>
      <c r="P758" s="17">
        <v>0.52700000000000002</v>
      </c>
      <c r="Q758" s="17">
        <v>0.79800000000000004</v>
      </c>
      <c r="R758" s="17">
        <v>4.4699999999999997E-2</v>
      </c>
      <c r="S758" s="17">
        <v>0.22700000000000001</v>
      </c>
      <c r="T758" s="17">
        <v>0.108</v>
      </c>
      <c r="U758" s="17">
        <v>0.54800000000000004</v>
      </c>
      <c r="V758" s="17">
        <v>-7.6710000000000003</v>
      </c>
      <c r="W758" s="17">
        <v>166173</v>
      </c>
      <c r="X758">
        <f>YEAR(semaineNetNm1[[#This Row],[Date de sortie]])</f>
        <v>2020</v>
      </c>
    </row>
    <row r="759" spans="1:24" x14ac:dyDescent="0.25">
      <c r="A759" s="10" t="s">
        <v>752</v>
      </c>
      <c r="B759" s="17">
        <v>1069</v>
      </c>
      <c r="C759" s="18">
        <v>166</v>
      </c>
      <c r="D759" s="17">
        <v>1</v>
      </c>
      <c r="E759" s="19">
        <v>44008</v>
      </c>
      <c r="F759" s="17" t="s">
        <v>1269</v>
      </c>
      <c r="G759" s="17" t="s">
        <v>299</v>
      </c>
      <c r="H759" t="str" cm="1">
        <f t="array" ref="H7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59" s="17" t="s">
        <v>300</v>
      </c>
      <c r="J759" t="str">
        <f>IF(semaineNetNm1[[#This Row],[Popularité]]&gt;=70,"Forte","Faible")</f>
        <v>Forte</v>
      </c>
      <c r="K759" t="str">
        <f>IF(semaineNetNm1[[#This Row],[Energie]]&gt;0.6,"Forte","Faible")</f>
        <v>Forte</v>
      </c>
      <c r="L759" s="18">
        <v>4577209</v>
      </c>
      <c r="M759" s="17">
        <v>4794212</v>
      </c>
      <c r="N759" s="19">
        <v>44008</v>
      </c>
      <c r="O759" s="17">
        <v>72</v>
      </c>
      <c r="P759" s="17">
        <v>0.86299999999999999</v>
      </c>
      <c r="Q759" s="17">
        <v>0.82099999999999995</v>
      </c>
      <c r="R759" s="17">
        <v>0.35299999999999998</v>
      </c>
      <c r="S759" s="17">
        <v>8.2400000000000008E-3</v>
      </c>
      <c r="T759" s="17">
        <v>3.7699999999999997E-2</v>
      </c>
      <c r="U759" s="17">
        <v>0.874</v>
      </c>
      <c r="V759" s="17">
        <v>-3.1589999999999998</v>
      </c>
      <c r="W759" s="17">
        <v>154324</v>
      </c>
      <c r="X759">
        <f>YEAR(semaineNetNm1[[#This Row],[Date de sortie]])</f>
        <v>2020</v>
      </c>
    </row>
    <row r="760" spans="1:24" x14ac:dyDescent="0.25">
      <c r="A760" s="10" t="s">
        <v>752</v>
      </c>
      <c r="B760" s="17">
        <v>1070</v>
      </c>
      <c r="C760" s="18">
        <v>169</v>
      </c>
      <c r="D760" s="17">
        <v>1</v>
      </c>
      <c r="E760" s="19">
        <v>44008</v>
      </c>
      <c r="F760" s="17" t="s">
        <v>1270</v>
      </c>
      <c r="G760" s="17" t="s">
        <v>1271</v>
      </c>
      <c r="H760" t="str" cm="1">
        <f t="array" ref="H7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60" s="17" t="s">
        <v>1272</v>
      </c>
      <c r="J760" t="str">
        <f>IF(semaineNetNm1[[#This Row],[Popularité]]&gt;=70,"Forte","Faible")</f>
        <v>Faible</v>
      </c>
      <c r="K760" t="str">
        <f>IF(semaineNetNm1[[#This Row],[Energie]]&gt;0.6,"Forte","Faible")</f>
        <v>Forte</v>
      </c>
      <c r="L760" s="18">
        <v>4545883</v>
      </c>
      <c r="M760" s="17">
        <v>3912138</v>
      </c>
      <c r="N760" s="19">
        <v>44007</v>
      </c>
      <c r="O760" s="17">
        <v>67</v>
      </c>
      <c r="P760" s="17">
        <v>0.79700000000000004</v>
      </c>
      <c r="Q760" s="17">
        <v>0.58899999999999997</v>
      </c>
      <c r="R760" s="17">
        <v>0.15</v>
      </c>
      <c r="S760" s="17">
        <v>2.8899999999999999E-2</v>
      </c>
      <c r="T760" s="17">
        <v>0.38300000000000001</v>
      </c>
      <c r="U760" s="17">
        <v>0.23200000000000001</v>
      </c>
      <c r="V760" s="17">
        <v>-5.4640000000000004</v>
      </c>
      <c r="W760" s="17">
        <v>291813</v>
      </c>
      <c r="X760">
        <f>YEAR(semaineNetNm1[[#This Row],[Date de sortie]])</f>
        <v>2020</v>
      </c>
    </row>
    <row r="761" spans="1:24" x14ac:dyDescent="0.25">
      <c r="A761" s="10" t="s">
        <v>752</v>
      </c>
      <c r="B761" s="17">
        <v>718</v>
      </c>
      <c r="C761" s="18">
        <v>15</v>
      </c>
      <c r="D761" s="17">
        <v>24</v>
      </c>
      <c r="E761" s="19">
        <v>44029</v>
      </c>
      <c r="F761" s="17" t="s">
        <v>1273</v>
      </c>
      <c r="G761" s="17" t="s">
        <v>1274</v>
      </c>
      <c r="H761" t="str" cm="1">
        <f t="array" ref="H7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761" s="17" t="s">
        <v>149</v>
      </c>
      <c r="J761" t="str">
        <f>IF(semaineNetNm1[[#This Row],[Popularité]]&gt;=70,"Forte","Faible")</f>
        <v>Forte</v>
      </c>
      <c r="K761" t="str">
        <f>IF(semaineNetNm1[[#This Row],[Energie]]&gt;0.6,"Forte","Faible")</f>
        <v>Forte</v>
      </c>
      <c r="L761" s="18">
        <v>6567755</v>
      </c>
      <c r="M761" s="17">
        <v>3828418</v>
      </c>
      <c r="N761" s="19">
        <v>44006</v>
      </c>
      <c r="O761" s="17">
        <v>80</v>
      </c>
      <c r="P761" s="17">
        <v>0.72299999999999998</v>
      </c>
      <c r="Q761" s="17">
        <v>0.90400000000000003</v>
      </c>
      <c r="R761" s="17">
        <v>0.26</v>
      </c>
      <c r="S761" s="17">
        <v>6.3100000000000003E-2</v>
      </c>
      <c r="T761" s="17">
        <v>0.185</v>
      </c>
      <c r="U761" s="17">
        <v>0.83499999999999996</v>
      </c>
      <c r="V761" s="17">
        <v>-5.2240000000000002</v>
      </c>
      <c r="W761" s="17">
        <v>227478</v>
      </c>
      <c r="X761">
        <f>YEAR(semaineNetNm1[[#This Row],[Date de sortie]])</f>
        <v>2020</v>
      </c>
    </row>
    <row r="762" spans="1:24" x14ac:dyDescent="0.25">
      <c r="A762" s="10" t="s">
        <v>752</v>
      </c>
      <c r="B762" s="17">
        <v>882</v>
      </c>
      <c r="C762" s="18">
        <v>26</v>
      </c>
      <c r="D762" s="17">
        <v>35</v>
      </c>
      <c r="E762" s="19">
        <v>43994</v>
      </c>
      <c r="F762" s="17" t="s">
        <v>1275</v>
      </c>
      <c r="G762" s="17" t="s">
        <v>765</v>
      </c>
      <c r="H762" t="str" cm="1">
        <f t="array" ref="H7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762" s="17" t="s">
        <v>149</v>
      </c>
      <c r="J762" t="str">
        <f>IF(semaineNetNm1[[#This Row],[Popularité]]&gt;=70,"Forte","Faible")</f>
        <v>Forte</v>
      </c>
      <c r="K762" t="str">
        <f>IF(semaineNetNm1[[#This Row],[Energie]]&gt;0.6,"Forte","Faible")</f>
        <v>Forte</v>
      </c>
      <c r="L762" s="18">
        <v>4745752</v>
      </c>
      <c r="M762" s="17">
        <v>3828418</v>
      </c>
      <c r="N762" s="19">
        <v>44006</v>
      </c>
      <c r="O762" s="17">
        <v>80</v>
      </c>
      <c r="P762" s="17">
        <v>0.72299999999999998</v>
      </c>
      <c r="Q762" s="17">
        <v>0.90400000000000003</v>
      </c>
      <c r="R762" s="17">
        <v>0.26</v>
      </c>
      <c r="S762" s="17">
        <v>6.3100000000000003E-2</v>
      </c>
      <c r="T762" s="17">
        <v>0.185</v>
      </c>
      <c r="U762" s="17">
        <v>0.83499999999999996</v>
      </c>
      <c r="V762" s="17">
        <v>-5.2240000000000002</v>
      </c>
      <c r="W762" s="17">
        <v>227478</v>
      </c>
      <c r="X762">
        <f>YEAR(semaineNetNm1[[#This Row],[Date de sortie]])</f>
        <v>2020</v>
      </c>
    </row>
    <row r="763" spans="1:24" x14ac:dyDescent="0.25">
      <c r="A763" s="10" t="s">
        <v>752</v>
      </c>
      <c r="B763" s="17">
        <v>1095</v>
      </c>
      <c r="C763" s="18">
        <v>145</v>
      </c>
      <c r="D763" s="17">
        <v>5</v>
      </c>
      <c r="E763" s="19">
        <v>43987</v>
      </c>
      <c r="F763" s="17" t="s">
        <v>1276</v>
      </c>
      <c r="G763" s="17" t="s">
        <v>1277</v>
      </c>
      <c r="H763" t="str" cm="1">
        <f t="array" ref="H7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63" s="17" t="s">
        <v>291</v>
      </c>
      <c r="J763" t="str">
        <f>IF(semaineNetNm1[[#This Row],[Popularité]]&gt;=70,"Forte","Faible")</f>
        <v>Forte</v>
      </c>
      <c r="K763" t="str">
        <f>IF(semaineNetNm1[[#This Row],[Energie]]&gt;0.6,"Forte","Faible")</f>
        <v>Faible</v>
      </c>
      <c r="L763" s="18">
        <v>4473413</v>
      </c>
      <c r="M763" s="17">
        <v>207170</v>
      </c>
      <c r="N763" s="19">
        <v>44005</v>
      </c>
      <c r="O763" s="17">
        <v>79</v>
      </c>
      <c r="P763" s="17">
        <v>0.308</v>
      </c>
      <c r="Q763" s="17">
        <v>0.64800000000000002</v>
      </c>
      <c r="R763" s="17">
        <v>0.04</v>
      </c>
      <c r="S763" s="17">
        <v>0.88600000000000001</v>
      </c>
      <c r="T763" s="17">
        <v>0.124</v>
      </c>
      <c r="U763" s="17">
        <v>0.19800000000000001</v>
      </c>
      <c r="V763" s="17">
        <v>-11.728999999999999</v>
      </c>
      <c r="W763" s="17">
        <v>184638</v>
      </c>
      <c r="X763">
        <f>YEAR(semaineNetNm1[[#This Row],[Date de sortie]])</f>
        <v>2020</v>
      </c>
    </row>
    <row r="764" spans="1:24" x14ac:dyDescent="0.25">
      <c r="A764" s="10" t="s">
        <v>752</v>
      </c>
      <c r="B764" s="17">
        <v>591</v>
      </c>
      <c r="C764" s="18">
        <v>191</v>
      </c>
      <c r="D764" s="17">
        <v>1</v>
      </c>
      <c r="E764" s="19">
        <v>44211</v>
      </c>
      <c r="F764" s="17" t="s">
        <v>1278</v>
      </c>
      <c r="G764" s="17" t="s">
        <v>1279</v>
      </c>
      <c r="H764" t="str" cm="1">
        <f t="array" ref="H7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64" s="17" t="s">
        <v>1280</v>
      </c>
      <c r="J764" t="str">
        <f>IF(semaineNetNm1[[#This Row],[Popularité]]&gt;=70,"Forte","Faible")</f>
        <v>Forte</v>
      </c>
      <c r="K764" t="str">
        <f>IF(semaineNetNm1[[#This Row],[Energie]]&gt;0.6,"Forte","Faible")</f>
        <v>Faible</v>
      </c>
      <c r="L764" s="18">
        <v>4915403</v>
      </c>
      <c r="M764" s="17">
        <v>41551</v>
      </c>
      <c r="N764" s="19">
        <v>44001</v>
      </c>
      <c r="O764" s="17">
        <v>72</v>
      </c>
      <c r="P764" s="17">
        <v>0.502</v>
      </c>
      <c r="Q764" s="17">
        <v>0.95599999999999996</v>
      </c>
      <c r="R764" s="17">
        <v>0.21299999999999999</v>
      </c>
      <c r="S764" s="17">
        <v>5.9299999999999999E-2</v>
      </c>
      <c r="T764" s="17">
        <v>0.23799999999999999</v>
      </c>
      <c r="U764" s="17">
        <v>0.79500000000000004</v>
      </c>
      <c r="V764" s="17">
        <v>-5.9950000000000001</v>
      </c>
      <c r="W764" s="17">
        <v>187000</v>
      </c>
      <c r="X764">
        <f>YEAR(semaineNetNm1[[#This Row],[Date de sortie]])</f>
        <v>2020</v>
      </c>
    </row>
    <row r="765" spans="1:24" x14ac:dyDescent="0.25">
      <c r="A765" s="10" t="s">
        <v>752</v>
      </c>
      <c r="B765" s="17">
        <v>918</v>
      </c>
      <c r="C765" s="18">
        <v>122</v>
      </c>
      <c r="D765" s="17">
        <v>9</v>
      </c>
      <c r="E765" s="19">
        <v>44050</v>
      </c>
      <c r="F765" s="17" t="s">
        <v>1281</v>
      </c>
      <c r="G765" s="17" t="s">
        <v>1282</v>
      </c>
      <c r="H765" t="str" cm="1">
        <f t="array" ref="H7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65" s="17" t="s">
        <v>68</v>
      </c>
      <c r="J765" t="str">
        <f>IF(semaineNetNm1[[#This Row],[Popularité]]&gt;=70,"Forte","Faible")</f>
        <v>Faible</v>
      </c>
      <c r="K765" t="str">
        <f>IF(semaineNetNm1[[#This Row],[Energie]]&gt;0.6,"Forte","Faible")</f>
        <v>Forte</v>
      </c>
      <c r="L765" s="18">
        <v>4668193</v>
      </c>
      <c r="M765" s="17">
        <v>2786366</v>
      </c>
      <c r="N765" s="19">
        <v>44001</v>
      </c>
      <c r="O765" s="17">
        <v>67</v>
      </c>
      <c r="P765" s="17">
        <v>0.79900000000000004</v>
      </c>
      <c r="Q765" s="17">
        <v>0.58099999999999996</v>
      </c>
      <c r="R765" s="17">
        <v>0.16400000000000001</v>
      </c>
      <c r="S765" s="17">
        <v>4.19E-2</v>
      </c>
      <c r="T765" s="17">
        <v>0.11</v>
      </c>
      <c r="U765" s="17">
        <v>0.66200000000000003</v>
      </c>
      <c r="V765" s="17">
        <v>-6.66</v>
      </c>
      <c r="W765" s="17">
        <v>175016</v>
      </c>
      <c r="X765">
        <f>YEAR(semaineNetNm1[[#This Row],[Date de sortie]])</f>
        <v>2020</v>
      </c>
    </row>
    <row r="766" spans="1:24" x14ac:dyDescent="0.25">
      <c r="A766" s="10" t="s">
        <v>752</v>
      </c>
      <c r="B766" s="17">
        <v>1062</v>
      </c>
      <c r="C766" s="18">
        <v>90</v>
      </c>
      <c r="D766" s="17">
        <v>2</v>
      </c>
      <c r="E766" s="19">
        <v>44001</v>
      </c>
      <c r="F766" s="17" t="s">
        <v>1283</v>
      </c>
      <c r="G766" s="17" t="s">
        <v>1284</v>
      </c>
      <c r="H766" t="str" cm="1">
        <f t="array" ref="H7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66" s="17" t="s">
        <v>68</v>
      </c>
      <c r="J766" t="str">
        <f>IF(semaineNetNm1[[#This Row],[Popularité]]&gt;=70,"Forte","Faible")</f>
        <v>Faible</v>
      </c>
      <c r="K766" t="str">
        <f>IF(semaineNetNm1[[#This Row],[Energie]]&gt;0.6,"Forte","Faible")</f>
        <v>Faible</v>
      </c>
      <c r="L766" s="18">
        <v>5474807</v>
      </c>
      <c r="M766" s="17">
        <v>28335112</v>
      </c>
      <c r="N766" s="19">
        <v>44001</v>
      </c>
      <c r="O766" s="17">
        <v>61</v>
      </c>
      <c r="P766" s="17">
        <v>0.55500000000000005</v>
      </c>
      <c r="Q766" s="17">
        <v>0.82399999999999995</v>
      </c>
      <c r="R766" s="17">
        <v>0.05</v>
      </c>
      <c r="S766" s="17">
        <v>3.3700000000000002E-3</v>
      </c>
      <c r="T766" s="17">
        <v>0.217</v>
      </c>
      <c r="U766" s="17">
        <v>6.1100000000000002E-2</v>
      </c>
      <c r="V766" s="17">
        <v>-5.8170000000000002</v>
      </c>
      <c r="W766" s="17">
        <v>281273</v>
      </c>
      <c r="X766">
        <f>YEAR(semaineNetNm1[[#This Row],[Date de sortie]])</f>
        <v>2020</v>
      </c>
    </row>
    <row r="767" spans="1:24" x14ac:dyDescent="0.25">
      <c r="A767" s="10" t="s">
        <v>752</v>
      </c>
      <c r="B767" s="17">
        <v>1085</v>
      </c>
      <c r="C767" s="18">
        <v>83</v>
      </c>
      <c r="D767" s="17">
        <v>1</v>
      </c>
      <c r="E767" s="19">
        <v>44001</v>
      </c>
      <c r="F767" s="17" t="s">
        <v>1285</v>
      </c>
      <c r="G767" s="17" t="s">
        <v>1286</v>
      </c>
      <c r="H767" t="str" cm="1">
        <f t="array" ref="H7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67" s="17" t="s">
        <v>68</v>
      </c>
      <c r="J767" t="str">
        <f>IF(semaineNetNm1[[#This Row],[Popularité]]&gt;=70,"Forte","Faible")</f>
        <v>Faible</v>
      </c>
      <c r="K767" t="str">
        <f>IF(semaineNetNm1[[#This Row],[Energie]]&gt;0.6,"Forte","Faible")</f>
        <v>Forte</v>
      </c>
      <c r="L767" s="18">
        <v>6883487</v>
      </c>
      <c r="M767" s="17">
        <v>6298789</v>
      </c>
      <c r="N767" s="19">
        <v>44001</v>
      </c>
      <c r="O767" s="17">
        <v>51</v>
      </c>
      <c r="P767" s="17">
        <v>0.61</v>
      </c>
      <c r="Q767" s="17">
        <v>0.82099999999999995</v>
      </c>
      <c r="R767" s="17">
        <v>9.5899999999999999E-2</v>
      </c>
      <c r="S767" s="17">
        <v>2.47E-2</v>
      </c>
      <c r="T767" s="17">
        <v>0.185</v>
      </c>
      <c r="U767" s="17">
        <v>0.47</v>
      </c>
      <c r="V767" s="17">
        <v>-6.22</v>
      </c>
      <c r="W767" s="17">
        <v>192936</v>
      </c>
      <c r="X767">
        <f>YEAR(semaineNetNm1[[#This Row],[Date de sortie]])</f>
        <v>2020</v>
      </c>
    </row>
    <row r="768" spans="1:24" x14ac:dyDescent="0.25">
      <c r="A768" s="10" t="s">
        <v>752</v>
      </c>
      <c r="B768" s="17">
        <v>1089</v>
      </c>
      <c r="C768" s="18">
        <v>131</v>
      </c>
      <c r="D768" s="17">
        <v>1</v>
      </c>
      <c r="E768" s="19">
        <v>44001</v>
      </c>
      <c r="F768" s="17" t="s">
        <v>1287</v>
      </c>
      <c r="G768" s="17" t="s">
        <v>80</v>
      </c>
      <c r="H768" t="str" cm="1">
        <f t="array" ref="H7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68" s="17" t="s">
        <v>81</v>
      </c>
      <c r="J768" t="str">
        <f>IF(semaineNetNm1[[#This Row],[Popularité]]&gt;=70,"Forte","Faible")</f>
        <v>Faible</v>
      </c>
      <c r="K768" t="str">
        <f>IF(semaineNetNm1[[#This Row],[Energie]]&gt;0.6,"Forte","Faible")</f>
        <v>Faible</v>
      </c>
      <c r="L768" s="18">
        <v>5095478</v>
      </c>
      <c r="M768" s="17">
        <v>5865895</v>
      </c>
      <c r="N768" s="19">
        <v>44001</v>
      </c>
      <c r="O768" s="17">
        <v>61</v>
      </c>
      <c r="P768" s="17">
        <v>0.57199999999999995</v>
      </c>
      <c r="Q768" s="17">
        <v>0.69799999999999995</v>
      </c>
      <c r="R768" s="17">
        <v>0.19800000000000001</v>
      </c>
      <c r="S768" s="17">
        <v>0.13500000000000001</v>
      </c>
      <c r="T768" s="17">
        <v>0.154</v>
      </c>
      <c r="U768" s="17">
        <v>0.39100000000000001</v>
      </c>
      <c r="V768" s="17">
        <v>-7.7350000000000003</v>
      </c>
      <c r="W768" s="17">
        <v>176959</v>
      </c>
      <c r="X768">
        <f>YEAR(semaineNetNm1[[#This Row],[Date de sortie]])</f>
        <v>2020</v>
      </c>
    </row>
    <row r="769" spans="1:24" x14ac:dyDescent="0.25">
      <c r="A769" s="10" t="s">
        <v>752</v>
      </c>
      <c r="B769" s="17">
        <v>1086</v>
      </c>
      <c r="C769" s="18">
        <v>86</v>
      </c>
      <c r="D769" s="17">
        <v>1</v>
      </c>
      <c r="E769" s="19">
        <v>44001</v>
      </c>
      <c r="F769" s="17" t="s">
        <v>1288</v>
      </c>
      <c r="G769" s="17" t="s">
        <v>937</v>
      </c>
      <c r="H769" t="str" cm="1">
        <f t="array" ref="H7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769" s="17" t="s">
        <v>164</v>
      </c>
      <c r="J769" t="str">
        <f>IF(semaineNetNm1[[#This Row],[Popularité]]&gt;=70,"Forte","Faible")</f>
        <v>Faible</v>
      </c>
      <c r="K769" t="str">
        <f>IF(semaineNetNm1[[#This Row],[Energie]]&gt;0.6,"Forte","Faible")</f>
        <v>Faible</v>
      </c>
      <c r="L769" s="18">
        <v>6707101</v>
      </c>
      <c r="M769" s="17">
        <v>1683006</v>
      </c>
      <c r="N769" s="19">
        <v>44000</v>
      </c>
      <c r="O769" s="17">
        <v>61</v>
      </c>
      <c r="P769" s="17">
        <v>0.45100000000000001</v>
      </c>
      <c r="Q769" s="17">
        <v>0.88400000000000001</v>
      </c>
      <c r="R769" s="17">
        <v>0.39300000000000002</v>
      </c>
      <c r="S769" s="17">
        <v>7.3099999999999998E-2</v>
      </c>
      <c r="T769" s="17">
        <v>0.26800000000000002</v>
      </c>
      <c r="U769" s="17">
        <v>0.311</v>
      </c>
      <c r="V769" s="17">
        <v>-8.9689999999999994</v>
      </c>
      <c r="W769" s="17">
        <v>148284</v>
      </c>
      <c r="X769">
        <f>YEAR(semaineNetNm1[[#This Row],[Date de sortie]])</f>
        <v>2020</v>
      </c>
    </row>
    <row r="770" spans="1:24" x14ac:dyDescent="0.25">
      <c r="A770" s="10" t="s">
        <v>752</v>
      </c>
      <c r="B770" s="17">
        <v>1087</v>
      </c>
      <c r="C770" s="18">
        <v>104</v>
      </c>
      <c r="D770" s="17">
        <v>1</v>
      </c>
      <c r="E770" s="19">
        <v>44001</v>
      </c>
      <c r="F770" s="17" t="s">
        <v>1289</v>
      </c>
      <c r="G770" s="17" t="s">
        <v>1290</v>
      </c>
      <c r="H770" t="str" cm="1">
        <f t="array" ref="H7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770" s="17" t="s">
        <v>164</v>
      </c>
      <c r="J770" t="str">
        <f>IF(semaineNetNm1[[#This Row],[Popularité]]&gt;=70,"Forte","Faible")</f>
        <v>Faible</v>
      </c>
      <c r="K770" t="str">
        <f>IF(semaineNetNm1[[#This Row],[Energie]]&gt;0.6,"Forte","Faible")</f>
        <v>Forte</v>
      </c>
      <c r="L770" s="18">
        <v>5827600</v>
      </c>
      <c r="M770" s="17">
        <v>4093115</v>
      </c>
      <c r="N770" s="19">
        <v>44000</v>
      </c>
      <c r="O770" s="17">
        <v>57</v>
      </c>
      <c r="P770" s="17">
        <v>0.83599999999999997</v>
      </c>
      <c r="Q770" s="17">
        <v>0.498</v>
      </c>
      <c r="R770" s="17">
        <v>0.184</v>
      </c>
      <c r="S770" s="17">
        <v>0.52500000000000002</v>
      </c>
      <c r="T770" s="17">
        <v>9.9400000000000002E-2</v>
      </c>
      <c r="U770" s="17">
        <v>0.60899999999999999</v>
      </c>
      <c r="V770" s="17">
        <v>-3.9049999999999998</v>
      </c>
      <c r="W770" s="17">
        <v>168750</v>
      </c>
      <c r="X770">
        <f>YEAR(semaineNetNm1[[#This Row],[Date de sortie]])</f>
        <v>2020</v>
      </c>
    </row>
    <row r="771" spans="1:24" x14ac:dyDescent="0.25">
      <c r="A771" s="10" t="s">
        <v>752</v>
      </c>
      <c r="B771" s="17">
        <v>874</v>
      </c>
      <c r="C771" s="18">
        <v>86</v>
      </c>
      <c r="D771" s="17">
        <v>8</v>
      </c>
      <c r="E771" s="19">
        <v>44064</v>
      </c>
      <c r="F771" s="17" t="s">
        <v>1291</v>
      </c>
      <c r="G771" s="17" t="s">
        <v>740</v>
      </c>
      <c r="H771" t="str" cm="1">
        <f t="array" ref="H7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71" s="17" t="s">
        <v>553</v>
      </c>
      <c r="J771" t="str">
        <f>IF(semaineNetNm1[[#This Row],[Popularité]]&gt;=70,"Forte","Faible")</f>
        <v>Forte</v>
      </c>
      <c r="K771" t="str">
        <f>IF(semaineNetNm1[[#This Row],[Energie]]&gt;0.6,"Forte","Faible")</f>
        <v>Forte</v>
      </c>
      <c r="L771" s="18">
        <v>5220309</v>
      </c>
      <c r="M771" s="17">
        <v>1255573</v>
      </c>
      <c r="N771" s="19">
        <v>43999</v>
      </c>
      <c r="O771" s="17">
        <v>73</v>
      </c>
      <c r="P771" s="17">
        <v>0.69599999999999995</v>
      </c>
      <c r="Q771" s="17">
        <v>0.95399999999999996</v>
      </c>
      <c r="R771" s="17">
        <v>0.20399999999999999</v>
      </c>
      <c r="S771" s="17">
        <v>5.7600000000000004E-3</v>
      </c>
      <c r="T771" s="17">
        <v>7.5399999999999995E-2</v>
      </c>
      <c r="U771" s="17">
        <v>0.432</v>
      </c>
      <c r="V771" s="17">
        <v>-7.117</v>
      </c>
      <c r="W771" s="17">
        <v>139413</v>
      </c>
      <c r="X771">
        <f>YEAR(semaineNetNm1[[#This Row],[Date de sortie]])</f>
        <v>2020</v>
      </c>
    </row>
    <row r="772" spans="1:24" x14ac:dyDescent="0.25">
      <c r="A772" s="10" t="s">
        <v>752</v>
      </c>
      <c r="B772" s="17">
        <v>1090</v>
      </c>
      <c r="C772" s="18">
        <v>134</v>
      </c>
      <c r="D772" s="17">
        <v>1</v>
      </c>
      <c r="E772" s="19">
        <v>44001</v>
      </c>
      <c r="F772" s="17" t="s">
        <v>1292</v>
      </c>
      <c r="G772" s="17" t="s">
        <v>407</v>
      </c>
      <c r="H772" t="str" cm="1">
        <f t="array" ref="H7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772" s="17" t="s">
        <v>408</v>
      </c>
      <c r="J772" t="str">
        <f>IF(semaineNetNm1[[#This Row],[Popularité]]&gt;=70,"Forte","Faible")</f>
        <v>Faible</v>
      </c>
      <c r="K772" t="str">
        <f>IF(semaineNetNm1[[#This Row],[Energie]]&gt;0.6,"Forte","Faible")</f>
        <v>Faible</v>
      </c>
      <c r="L772" s="18">
        <v>5060764</v>
      </c>
      <c r="M772" s="17">
        <v>14103694</v>
      </c>
      <c r="N772" s="19">
        <v>43998</v>
      </c>
      <c r="O772" s="17">
        <v>66</v>
      </c>
      <c r="P772" s="17">
        <v>0.51200000000000001</v>
      </c>
      <c r="Q772" s="17">
        <v>0.58599999999999997</v>
      </c>
      <c r="R772" s="17">
        <v>6.6799999999999998E-2</v>
      </c>
      <c r="S772" s="17">
        <v>0.72299999999999998</v>
      </c>
      <c r="T772" s="17">
        <v>0.11899999999999999</v>
      </c>
      <c r="U772" s="17">
        <v>0.23499999999999999</v>
      </c>
      <c r="V772" s="17">
        <v>-8.8190000000000008</v>
      </c>
      <c r="W772" s="17">
        <v>235480</v>
      </c>
      <c r="X772">
        <f>YEAR(semaineNetNm1[[#This Row],[Date de sortie]])</f>
        <v>2020</v>
      </c>
    </row>
    <row r="773" spans="1:24" x14ac:dyDescent="0.25">
      <c r="A773" s="10" t="s">
        <v>752</v>
      </c>
      <c r="B773" s="17">
        <v>495</v>
      </c>
      <c r="C773" s="18">
        <v>19</v>
      </c>
      <c r="D773" s="17">
        <v>38</v>
      </c>
      <c r="E773" s="19">
        <v>44071</v>
      </c>
      <c r="F773" s="17" t="s">
        <v>1293</v>
      </c>
      <c r="G773" s="17" t="s">
        <v>1294</v>
      </c>
      <c r="H773" t="str" cm="1">
        <f t="array" ref="H7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73" s="17" t="s">
        <v>51</v>
      </c>
      <c r="J773" t="str">
        <f>IF(semaineNetNm1[[#This Row],[Popularité]]&gt;=70,"Forte","Faible")</f>
        <v>Forte</v>
      </c>
      <c r="K773" t="str">
        <f>IF(semaineNetNm1[[#This Row],[Energie]]&gt;0.6,"Forte","Faible")</f>
        <v>Forte</v>
      </c>
      <c r="L773" s="18">
        <v>5198514</v>
      </c>
      <c r="M773" s="17">
        <v>1650912</v>
      </c>
      <c r="N773" s="19">
        <v>43994</v>
      </c>
      <c r="O773" s="17">
        <v>82</v>
      </c>
      <c r="P773" s="17">
        <v>0.67700000000000005</v>
      </c>
      <c r="Q773" s="17">
        <v>0.84499999999999997</v>
      </c>
      <c r="R773" s="17">
        <v>0.13600000000000001</v>
      </c>
      <c r="S773" s="17">
        <v>0.26900000000000002</v>
      </c>
      <c r="T773" s="17">
        <v>0.108</v>
      </c>
      <c r="U773" s="17">
        <v>0.68</v>
      </c>
      <c r="V773" s="17">
        <v>-4.798</v>
      </c>
      <c r="W773" s="17">
        <v>219048</v>
      </c>
      <c r="X773">
        <f>YEAR(semaineNetNm1[[#This Row],[Date de sortie]])</f>
        <v>2020</v>
      </c>
    </row>
    <row r="774" spans="1:24" x14ac:dyDescent="0.25">
      <c r="A774" s="10" t="s">
        <v>752</v>
      </c>
      <c r="B774" s="17">
        <v>753</v>
      </c>
      <c r="C774" s="18">
        <v>36</v>
      </c>
      <c r="D774" s="17">
        <v>22</v>
      </c>
      <c r="E774" s="19">
        <v>44050</v>
      </c>
      <c r="F774" s="17" t="s">
        <v>1295</v>
      </c>
      <c r="G774" s="17" t="s">
        <v>883</v>
      </c>
      <c r="H774" t="str" cm="1">
        <f t="array" ref="H7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74" s="17" t="s">
        <v>884</v>
      </c>
      <c r="J774" t="str">
        <f>IF(semaineNetNm1[[#This Row],[Popularité]]&gt;=70,"Forte","Faible")</f>
        <v>Forte</v>
      </c>
      <c r="K774" t="str">
        <f>IF(semaineNetNm1[[#This Row],[Energie]]&gt;0.6,"Forte","Faible")</f>
        <v>Forte</v>
      </c>
      <c r="L774" s="18">
        <v>5203423</v>
      </c>
      <c r="M774" s="17">
        <v>2953525</v>
      </c>
      <c r="N774" s="19">
        <v>43994</v>
      </c>
      <c r="O774" s="17">
        <v>72</v>
      </c>
      <c r="P774" s="17">
        <v>0.68200000000000005</v>
      </c>
      <c r="Q774" s="17">
        <v>0.79100000000000004</v>
      </c>
      <c r="R774" s="17">
        <v>0.158</v>
      </c>
      <c r="S774" s="17">
        <v>0.17499999999999999</v>
      </c>
      <c r="T774" s="17">
        <v>9.2600000000000002E-2</v>
      </c>
      <c r="U774" s="17">
        <v>0.67200000000000004</v>
      </c>
      <c r="V774" s="17">
        <v>-7.3280000000000003</v>
      </c>
      <c r="W774" s="17">
        <v>166851</v>
      </c>
      <c r="X774">
        <f>YEAR(semaineNetNm1[[#This Row],[Date de sortie]])</f>
        <v>2020</v>
      </c>
    </row>
    <row r="775" spans="1:24" x14ac:dyDescent="0.25">
      <c r="A775" s="10" t="s">
        <v>752</v>
      </c>
      <c r="B775" s="17">
        <v>1003</v>
      </c>
      <c r="C775" s="18">
        <v>47</v>
      </c>
      <c r="D775" s="17">
        <v>7</v>
      </c>
      <c r="E775" s="19">
        <v>43994</v>
      </c>
      <c r="F775" s="17" t="s">
        <v>1296</v>
      </c>
      <c r="G775" s="17" t="s">
        <v>624</v>
      </c>
      <c r="H775" t="str" cm="1">
        <f t="array" ref="H7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775" s="17" t="s">
        <v>74</v>
      </c>
      <c r="J775" t="str">
        <f>IF(semaineNetNm1[[#This Row],[Popularité]]&gt;=70,"Forte","Faible")</f>
        <v>Forte</v>
      </c>
      <c r="K775" t="str">
        <f>IF(semaineNetNm1[[#This Row],[Energie]]&gt;0.6,"Forte","Faible")</f>
        <v>Forte</v>
      </c>
      <c r="L775" s="18">
        <v>4629083</v>
      </c>
      <c r="M775" s="17">
        <v>7816213</v>
      </c>
      <c r="N775" s="19">
        <v>43994</v>
      </c>
      <c r="O775" s="17">
        <v>70</v>
      </c>
      <c r="P775" s="17">
        <v>0.61799999999999999</v>
      </c>
      <c r="Q775" s="17">
        <v>0.59</v>
      </c>
      <c r="R775" s="17">
        <v>0.33400000000000002</v>
      </c>
      <c r="S775" s="17">
        <v>1.2699999999999999E-2</v>
      </c>
      <c r="T775" s="17">
        <v>0.24399999999999999</v>
      </c>
      <c r="U775" s="17">
        <v>0.153</v>
      </c>
      <c r="V775" s="17">
        <v>-5.7560000000000002</v>
      </c>
      <c r="W775" s="17">
        <v>252729</v>
      </c>
      <c r="X775">
        <f>YEAR(semaineNetNm1[[#This Row],[Date de sortie]])</f>
        <v>2020</v>
      </c>
    </row>
    <row r="776" spans="1:24" x14ac:dyDescent="0.25">
      <c r="A776" s="10" t="s">
        <v>752</v>
      </c>
      <c r="B776" s="17">
        <v>1018</v>
      </c>
      <c r="C776" s="18">
        <v>20</v>
      </c>
      <c r="D776" s="17">
        <v>6</v>
      </c>
      <c r="E776" s="19">
        <v>43994</v>
      </c>
      <c r="F776" s="17" t="s">
        <v>1297</v>
      </c>
      <c r="G776" s="17" t="s">
        <v>1141</v>
      </c>
      <c r="H776" t="str" cm="1">
        <f t="array" ref="H7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76" s="17" t="s">
        <v>1142</v>
      </c>
      <c r="J776" t="str">
        <f>IF(semaineNetNm1[[#This Row],[Popularité]]&gt;=70,"Forte","Faible")</f>
        <v>Faible</v>
      </c>
      <c r="K776" t="str">
        <f>IF(semaineNetNm1[[#This Row],[Energie]]&gt;0.6,"Forte","Faible")</f>
        <v>Faible</v>
      </c>
      <c r="L776" s="18">
        <v>4700152</v>
      </c>
      <c r="M776" s="17">
        <v>6514102</v>
      </c>
      <c r="N776" s="19">
        <v>43994</v>
      </c>
      <c r="O776" s="17">
        <v>65</v>
      </c>
      <c r="P776" s="17">
        <v>0.42199999999999999</v>
      </c>
      <c r="Q776" s="17">
        <v>0.74399999999999999</v>
      </c>
      <c r="R776" s="17">
        <v>0.29399999999999998</v>
      </c>
      <c r="S776" s="17">
        <v>3.1899999999999998E-2</v>
      </c>
      <c r="T776" s="17">
        <v>0.11</v>
      </c>
      <c r="U776" s="17">
        <v>0.49299999999999999</v>
      </c>
      <c r="V776" s="17">
        <v>-8.9459999999999997</v>
      </c>
      <c r="W776" s="17">
        <v>202667</v>
      </c>
      <c r="X776">
        <f>YEAR(semaineNetNm1[[#This Row],[Date de sortie]])</f>
        <v>2020</v>
      </c>
    </row>
    <row r="777" spans="1:24" x14ac:dyDescent="0.25">
      <c r="A777" s="10" t="s">
        <v>752</v>
      </c>
      <c r="B777" s="17">
        <v>1052</v>
      </c>
      <c r="C777" s="18">
        <v>56</v>
      </c>
      <c r="D777" s="17">
        <v>4</v>
      </c>
      <c r="E777" s="19">
        <v>44001</v>
      </c>
      <c r="F777" s="17" t="s">
        <v>1298</v>
      </c>
      <c r="G777" s="17" t="s">
        <v>1299</v>
      </c>
      <c r="H777" t="str" cm="1">
        <f t="array" ref="H7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77" s="17" t="s">
        <v>553</v>
      </c>
      <c r="J777" t="str">
        <f>IF(semaineNetNm1[[#This Row],[Popularité]]&gt;=70,"Forte","Faible")</f>
        <v>Forte</v>
      </c>
      <c r="K777" t="str">
        <f>IF(semaineNetNm1[[#This Row],[Energie]]&gt;0.6,"Forte","Faible")</f>
        <v>Forte</v>
      </c>
      <c r="L777" s="18">
        <v>5031845</v>
      </c>
      <c r="M777" s="17">
        <v>359133</v>
      </c>
      <c r="N777" s="19">
        <v>43994</v>
      </c>
      <c r="O777" s="17">
        <v>73</v>
      </c>
      <c r="P777" s="17">
        <v>0.621</v>
      </c>
      <c r="Q777" s="17">
        <v>0.45700000000000002</v>
      </c>
      <c r="R777" s="17">
        <v>0.13800000000000001</v>
      </c>
      <c r="S777" s="17">
        <v>0.218</v>
      </c>
      <c r="T777" s="17">
        <v>9.4399999999999998E-2</v>
      </c>
      <c r="U777" s="17">
        <v>0.63400000000000001</v>
      </c>
      <c r="V777" s="17">
        <v>-5.923</v>
      </c>
      <c r="W777" s="17">
        <v>224638</v>
      </c>
      <c r="X777">
        <f>YEAR(semaineNetNm1[[#This Row],[Date de sortie]])</f>
        <v>2020</v>
      </c>
    </row>
    <row r="778" spans="1:24" x14ac:dyDescent="0.25">
      <c r="A778" s="10" t="s">
        <v>752</v>
      </c>
      <c r="B778" s="17">
        <v>1055</v>
      </c>
      <c r="C778" s="18">
        <v>177</v>
      </c>
      <c r="D778" s="17">
        <v>2</v>
      </c>
      <c r="E778" s="19">
        <v>44008</v>
      </c>
      <c r="F778" s="17" t="s">
        <v>1300</v>
      </c>
      <c r="G778" s="17" t="s">
        <v>1301</v>
      </c>
      <c r="H778" t="str" cm="1">
        <f t="array" ref="H7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78" s="17" t="s">
        <v>81</v>
      </c>
      <c r="J778" t="str">
        <f>IF(semaineNetNm1[[#This Row],[Popularité]]&gt;=70,"Forte","Faible")</f>
        <v>Faible</v>
      </c>
      <c r="K778" t="str">
        <f>IF(semaineNetNm1[[#This Row],[Energie]]&gt;0.6,"Forte","Faible")</f>
        <v>Faible</v>
      </c>
      <c r="L778" s="18">
        <v>4571916</v>
      </c>
      <c r="M778" s="17">
        <v>1276292</v>
      </c>
      <c r="N778" s="19">
        <v>43994</v>
      </c>
      <c r="O778" s="17">
        <v>68</v>
      </c>
      <c r="P778" s="17">
        <v>0.57899999999999996</v>
      </c>
      <c r="Q778" s="17">
        <v>0.81599999999999995</v>
      </c>
      <c r="R778" s="17">
        <v>8.6699999999999999E-2</v>
      </c>
      <c r="S778" s="17">
        <v>0.20300000000000001</v>
      </c>
      <c r="T778" s="17">
        <v>0.127</v>
      </c>
      <c r="U778" s="17">
        <v>0.43</v>
      </c>
      <c r="V778" s="17">
        <v>-6.0970000000000004</v>
      </c>
      <c r="W778" s="17">
        <v>226314</v>
      </c>
      <c r="X778">
        <f>YEAR(semaineNetNm1[[#This Row],[Date de sortie]])</f>
        <v>2020</v>
      </c>
    </row>
    <row r="779" spans="1:24" x14ac:dyDescent="0.25">
      <c r="A779" s="10" t="s">
        <v>752</v>
      </c>
      <c r="B779" s="17">
        <v>1094</v>
      </c>
      <c r="C779" s="18">
        <v>93</v>
      </c>
      <c r="D779" s="17">
        <v>2</v>
      </c>
      <c r="E779" s="19">
        <v>43994</v>
      </c>
      <c r="F779" s="17" t="s">
        <v>1302</v>
      </c>
      <c r="G779" s="17" t="s">
        <v>1151</v>
      </c>
      <c r="H779" t="str" cm="1">
        <f t="array" ref="H7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779" s="17" t="s">
        <v>895</v>
      </c>
      <c r="J779" t="str">
        <f>IF(semaineNetNm1[[#This Row],[Popularité]]&gt;=70,"Forte","Faible")</f>
        <v>Faible</v>
      </c>
      <c r="K779" t="str">
        <f>IF(semaineNetNm1[[#This Row],[Energie]]&gt;0.6,"Forte","Faible")</f>
        <v>Forte</v>
      </c>
      <c r="L779" s="18">
        <v>4513982</v>
      </c>
      <c r="M779" s="17">
        <v>3372385</v>
      </c>
      <c r="N779" s="19">
        <v>43994</v>
      </c>
      <c r="O779" s="17">
        <v>62</v>
      </c>
      <c r="P779" s="17">
        <v>0.749</v>
      </c>
      <c r="Q779" s="17">
        <v>0.80600000000000005</v>
      </c>
      <c r="R779" s="17">
        <v>0.32800000000000001</v>
      </c>
      <c r="S779" s="17">
        <v>8.3799999999999999E-2</v>
      </c>
      <c r="T779" s="17">
        <v>6.2100000000000002E-2</v>
      </c>
      <c r="U779" s="17">
        <v>0.77</v>
      </c>
      <c r="V779" s="17">
        <v>-5.2679999999999998</v>
      </c>
      <c r="W779" s="17">
        <v>145167</v>
      </c>
      <c r="X779">
        <f>YEAR(semaineNetNm1[[#This Row],[Date de sortie]])</f>
        <v>2020</v>
      </c>
    </row>
    <row r="780" spans="1:24" x14ac:dyDescent="0.25">
      <c r="A780" s="10" t="s">
        <v>752</v>
      </c>
      <c r="B780" s="17">
        <v>1100</v>
      </c>
      <c r="C780" s="18">
        <v>76</v>
      </c>
      <c r="D780" s="17">
        <v>1</v>
      </c>
      <c r="E780" s="19">
        <v>43994</v>
      </c>
      <c r="F780" s="17" t="s">
        <v>1303</v>
      </c>
      <c r="G780" s="17" t="s">
        <v>239</v>
      </c>
      <c r="H780" t="str" cm="1">
        <f t="array" ref="H7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780" s="17" t="s">
        <v>240</v>
      </c>
      <c r="J780" t="str">
        <f>IF(semaineNetNm1[[#This Row],[Popularité]]&gt;=70,"Forte","Faible")</f>
        <v>Faible</v>
      </c>
      <c r="K780" t="str">
        <f>IF(semaineNetNm1[[#This Row],[Energie]]&gt;0.6,"Forte","Faible")</f>
        <v>Forte</v>
      </c>
      <c r="L780" s="18">
        <v>7353153</v>
      </c>
      <c r="M780" s="17">
        <v>7601122</v>
      </c>
      <c r="N780" s="19">
        <v>43994</v>
      </c>
      <c r="O780" s="17">
        <v>62</v>
      </c>
      <c r="P780" s="17">
        <v>0.68899999999999995</v>
      </c>
      <c r="Q780" s="17">
        <v>0.747</v>
      </c>
      <c r="R780" s="17">
        <v>0.24199999999999999</v>
      </c>
      <c r="S780" s="17">
        <v>0.19700000000000001</v>
      </c>
      <c r="T780" s="17">
        <v>8.8400000000000006E-2</v>
      </c>
      <c r="U780" s="17">
        <v>0.75</v>
      </c>
      <c r="V780" s="17">
        <v>-7.2460000000000004</v>
      </c>
      <c r="W780" s="17">
        <v>204547</v>
      </c>
      <c r="X780">
        <f>YEAR(semaineNetNm1[[#This Row],[Date de sortie]])</f>
        <v>2020</v>
      </c>
    </row>
    <row r="781" spans="1:24" x14ac:dyDescent="0.25">
      <c r="A781" s="10" t="s">
        <v>752</v>
      </c>
      <c r="B781" s="17">
        <v>1101</v>
      </c>
      <c r="C781" s="18">
        <v>97</v>
      </c>
      <c r="D781" s="17">
        <v>1</v>
      </c>
      <c r="E781" s="19">
        <v>43994</v>
      </c>
      <c r="F781" s="17" t="s">
        <v>1304</v>
      </c>
      <c r="G781" s="17" t="s">
        <v>1305</v>
      </c>
      <c r="H781" t="str" cm="1">
        <f t="array" ref="H7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81" s="17" t="s">
        <v>132</v>
      </c>
      <c r="J781" t="str">
        <f>IF(semaineNetNm1[[#This Row],[Popularité]]&gt;=70,"Forte","Faible")</f>
        <v>Faible</v>
      </c>
      <c r="K781" t="str">
        <f>IF(semaineNetNm1[[#This Row],[Energie]]&gt;0.6,"Forte","Faible")</f>
        <v>Forte</v>
      </c>
      <c r="L781" s="18">
        <v>6042929</v>
      </c>
      <c r="M781" s="17">
        <v>6852509</v>
      </c>
      <c r="N781" s="19">
        <v>43994</v>
      </c>
      <c r="O781" s="17">
        <v>64</v>
      </c>
      <c r="P781" s="17">
        <v>0.77</v>
      </c>
      <c r="Q781" s="17">
        <v>0.54</v>
      </c>
      <c r="R781" s="17">
        <v>0.38900000000000001</v>
      </c>
      <c r="S781" s="17">
        <v>0.19400000000000001</v>
      </c>
      <c r="T781" s="17">
        <v>0.372</v>
      </c>
      <c r="U781" s="17">
        <v>0.56499999999999995</v>
      </c>
      <c r="V781" s="17">
        <v>-3.9809999999999999</v>
      </c>
      <c r="W781" s="17">
        <v>204000</v>
      </c>
      <c r="X781">
        <f>YEAR(semaineNetNm1[[#This Row],[Date de sortie]])</f>
        <v>2020</v>
      </c>
    </row>
    <row r="782" spans="1:24" x14ac:dyDescent="0.25">
      <c r="A782" s="10" t="s">
        <v>752</v>
      </c>
      <c r="B782" s="17">
        <v>1103</v>
      </c>
      <c r="C782" s="18">
        <v>143</v>
      </c>
      <c r="D782" s="17">
        <v>1</v>
      </c>
      <c r="E782" s="19">
        <v>43994</v>
      </c>
      <c r="F782" s="17" t="s">
        <v>1306</v>
      </c>
      <c r="G782" s="17" t="s">
        <v>1307</v>
      </c>
      <c r="H782" t="str" cm="1">
        <f t="array" ref="H7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82" s="17" t="s">
        <v>999</v>
      </c>
      <c r="J782" t="str">
        <f>IF(semaineNetNm1[[#This Row],[Popularité]]&gt;=70,"Forte","Faible")</f>
        <v>Faible</v>
      </c>
      <c r="K782" t="str">
        <f>IF(semaineNetNm1[[#This Row],[Energie]]&gt;0.6,"Forte","Faible")</f>
        <v>Faible</v>
      </c>
      <c r="L782" s="18">
        <v>5113459</v>
      </c>
      <c r="M782" s="17">
        <v>1700759</v>
      </c>
      <c r="N782" s="19">
        <v>43994</v>
      </c>
      <c r="O782" s="17">
        <v>65</v>
      </c>
      <c r="P782" s="17">
        <v>0.49099999999999999</v>
      </c>
      <c r="Q782" s="17">
        <v>0.78800000000000003</v>
      </c>
      <c r="R782" s="17">
        <v>0.109</v>
      </c>
      <c r="S782" s="17">
        <v>0.38600000000000001</v>
      </c>
      <c r="T782" s="17">
        <v>0.107</v>
      </c>
      <c r="U782" s="17">
        <v>0.27100000000000002</v>
      </c>
      <c r="V782" s="17">
        <v>-9.8840000000000003</v>
      </c>
      <c r="W782" s="17">
        <v>146028</v>
      </c>
      <c r="X782">
        <f>YEAR(semaineNetNm1[[#This Row],[Date de sortie]])</f>
        <v>2020</v>
      </c>
    </row>
    <row r="783" spans="1:24" x14ac:dyDescent="0.25">
      <c r="A783" s="10" t="s">
        <v>752</v>
      </c>
      <c r="B783" s="17">
        <v>1210</v>
      </c>
      <c r="C783" s="18">
        <v>85</v>
      </c>
      <c r="D783" s="17">
        <v>2</v>
      </c>
      <c r="E783" s="19">
        <v>43945</v>
      </c>
      <c r="F783" s="17" t="s">
        <v>1308</v>
      </c>
      <c r="G783" s="17" t="s">
        <v>1309</v>
      </c>
      <c r="H783" t="str" cm="1">
        <f t="array" ref="H7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83" s="17" t="s">
        <v>999</v>
      </c>
      <c r="J783" t="str">
        <f>IF(semaineNetNm1[[#This Row],[Popularité]]&gt;=70,"Forte","Faible")</f>
        <v>Faible</v>
      </c>
      <c r="K783" t="str">
        <f>IF(semaineNetNm1[[#This Row],[Energie]]&gt;0.6,"Forte","Faible")</f>
        <v>Faible</v>
      </c>
      <c r="L783" s="18">
        <v>4901960</v>
      </c>
      <c r="M783" s="17">
        <v>1700759</v>
      </c>
      <c r="N783" s="19">
        <v>43994</v>
      </c>
      <c r="O783" s="17">
        <v>65</v>
      </c>
      <c r="P783" s="17">
        <v>0.49099999999999999</v>
      </c>
      <c r="Q783" s="17">
        <v>0.78800000000000003</v>
      </c>
      <c r="R783" s="17">
        <v>0.109</v>
      </c>
      <c r="S783" s="17">
        <v>0.38600000000000001</v>
      </c>
      <c r="T783" s="17">
        <v>0.107</v>
      </c>
      <c r="U783" s="17">
        <v>0.27100000000000002</v>
      </c>
      <c r="V783" s="17">
        <v>-9.8840000000000003</v>
      </c>
      <c r="W783" s="17">
        <v>146028</v>
      </c>
      <c r="X783">
        <f>YEAR(semaineNetNm1[[#This Row],[Date de sortie]])</f>
        <v>2020</v>
      </c>
    </row>
    <row r="784" spans="1:24" x14ac:dyDescent="0.25">
      <c r="A784" s="10" t="s">
        <v>752</v>
      </c>
      <c r="B784" s="17">
        <v>274</v>
      </c>
      <c r="C784" s="18">
        <v>1</v>
      </c>
      <c r="D784" s="17">
        <v>55</v>
      </c>
      <c r="E784" s="19">
        <v>44050</v>
      </c>
      <c r="F784" s="17" t="s">
        <v>1310</v>
      </c>
      <c r="G784" s="17" t="s">
        <v>976</v>
      </c>
      <c r="H784" t="str" cm="1">
        <f t="array" ref="H7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84" s="17" t="s">
        <v>977</v>
      </c>
      <c r="J784" t="str">
        <f>IF(semaineNetNm1[[#This Row],[Popularité]]&gt;=70,"Forte","Faible")</f>
        <v>Forte</v>
      </c>
      <c r="K784" t="str">
        <f>IF(semaineNetNm1[[#This Row],[Energie]]&gt;0.6,"Forte","Faible")</f>
        <v>Faible</v>
      </c>
      <c r="L784" s="18">
        <v>5108950</v>
      </c>
      <c r="M784" s="17">
        <v>100604</v>
      </c>
      <c r="N784" s="19">
        <v>43993</v>
      </c>
      <c r="O784" s="17">
        <v>82</v>
      </c>
      <c r="P784" s="17">
        <v>0.48099999999999998</v>
      </c>
      <c r="Q784" s="17">
        <v>0.76700000000000002</v>
      </c>
      <c r="R784" s="17">
        <v>8.0299999999999996E-2</v>
      </c>
      <c r="S784" s="17">
        <v>0.23400000000000001</v>
      </c>
      <c r="T784" s="17">
        <v>0.26900000000000002</v>
      </c>
      <c r="U784" s="17">
        <v>0.76100000000000001</v>
      </c>
      <c r="V784" s="17">
        <v>-8.52</v>
      </c>
      <c r="W784" s="17">
        <v>171375</v>
      </c>
      <c r="X784">
        <f>YEAR(semaineNetNm1[[#This Row],[Date de sortie]])</f>
        <v>2020</v>
      </c>
    </row>
    <row r="785" spans="1:24" x14ac:dyDescent="0.25">
      <c r="A785" s="10" t="s">
        <v>752</v>
      </c>
      <c r="B785" s="17">
        <v>594</v>
      </c>
      <c r="C785" s="18">
        <v>17</v>
      </c>
      <c r="D785" s="17">
        <v>31</v>
      </c>
      <c r="E785" s="19">
        <v>44050</v>
      </c>
      <c r="F785" s="17" t="s">
        <v>1311</v>
      </c>
      <c r="G785" s="17" t="s">
        <v>1312</v>
      </c>
      <c r="H785" t="str" cm="1">
        <f t="array" ref="H7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85" s="17" t="s">
        <v>51</v>
      </c>
      <c r="J785" t="str">
        <f>IF(semaineNetNm1[[#This Row],[Popularité]]&gt;=70,"Forte","Faible")</f>
        <v>Forte</v>
      </c>
      <c r="K785" t="str">
        <f>IF(semaineNetNm1[[#This Row],[Energie]]&gt;0.6,"Forte","Faible")</f>
        <v>Forte</v>
      </c>
      <c r="L785" s="18">
        <v>4790233</v>
      </c>
      <c r="M785" s="17">
        <v>29238936</v>
      </c>
      <c r="N785" s="19">
        <v>43993</v>
      </c>
      <c r="O785" s="17">
        <v>74</v>
      </c>
      <c r="P785" s="17">
        <v>0.80600000000000005</v>
      </c>
      <c r="Q785" s="17">
        <v>0.72799999999999998</v>
      </c>
      <c r="R785" s="17">
        <v>6.2300000000000001E-2</v>
      </c>
      <c r="S785" s="17">
        <v>5.3100000000000001E-2</v>
      </c>
      <c r="T785" s="17">
        <v>0.153</v>
      </c>
      <c r="U785" s="17">
        <v>0.69799999999999995</v>
      </c>
      <c r="V785" s="17">
        <v>-3.766</v>
      </c>
      <c r="W785" s="17">
        <v>217547</v>
      </c>
      <c r="X785">
        <f>YEAR(semaineNetNm1[[#This Row],[Date de sortie]])</f>
        <v>2020</v>
      </c>
    </row>
    <row r="786" spans="1:24" x14ac:dyDescent="0.25">
      <c r="A786" s="10" t="s">
        <v>752</v>
      </c>
      <c r="B786" s="17">
        <v>1102</v>
      </c>
      <c r="C786" s="18">
        <v>139</v>
      </c>
      <c r="D786" s="17">
        <v>1</v>
      </c>
      <c r="E786" s="19">
        <v>43994</v>
      </c>
      <c r="F786" s="17" t="s">
        <v>1313</v>
      </c>
      <c r="G786" s="17" t="s">
        <v>1314</v>
      </c>
      <c r="H786" t="str" cm="1">
        <f t="array" ref="H7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786" s="17" t="s">
        <v>288</v>
      </c>
      <c r="J786" t="str">
        <f>IF(semaineNetNm1[[#This Row],[Popularité]]&gt;=70,"Forte","Faible")</f>
        <v>Faible</v>
      </c>
      <c r="K786" t="str">
        <f>IF(semaineNetNm1[[#This Row],[Energie]]&gt;0.6,"Forte","Faible")</f>
        <v>Forte</v>
      </c>
      <c r="L786" s="18">
        <v>5171235</v>
      </c>
      <c r="M786" s="17">
        <v>40045</v>
      </c>
      <c r="N786" s="19">
        <v>43993</v>
      </c>
      <c r="O786" s="17">
        <v>66</v>
      </c>
      <c r="P786" s="17">
        <v>0.70399999999999996</v>
      </c>
      <c r="Q786" s="17">
        <v>0.70299999999999996</v>
      </c>
      <c r="R786" s="17">
        <v>6.4100000000000004E-2</v>
      </c>
      <c r="S786" s="17">
        <v>4.8000000000000001E-2</v>
      </c>
      <c r="T786" s="17">
        <v>0.41</v>
      </c>
      <c r="U786" s="17">
        <v>0.72499999999999998</v>
      </c>
      <c r="V786" s="17">
        <v>-6.117</v>
      </c>
      <c r="W786" s="17">
        <v>180000</v>
      </c>
      <c r="X786">
        <f>YEAR(semaineNetNm1[[#This Row],[Date de sortie]])</f>
        <v>2020</v>
      </c>
    </row>
    <row r="787" spans="1:24" x14ac:dyDescent="0.25">
      <c r="A787" s="10" t="s">
        <v>752</v>
      </c>
      <c r="B787" s="17">
        <v>837</v>
      </c>
      <c r="C787" s="18">
        <v>135</v>
      </c>
      <c r="D787" s="17">
        <v>15</v>
      </c>
      <c r="E787" s="19">
        <v>44071</v>
      </c>
      <c r="F787" s="17" t="s">
        <v>1315</v>
      </c>
      <c r="G787" s="17" t="s">
        <v>704</v>
      </c>
      <c r="H787" t="str" cm="1">
        <f t="array" ref="H7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87" s="17" t="s">
        <v>106</v>
      </c>
      <c r="J787" t="str">
        <f>IF(semaineNetNm1[[#This Row],[Popularité]]&gt;=70,"Forte","Faible")</f>
        <v>Forte</v>
      </c>
      <c r="K787" t="str">
        <f>IF(semaineNetNm1[[#This Row],[Energie]]&gt;0.6,"Forte","Faible")</f>
        <v>Faible</v>
      </c>
      <c r="L787" s="18">
        <v>4705484</v>
      </c>
      <c r="M787" s="17">
        <v>10580764</v>
      </c>
      <c r="N787" s="19">
        <v>43992</v>
      </c>
      <c r="O787" s="17">
        <v>75</v>
      </c>
      <c r="P787" s="17">
        <v>0.49199999999999999</v>
      </c>
      <c r="Q787" s="17">
        <v>0.48299999999999998</v>
      </c>
      <c r="R787" s="17">
        <v>0.29499999999999998</v>
      </c>
      <c r="S787" s="17">
        <v>0.60299999999999998</v>
      </c>
      <c r="T787" s="17">
        <v>0.32300000000000001</v>
      </c>
      <c r="U787" s="17">
        <v>0.66</v>
      </c>
      <c r="V787" s="17">
        <v>-6.5910000000000002</v>
      </c>
      <c r="W787" s="17">
        <v>188213</v>
      </c>
      <c r="X787">
        <f>YEAR(semaineNetNm1[[#This Row],[Date de sortie]])</f>
        <v>2020</v>
      </c>
    </row>
    <row r="788" spans="1:24" x14ac:dyDescent="0.25">
      <c r="A788" s="10" t="s">
        <v>752</v>
      </c>
      <c r="B788" s="17">
        <v>1097</v>
      </c>
      <c r="C788" s="18">
        <v>129</v>
      </c>
      <c r="D788" s="17">
        <v>4</v>
      </c>
      <c r="E788" s="19">
        <v>43987</v>
      </c>
      <c r="F788" s="17" t="s">
        <v>1316</v>
      </c>
      <c r="G788" s="17" t="s">
        <v>1258</v>
      </c>
      <c r="H788" t="str" cm="1">
        <f t="array" ref="H7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88" s="17" t="s">
        <v>95</v>
      </c>
      <c r="J788" t="str">
        <f>IF(semaineNetNm1[[#This Row],[Popularité]]&gt;=70,"Forte","Faible")</f>
        <v>Faible</v>
      </c>
      <c r="K788" t="str">
        <f>IF(semaineNetNm1[[#This Row],[Energie]]&gt;0.6,"Forte","Faible")</f>
        <v>Forte</v>
      </c>
      <c r="L788" s="18">
        <v>4396629</v>
      </c>
      <c r="M788" s="17">
        <v>352402</v>
      </c>
      <c r="N788" s="19">
        <v>43988</v>
      </c>
      <c r="O788" s="17">
        <v>61</v>
      </c>
      <c r="P788" s="17">
        <v>0.78700000000000003</v>
      </c>
      <c r="Q788" s="17">
        <v>0.96199999999999997</v>
      </c>
      <c r="R788" s="17">
        <v>5.5399999999999998E-2</v>
      </c>
      <c r="S788" s="17">
        <v>0.66600000000000004</v>
      </c>
      <c r="T788" s="17">
        <v>0.17599999999999999</v>
      </c>
      <c r="U788" s="17">
        <v>0.96799999999999997</v>
      </c>
      <c r="V788" s="17">
        <v>1.5089999999999999</v>
      </c>
      <c r="W788" s="17">
        <v>165231</v>
      </c>
      <c r="X788">
        <f>YEAR(semaineNetNm1[[#This Row],[Date de sortie]])</f>
        <v>2020</v>
      </c>
    </row>
    <row r="789" spans="1:24" x14ac:dyDescent="0.25">
      <c r="A789" s="10" t="s">
        <v>752</v>
      </c>
      <c r="B789" s="17">
        <v>595</v>
      </c>
      <c r="C789" s="18">
        <v>67</v>
      </c>
      <c r="D789" s="17">
        <v>13</v>
      </c>
      <c r="E789" s="19">
        <v>44148</v>
      </c>
      <c r="F789" s="17" t="s">
        <v>1317</v>
      </c>
      <c r="G789" s="17" t="s">
        <v>1318</v>
      </c>
      <c r="H789" t="str" cm="1">
        <f t="array" ref="H7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89" s="17" t="s">
        <v>132</v>
      </c>
      <c r="J789" t="str">
        <f>IF(semaineNetNm1[[#This Row],[Popularité]]&gt;=70,"Forte","Faible")</f>
        <v>Forte</v>
      </c>
      <c r="K789" t="str">
        <f>IF(semaineNetNm1[[#This Row],[Energie]]&gt;0.6,"Forte","Faible")</f>
        <v>Faible</v>
      </c>
      <c r="L789" s="18">
        <v>5622565</v>
      </c>
      <c r="M789" s="17">
        <v>411262</v>
      </c>
      <c r="N789" s="19">
        <v>43987</v>
      </c>
      <c r="O789" s="17">
        <v>72</v>
      </c>
      <c r="P789" s="17">
        <v>0.47899999999999998</v>
      </c>
      <c r="Q789" s="17">
        <v>0.86799999999999999</v>
      </c>
      <c r="R789" s="17">
        <v>0.44500000000000001</v>
      </c>
      <c r="S789" s="17">
        <v>0.70299999999999996</v>
      </c>
      <c r="T789" s="17">
        <v>0.10199999999999999</v>
      </c>
      <c r="U789" s="17">
        <v>0.77600000000000002</v>
      </c>
      <c r="V789" s="17">
        <v>-6.6870000000000003</v>
      </c>
      <c r="W789" s="17">
        <v>115200</v>
      </c>
      <c r="X789">
        <f>YEAR(semaineNetNm1[[#This Row],[Date de sortie]])</f>
        <v>2020</v>
      </c>
    </row>
    <row r="790" spans="1:24" x14ac:dyDescent="0.25">
      <c r="A790" s="10" t="s">
        <v>752</v>
      </c>
      <c r="B790" s="17">
        <v>1051</v>
      </c>
      <c r="C790" s="18">
        <v>72</v>
      </c>
      <c r="D790" s="17">
        <v>8</v>
      </c>
      <c r="E790" s="19">
        <v>43987</v>
      </c>
      <c r="F790" s="17" t="s">
        <v>1319</v>
      </c>
      <c r="G790" s="17" t="s">
        <v>1320</v>
      </c>
      <c r="H790" t="str" cm="1">
        <f t="array" ref="H7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90" s="17" t="s">
        <v>132</v>
      </c>
      <c r="J790" t="str">
        <f>IF(semaineNetNm1[[#This Row],[Popularité]]&gt;=70,"Forte","Faible")</f>
        <v>Forte</v>
      </c>
      <c r="K790" t="str">
        <f>IF(semaineNetNm1[[#This Row],[Energie]]&gt;0.6,"Forte","Faible")</f>
        <v>Faible</v>
      </c>
      <c r="L790" s="18">
        <v>5280810</v>
      </c>
      <c r="M790" s="17">
        <v>411262</v>
      </c>
      <c r="N790" s="19">
        <v>43987</v>
      </c>
      <c r="O790" s="17">
        <v>72</v>
      </c>
      <c r="P790" s="17">
        <v>0.47899999999999998</v>
      </c>
      <c r="Q790" s="17">
        <v>0.86799999999999999</v>
      </c>
      <c r="R790" s="17">
        <v>0.44500000000000001</v>
      </c>
      <c r="S790" s="17">
        <v>0.70299999999999996</v>
      </c>
      <c r="T790" s="17">
        <v>0.10199999999999999</v>
      </c>
      <c r="U790" s="17">
        <v>0.77600000000000002</v>
      </c>
      <c r="V790" s="17">
        <v>-6.6870000000000003</v>
      </c>
      <c r="W790" s="17">
        <v>115200</v>
      </c>
      <c r="X790">
        <f>YEAR(semaineNetNm1[[#This Row],[Date de sortie]])</f>
        <v>2020</v>
      </c>
    </row>
    <row r="791" spans="1:24" x14ac:dyDescent="0.25">
      <c r="A791" s="10" t="s">
        <v>752</v>
      </c>
      <c r="B791" s="17">
        <v>1116</v>
      </c>
      <c r="C791" s="18">
        <v>139</v>
      </c>
      <c r="D791" s="17">
        <v>1</v>
      </c>
      <c r="E791" s="19">
        <v>43987</v>
      </c>
      <c r="F791" s="17" t="s">
        <v>1321</v>
      </c>
      <c r="G791" s="17" t="s">
        <v>1322</v>
      </c>
      <c r="H791" t="str" cm="1">
        <f t="array" ref="H7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91" s="17" t="s">
        <v>1198</v>
      </c>
      <c r="J791" t="str">
        <f>IF(semaineNetNm1[[#This Row],[Popularité]]&gt;=70,"Forte","Faible")</f>
        <v>Faible</v>
      </c>
      <c r="K791" t="str">
        <f>IF(semaineNetNm1[[#This Row],[Energie]]&gt;0.6,"Forte","Faible")</f>
        <v>Forte</v>
      </c>
      <c r="L791" s="18">
        <v>5029858</v>
      </c>
      <c r="M791" s="17">
        <v>1101597</v>
      </c>
      <c r="N791" s="19">
        <v>43987</v>
      </c>
      <c r="O791" s="17">
        <v>55</v>
      </c>
      <c r="P791" s="17">
        <v>0.65700000000000003</v>
      </c>
      <c r="Q791" s="17">
        <v>0.76100000000000001</v>
      </c>
      <c r="R791" s="17">
        <v>0.13800000000000001</v>
      </c>
      <c r="S791" s="17">
        <v>0.114</v>
      </c>
      <c r="T791" s="17">
        <v>0.35599999999999998</v>
      </c>
      <c r="U791" s="17">
        <v>0.58899999999999997</v>
      </c>
      <c r="V791" s="17">
        <v>-7.2460000000000004</v>
      </c>
      <c r="W791" s="17">
        <v>182040</v>
      </c>
      <c r="X791">
        <f>YEAR(semaineNetNm1[[#This Row],[Date de sortie]])</f>
        <v>2020</v>
      </c>
    </row>
    <row r="792" spans="1:24" x14ac:dyDescent="0.25">
      <c r="A792" s="10" t="s">
        <v>752</v>
      </c>
      <c r="B792" s="17">
        <v>1068</v>
      </c>
      <c r="C792" s="18">
        <v>67</v>
      </c>
      <c r="D792" s="17">
        <v>5</v>
      </c>
      <c r="E792" s="19">
        <v>43987</v>
      </c>
      <c r="F792" s="17" t="s">
        <v>1323</v>
      </c>
      <c r="G792" s="17" t="s">
        <v>303</v>
      </c>
      <c r="H792" t="str" cm="1">
        <f t="array" ref="H7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792" s="17" t="s">
        <v>130</v>
      </c>
      <c r="J792" t="str">
        <f>IF(semaineNetNm1[[#This Row],[Popularité]]&gt;=70,"Forte","Faible")</f>
        <v>Forte</v>
      </c>
      <c r="K792" t="str">
        <f>IF(semaineNetNm1[[#This Row],[Energie]]&gt;0.6,"Forte","Faible")</f>
        <v>Forte</v>
      </c>
      <c r="L792" s="18">
        <v>4592745</v>
      </c>
      <c r="M792" s="17">
        <v>9998991</v>
      </c>
      <c r="N792" s="19">
        <v>43983</v>
      </c>
      <c r="O792" s="17">
        <v>70</v>
      </c>
      <c r="P792" s="17">
        <v>0.84099999999999997</v>
      </c>
      <c r="Q792" s="17">
        <v>0.73899999999999999</v>
      </c>
      <c r="R792" s="17">
        <v>0.06</v>
      </c>
      <c r="S792" s="17">
        <v>3.1199999999999999E-2</v>
      </c>
      <c r="T792" s="17">
        <v>0.17299999999999999</v>
      </c>
      <c r="U792" s="17">
        <v>0.56200000000000006</v>
      </c>
      <c r="V792" s="17">
        <v>-4.1619999999999999</v>
      </c>
      <c r="W792" s="17">
        <v>199653</v>
      </c>
      <c r="X792">
        <f>YEAR(semaineNetNm1[[#This Row],[Date de sortie]])</f>
        <v>2020</v>
      </c>
    </row>
    <row r="793" spans="1:24" x14ac:dyDescent="0.25">
      <c r="A793" s="10" t="s">
        <v>752</v>
      </c>
      <c r="B793" s="17">
        <v>1115</v>
      </c>
      <c r="C793" s="18">
        <v>134</v>
      </c>
      <c r="D793" s="17">
        <v>1</v>
      </c>
      <c r="E793" s="19">
        <v>43987</v>
      </c>
      <c r="F793" s="17" t="s">
        <v>1324</v>
      </c>
      <c r="G793" s="17" t="s">
        <v>1325</v>
      </c>
      <c r="H793" t="str" cm="1">
        <f t="array" ref="H7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793" s="17" t="s">
        <v>1142</v>
      </c>
      <c r="J793" t="str">
        <f>IF(semaineNetNm1[[#This Row],[Popularité]]&gt;=70,"Forte","Faible")</f>
        <v>Forte</v>
      </c>
      <c r="K793" t="str">
        <f>IF(semaineNetNm1[[#This Row],[Energie]]&gt;0.6,"Forte","Faible")</f>
        <v>Faible</v>
      </c>
      <c r="L793" s="18">
        <v>5163633</v>
      </c>
      <c r="M793" s="17">
        <v>29566516</v>
      </c>
      <c r="N793" s="19">
        <v>43983</v>
      </c>
      <c r="O793" s="17">
        <v>70</v>
      </c>
      <c r="P793" s="17">
        <v>0.54200000000000004</v>
      </c>
      <c r="Q793" s="17">
        <v>0.50900000000000001</v>
      </c>
      <c r="R793" s="17">
        <v>0.442</v>
      </c>
      <c r="S793" s="17">
        <v>1.9E-2</v>
      </c>
      <c r="T793" s="17">
        <v>0.23</v>
      </c>
      <c r="U793" s="17">
        <v>0.151</v>
      </c>
      <c r="V793" s="17">
        <v>-8.0269999999999992</v>
      </c>
      <c r="W793" s="17">
        <v>78681</v>
      </c>
      <c r="X793">
        <f>YEAR(semaineNetNm1[[#This Row],[Date de sortie]])</f>
        <v>2020</v>
      </c>
    </row>
    <row r="794" spans="1:24" x14ac:dyDescent="0.25">
      <c r="A794" s="10" t="s">
        <v>752</v>
      </c>
      <c r="B794" s="17">
        <v>615</v>
      </c>
      <c r="C794" s="18">
        <v>183</v>
      </c>
      <c r="D794" s="17">
        <v>2</v>
      </c>
      <c r="E794" s="19">
        <v>44190</v>
      </c>
      <c r="F794" s="17" t="s">
        <v>1326</v>
      </c>
      <c r="G794" s="17" t="s">
        <v>1327</v>
      </c>
      <c r="H794" t="str" cm="1">
        <f t="array" ref="H7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94" s="17" t="s">
        <v>633</v>
      </c>
      <c r="J794" t="str">
        <f>IF(semaineNetNm1[[#This Row],[Popularité]]&gt;=70,"Forte","Faible")</f>
        <v>Faible</v>
      </c>
      <c r="K794" t="str">
        <f>IF(semaineNetNm1[[#This Row],[Energie]]&gt;0.6,"Forte","Faible")</f>
        <v>Forte</v>
      </c>
      <c r="L794" s="18">
        <v>4580123</v>
      </c>
      <c r="M794" s="17">
        <v>4281787</v>
      </c>
      <c r="N794" s="19">
        <v>43980</v>
      </c>
      <c r="O794" s="17">
        <v>68</v>
      </c>
      <c r="P794" s="17">
        <v>0.91400000000000003</v>
      </c>
      <c r="Q794" s="17">
        <v>0.59899999999999998</v>
      </c>
      <c r="R794" s="17">
        <v>6.2899999999999998E-2</v>
      </c>
      <c r="S794" s="17">
        <v>0.5</v>
      </c>
      <c r="T794" s="17">
        <v>0.69399999999999995</v>
      </c>
      <c r="U794" s="17">
        <v>0.83099999999999996</v>
      </c>
      <c r="V794" s="17">
        <v>-2.415</v>
      </c>
      <c r="W794" s="17">
        <v>182977</v>
      </c>
      <c r="X794">
        <f>YEAR(semaineNetNm1[[#This Row],[Date de sortie]])</f>
        <v>2020</v>
      </c>
    </row>
    <row r="795" spans="1:24" x14ac:dyDescent="0.25">
      <c r="A795" s="10" t="s">
        <v>752</v>
      </c>
      <c r="B795" s="17">
        <v>781</v>
      </c>
      <c r="C795" s="18">
        <v>32</v>
      </c>
      <c r="D795" s="17">
        <v>25</v>
      </c>
      <c r="E795" s="19">
        <v>43994</v>
      </c>
      <c r="F795" s="17" t="s">
        <v>1328</v>
      </c>
      <c r="G795" s="17" t="s">
        <v>1329</v>
      </c>
      <c r="H795" t="str" cm="1">
        <f t="array" ref="H7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95" s="17" t="s">
        <v>51</v>
      </c>
      <c r="J795" t="str">
        <f>IF(semaineNetNm1[[#This Row],[Popularité]]&gt;=70,"Forte","Faible")</f>
        <v>Forte</v>
      </c>
      <c r="K795" t="str">
        <f>IF(semaineNetNm1[[#This Row],[Energie]]&gt;0.6,"Forte","Faible")</f>
        <v>Forte</v>
      </c>
      <c r="L795" s="18">
        <v>4899099</v>
      </c>
      <c r="M795" s="17">
        <v>18306226</v>
      </c>
      <c r="N795" s="19">
        <v>43980</v>
      </c>
      <c r="O795" s="17">
        <v>76</v>
      </c>
      <c r="P795" s="17">
        <v>0.76500000000000001</v>
      </c>
      <c r="Q795" s="17">
        <v>0.69099999999999995</v>
      </c>
      <c r="R795" s="17">
        <v>0.111</v>
      </c>
      <c r="S795" s="17">
        <v>0.46400000000000002</v>
      </c>
      <c r="T795" s="17">
        <v>0.20300000000000001</v>
      </c>
      <c r="U795" s="17">
        <v>0.85499999999999998</v>
      </c>
      <c r="V795" s="17">
        <v>-4.7270000000000003</v>
      </c>
      <c r="W795" s="17">
        <v>246000</v>
      </c>
      <c r="X795">
        <f>YEAR(semaineNetNm1[[#This Row],[Date de sortie]])</f>
        <v>2020</v>
      </c>
    </row>
    <row r="796" spans="1:24" x14ac:dyDescent="0.25">
      <c r="A796" s="10" t="s">
        <v>752</v>
      </c>
      <c r="B796" s="17">
        <v>827</v>
      </c>
      <c r="C796" s="18">
        <v>32</v>
      </c>
      <c r="D796" s="17">
        <v>23</v>
      </c>
      <c r="E796" s="19">
        <v>43980</v>
      </c>
      <c r="F796" s="17" t="s">
        <v>1330</v>
      </c>
      <c r="G796" s="17" t="s">
        <v>1331</v>
      </c>
      <c r="H796" t="str" cm="1">
        <f t="array" ref="H7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96" s="17" t="s">
        <v>102</v>
      </c>
      <c r="J796" t="str">
        <f>IF(semaineNetNm1[[#This Row],[Popularité]]&gt;=70,"Forte","Faible")</f>
        <v>Forte</v>
      </c>
      <c r="K796" t="str">
        <f>IF(semaineNetNm1[[#This Row],[Energie]]&gt;0.6,"Forte","Faible")</f>
        <v>Faible</v>
      </c>
      <c r="L796" s="18">
        <v>4709053</v>
      </c>
      <c r="M796" s="17">
        <v>7593792</v>
      </c>
      <c r="N796" s="19">
        <v>43980</v>
      </c>
      <c r="O796" s="17">
        <v>75</v>
      </c>
      <c r="P796" s="17">
        <v>0.58599999999999997</v>
      </c>
      <c r="Q796" s="17">
        <v>0.57999999999999996</v>
      </c>
      <c r="R796" s="17">
        <v>3.5700000000000003E-2</v>
      </c>
      <c r="S796" s="17">
        <v>0.34399999999999997</v>
      </c>
      <c r="T796" s="17">
        <v>7.5499999999999998E-2</v>
      </c>
      <c r="U796" s="17">
        <v>0.50700000000000001</v>
      </c>
      <c r="V796" s="17">
        <v>-6.883</v>
      </c>
      <c r="W796" s="17">
        <v>199549</v>
      </c>
      <c r="X796">
        <f>YEAR(semaineNetNm1[[#This Row],[Date de sortie]])</f>
        <v>2020</v>
      </c>
    </row>
    <row r="797" spans="1:24" x14ac:dyDescent="0.25">
      <c r="A797" s="10" t="s">
        <v>752</v>
      </c>
      <c r="B797" s="17">
        <v>931</v>
      </c>
      <c r="C797" s="18">
        <v>111</v>
      </c>
      <c r="D797" s="17">
        <v>11</v>
      </c>
      <c r="E797" s="19">
        <v>44015</v>
      </c>
      <c r="F797" s="17" t="s">
        <v>1332</v>
      </c>
      <c r="G797" s="17" t="s">
        <v>1333</v>
      </c>
      <c r="H797" t="str" cm="1">
        <f t="array" ref="H7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97" s="17" t="s">
        <v>51</v>
      </c>
      <c r="J797" t="str">
        <f>IF(semaineNetNm1[[#This Row],[Popularité]]&gt;=70,"Forte","Faible")</f>
        <v>Faible</v>
      </c>
      <c r="K797" t="str">
        <f>IF(semaineNetNm1[[#This Row],[Energie]]&gt;0.6,"Forte","Faible")</f>
        <v>Forte</v>
      </c>
      <c r="L797" s="18">
        <v>4564331</v>
      </c>
      <c r="M797" s="17">
        <v>18306226</v>
      </c>
      <c r="N797" s="19">
        <v>43980</v>
      </c>
      <c r="O797" s="17">
        <v>69</v>
      </c>
      <c r="P797" s="17">
        <v>0.79600000000000004</v>
      </c>
      <c r="Q797" s="17">
        <v>0.69399999999999995</v>
      </c>
      <c r="R797" s="17">
        <v>5.6500000000000002E-2</v>
      </c>
      <c r="S797" s="17">
        <v>0.48</v>
      </c>
      <c r="T797" s="17">
        <v>0.108</v>
      </c>
      <c r="U797" s="17">
        <v>0.51500000000000001</v>
      </c>
      <c r="V797" s="17">
        <v>-4.1639999999999997</v>
      </c>
      <c r="W797" s="17">
        <v>212312</v>
      </c>
      <c r="X797">
        <f>YEAR(semaineNetNm1[[#This Row],[Date de sortie]])</f>
        <v>2020</v>
      </c>
    </row>
    <row r="798" spans="1:24" x14ac:dyDescent="0.25">
      <c r="A798" s="10" t="s">
        <v>752</v>
      </c>
      <c r="B798" s="17">
        <v>1038</v>
      </c>
      <c r="C798" s="18">
        <v>174</v>
      </c>
      <c r="D798" s="17">
        <v>2</v>
      </c>
      <c r="E798" s="19">
        <v>44015</v>
      </c>
      <c r="F798" s="17" t="s">
        <v>1334</v>
      </c>
      <c r="G798" s="17" t="s">
        <v>1333</v>
      </c>
      <c r="H798" t="str" cm="1">
        <f t="array" ref="H7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98" s="17" t="s">
        <v>51</v>
      </c>
      <c r="J798" t="str">
        <f>IF(semaineNetNm1[[#This Row],[Popularité]]&gt;=70,"Forte","Faible")</f>
        <v>Faible</v>
      </c>
      <c r="K798" t="str">
        <f>IF(semaineNetNm1[[#This Row],[Energie]]&gt;0.6,"Forte","Faible")</f>
        <v>Forte</v>
      </c>
      <c r="L798" s="18">
        <v>4633313</v>
      </c>
      <c r="M798" s="17">
        <v>18306226</v>
      </c>
      <c r="N798" s="19">
        <v>43980</v>
      </c>
      <c r="O798" s="17">
        <v>68</v>
      </c>
      <c r="P798" s="17">
        <v>0.746</v>
      </c>
      <c r="Q798" s="17">
        <v>0.61399999999999999</v>
      </c>
      <c r="R798" s="17">
        <v>0.19600000000000001</v>
      </c>
      <c r="S798" s="17">
        <v>0.34699999999999998</v>
      </c>
      <c r="T798" s="17">
        <v>8.7400000000000005E-2</v>
      </c>
      <c r="U798" s="17">
        <v>0.60099999999999998</v>
      </c>
      <c r="V798" s="17">
        <v>-3.5270000000000001</v>
      </c>
      <c r="W798" s="17">
        <v>259250</v>
      </c>
      <c r="X798">
        <f>YEAR(semaineNetNm1[[#This Row],[Date de sortie]])</f>
        <v>2020</v>
      </c>
    </row>
    <row r="799" spans="1:24" x14ac:dyDescent="0.25">
      <c r="A799" s="10" t="s">
        <v>752</v>
      </c>
      <c r="B799" s="17">
        <v>1057</v>
      </c>
      <c r="C799" s="18">
        <v>189</v>
      </c>
      <c r="D799" s="17">
        <v>1</v>
      </c>
      <c r="E799" s="19">
        <v>44015</v>
      </c>
      <c r="F799" s="17" t="s">
        <v>1335</v>
      </c>
      <c r="G799" s="17" t="s">
        <v>1333</v>
      </c>
      <c r="H799" t="str" cm="1">
        <f t="array" ref="H7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799" s="17" t="s">
        <v>51</v>
      </c>
      <c r="J799" t="str">
        <f>IF(semaineNetNm1[[#This Row],[Popularité]]&gt;=70,"Forte","Faible")</f>
        <v>Faible</v>
      </c>
      <c r="K799" t="str">
        <f>IF(semaineNetNm1[[#This Row],[Energie]]&gt;0.6,"Forte","Faible")</f>
        <v>Forte</v>
      </c>
      <c r="L799" s="18">
        <v>4470597</v>
      </c>
      <c r="M799" s="17">
        <v>18306226</v>
      </c>
      <c r="N799" s="19">
        <v>43980</v>
      </c>
      <c r="O799" s="17">
        <v>67</v>
      </c>
      <c r="P799" s="17">
        <v>0.84499999999999997</v>
      </c>
      <c r="Q799" s="17">
        <v>0.84299999999999997</v>
      </c>
      <c r="R799" s="17">
        <v>5.0299999999999997E-2</v>
      </c>
      <c r="S799" s="17">
        <v>0.35</v>
      </c>
      <c r="T799" s="17">
        <v>5.2699999999999997E-2</v>
      </c>
      <c r="U799" s="17">
        <v>0.89800000000000002</v>
      </c>
      <c r="V799" s="17">
        <v>-2.3439999999999999</v>
      </c>
      <c r="W799" s="17">
        <v>210624</v>
      </c>
      <c r="X799">
        <f>YEAR(semaineNetNm1[[#This Row],[Date de sortie]])</f>
        <v>2020</v>
      </c>
    </row>
    <row r="800" spans="1:24" x14ac:dyDescent="0.25">
      <c r="A800" s="10" t="s">
        <v>752</v>
      </c>
      <c r="B800" s="17">
        <v>1088</v>
      </c>
      <c r="C800" s="18">
        <v>101</v>
      </c>
      <c r="D800" s="17">
        <v>4</v>
      </c>
      <c r="E800" s="19">
        <v>43980</v>
      </c>
      <c r="F800" s="17" t="s">
        <v>1336</v>
      </c>
      <c r="G800" s="17" t="s">
        <v>1333</v>
      </c>
      <c r="H800" t="str" cm="1">
        <f t="array" ref="H8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00" s="17" t="s">
        <v>51</v>
      </c>
      <c r="J800" t="str">
        <f>IF(semaineNetNm1[[#This Row],[Popularité]]&gt;=70,"Forte","Faible")</f>
        <v>Faible</v>
      </c>
      <c r="K800" t="str">
        <f>IF(semaineNetNm1[[#This Row],[Energie]]&gt;0.6,"Forte","Faible")</f>
        <v>Forte</v>
      </c>
      <c r="L800" s="18">
        <v>5124116</v>
      </c>
      <c r="M800" s="17">
        <v>18306226</v>
      </c>
      <c r="N800" s="19">
        <v>43980</v>
      </c>
      <c r="O800" s="17">
        <v>67</v>
      </c>
      <c r="P800" s="17">
        <v>0.91600000000000004</v>
      </c>
      <c r="Q800" s="17">
        <v>0.73499999999999999</v>
      </c>
      <c r="R800" s="17">
        <v>0.11700000000000001</v>
      </c>
      <c r="S800" s="17">
        <v>0.39700000000000002</v>
      </c>
      <c r="T800" s="17">
        <v>9.1800000000000007E-2</v>
      </c>
      <c r="U800" s="17">
        <v>0.69099999999999995</v>
      </c>
      <c r="V800" s="17">
        <v>-2.0819999999999999</v>
      </c>
      <c r="W800" s="17">
        <v>221429</v>
      </c>
      <c r="X800">
        <f>YEAR(semaineNetNm1[[#This Row],[Date de sortie]])</f>
        <v>2020</v>
      </c>
    </row>
    <row r="801" spans="1:24" x14ac:dyDescent="0.25">
      <c r="A801" s="10" t="s">
        <v>752</v>
      </c>
      <c r="B801" s="17">
        <v>1091</v>
      </c>
      <c r="C801" s="18">
        <v>113</v>
      </c>
      <c r="D801" s="17">
        <v>2</v>
      </c>
      <c r="E801" s="19">
        <v>43994</v>
      </c>
      <c r="F801" s="17" t="s">
        <v>1337</v>
      </c>
      <c r="G801" s="17" t="s">
        <v>1338</v>
      </c>
      <c r="H801" t="str" cm="1">
        <f t="array" ref="H8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01" s="17" t="s">
        <v>343</v>
      </c>
      <c r="J801" t="str">
        <f>IF(semaineNetNm1[[#This Row],[Popularité]]&gt;=70,"Forte","Faible")</f>
        <v>Faible</v>
      </c>
      <c r="K801" t="str">
        <f>IF(semaineNetNm1[[#This Row],[Energie]]&gt;0.6,"Forte","Faible")</f>
        <v>Forte</v>
      </c>
      <c r="L801" s="18">
        <v>4924714</v>
      </c>
      <c r="M801" s="17">
        <v>300500</v>
      </c>
      <c r="N801" s="19">
        <v>43980</v>
      </c>
      <c r="O801" s="17">
        <v>64</v>
      </c>
      <c r="P801" s="17">
        <v>0.67600000000000005</v>
      </c>
      <c r="Q801" s="17">
        <v>0.94499999999999995</v>
      </c>
      <c r="R801" s="17">
        <v>0.20699999999999999</v>
      </c>
      <c r="S801" s="17">
        <v>0.17199999999999999</v>
      </c>
      <c r="T801" s="17">
        <v>0.32200000000000001</v>
      </c>
      <c r="U801" s="17">
        <v>0.63100000000000001</v>
      </c>
      <c r="V801" s="17">
        <v>-6.6</v>
      </c>
      <c r="W801" s="17">
        <v>141893</v>
      </c>
      <c r="X801">
        <f>YEAR(semaineNetNm1[[#This Row],[Date de sortie]])</f>
        <v>2020</v>
      </c>
    </row>
    <row r="802" spans="1:24" x14ac:dyDescent="0.25">
      <c r="A802" s="10" t="s">
        <v>752</v>
      </c>
      <c r="B802" s="17">
        <v>1129</v>
      </c>
      <c r="C802" s="18">
        <v>53</v>
      </c>
      <c r="D802" s="17">
        <v>1</v>
      </c>
      <c r="E802" s="19">
        <v>43980</v>
      </c>
      <c r="F802" s="17" t="s">
        <v>1339</v>
      </c>
      <c r="G802" s="17" t="s">
        <v>114</v>
      </c>
      <c r="H802" t="str" cm="1">
        <f t="array" ref="H8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02" s="17" t="s">
        <v>68</v>
      </c>
      <c r="J802" t="str">
        <f>IF(semaineNetNm1[[#This Row],[Popularité]]&gt;=70,"Forte","Faible")</f>
        <v>Faible</v>
      </c>
      <c r="K802" t="str">
        <f>IF(semaineNetNm1[[#This Row],[Energie]]&gt;0.6,"Forte","Faible")</f>
        <v>Forte</v>
      </c>
      <c r="L802" s="18">
        <v>10342277</v>
      </c>
      <c r="M802" s="17">
        <v>18585963</v>
      </c>
      <c r="N802" s="19">
        <v>43980</v>
      </c>
      <c r="O802" s="17">
        <v>64</v>
      </c>
      <c r="P802" s="17">
        <v>0.88</v>
      </c>
      <c r="Q802" s="17">
        <v>0.72299999999999998</v>
      </c>
      <c r="R802" s="17">
        <v>3.7999999999999999E-2</v>
      </c>
      <c r="S802" s="17">
        <v>3.3400000000000001E-3</v>
      </c>
      <c r="T802" s="17">
        <v>6.3200000000000006E-2</v>
      </c>
      <c r="U802" s="17">
        <v>0.32300000000000001</v>
      </c>
      <c r="V802" s="17">
        <v>-4.2869999999999999</v>
      </c>
      <c r="W802" s="17">
        <v>177600</v>
      </c>
      <c r="X802">
        <f>YEAR(semaineNetNm1[[#This Row],[Date de sortie]])</f>
        <v>2020</v>
      </c>
    </row>
    <row r="803" spans="1:24" x14ac:dyDescent="0.25">
      <c r="A803" s="10" t="s">
        <v>752</v>
      </c>
      <c r="B803" s="17">
        <v>1130</v>
      </c>
      <c r="C803" s="18">
        <v>58</v>
      </c>
      <c r="D803" s="17">
        <v>1</v>
      </c>
      <c r="E803" s="19">
        <v>43980</v>
      </c>
      <c r="F803" s="17" t="s">
        <v>1340</v>
      </c>
      <c r="G803" s="17" t="s">
        <v>114</v>
      </c>
      <c r="H803" t="str" cm="1">
        <f t="array" ref="H8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03" s="17" t="s">
        <v>68</v>
      </c>
      <c r="J803" t="str">
        <f>IF(semaineNetNm1[[#This Row],[Popularité]]&gt;=70,"Forte","Faible")</f>
        <v>Faible</v>
      </c>
      <c r="K803" t="str">
        <f>IF(semaineNetNm1[[#This Row],[Energie]]&gt;0.6,"Forte","Faible")</f>
        <v>Forte</v>
      </c>
      <c r="L803" s="18">
        <v>9266945</v>
      </c>
      <c r="M803" s="17">
        <v>18585963</v>
      </c>
      <c r="N803" s="19">
        <v>43980</v>
      </c>
      <c r="O803" s="17">
        <v>63</v>
      </c>
      <c r="P803" s="17">
        <v>0.92700000000000005</v>
      </c>
      <c r="Q803" s="17">
        <v>0.73099999999999998</v>
      </c>
      <c r="R803" s="17">
        <v>7.8100000000000003E-2</v>
      </c>
      <c r="S803" s="17">
        <v>2.2800000000000001E-2</v>
      </c>
      <c r="T803" s="17">
        <v>0.187</v>
      </c>
      <c r="U803" s="17">
        <v>0.47799999999999998</v>
      </c>
      <c r="V803" s="17">
        <v>-3.6339999999999999</v>
      </c>
      <c r="W803" s="17">
        <v>191467</v>
      </c>
      <c r="X803">
        <f>YEAR(semaineNetNm1[[#This Row],[Date de sortie]])</f>
        <v>2020</v>
      </c>
    </row>
    <row r="804" spans="1:24" x14ac:dyDescent="0.25">
      <c r="A804" s="10" t="s">
        <v>752</v>
      </c>
      <c r="B804" s="17">
        <v>1131</v>
      </c>
      <c r="C804" s="18">
        <v>74</v>
      </c>
      <c r="D804" s="17">
        <v>1</v>
      </c>
      <c r="E804" s="19">
        <v>43980</v>
      </c>
      <c r="F804" s="17" t="s">
        <v>1341</v>
      </c>
      <c r="G804" s="17" t="s">
        <v>114</v>
      </c>
      <c r="H804" t="str" cm="1">
        <f t="array" ref="H8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04" s="17" t="s">
        <v>68</v>
      </c>
      <c r="J804" t="str">
        <f>IF(semaineNetNm1[[#This Row],[Popularité]]&gt;=70,"Forte","Faible")</f>
        <v>Faible</v>
      </c>
      <c r="K804" t="str">
        <f>IF(semaineNetNm1[[#This Row],[Energie]]&gt;0.6,"Forte","Faible")</f>
        <v>Forte</v>
      </c>
      <c r="L804" s="18">
        <v>7907329</v>
      </c>
      <c r="M804" s="17">
        <v>18585963</v>
      </c>
      <c r="N804" s="19">
        <v>43980</v>
      </c>
      <c r="O804" s="17">
        <v>58</v>
      </c>
      <c r="P804" s="17">
        <v>0.92300000000000004</v>
      </c>
      <c r="Q804" s="17">
        <v>0.64500000000000002</v>
      </c>
      <c r="R804" s="17">
        <v>7.2499999999999995E-2</v>
      </c>
      <c r="S804" s="17">
        <v>0.36399999999999999</v>
      </c>
      <c r="T804" s="17">
        <v>0.14000000000000001</v>
      </c>
      <c r="U804" s="17">
        <v>0.32300000000000001</v>
      </c>
      <c r="V804" s="17">
        <v>-4.2619999999999996</v>
      </c>
      <c r="W804" s="17">
        <v>173427</v>
      </c>
      <c r="X804">
        <f>YEAR(semaineNetNm1[[#This Row],[Date de sortie]])</f>
        <v>2020</v>
      </c>
    </row>
    <row r="805" spans="1:24" x14ac:dyDescent="0.25">
      <c r="A805" s="10" t="s">
        <v>752</v>
      </c>
      <c r="B805" s="17">
        <v>1132</v>
      </c>
      <c r="C805" s="18">
        <v>75</v>
      </c>
      <c r="D805" s="17">
        <v>1</v>
      </c>
      <c r="E805" s="19">
        <v>43980</v>
      </c>
      <c r="F805" s="17" t="s">
        <v>1342</v>
      </c>
      <c r="G805" s="17" t="s">
        <v>114</v>
      </c>
      <c r="H805" t="str" cm="1">
        <f t="array" ref="H8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05" s="17" t="s">
        <v>68</v>
      </c>
      <c r="J805" t="str">
        <f>IF(semaineNetNm1[[#This Row],[Popularité]]&gt;=70,"Forte","Faible")</f>
        <v>Faible</v>
      </c>
      <c r="K805" t="str">
        <f>IF(semaineNetNm1[[#This Row],[Energie]]&gt;0.6,"Forte","Faible")</f>
        <v>Forte</v>
      </c>
      <c r="L805" s="18">
        <v>7734309</v>
      </c>
      <c r="M805" s="17">
        <v>18585963</v>
      </c>
      <c r="N805" s="19">
        <v>43980</v>
      </c>
      <c r="O805" s="17">
        <v>60</v>
      </c>
      <c r="P805" s="17">
        <v>0.79200000000000004</v>
      </c>
      <c r="Q805" s="17">
        <v>0.64200000000000002</v>
      </c>
      <c r="R805" s="17">
        <v>4.8800000000000003E-2</v>
      </c>
      <c r="S805" s="17">
        <v>0.158</v>
      </c>
      <c r="T805" s="17">
        <v>0.68</v>
      </c>
      <c r="U805" s="17">
        <v>9.0300000000000005E-2</v>
      </c>
      <c r="V805" s="17">
        <v>-5.7460000000000004</v>
      </c>
      <c r="W805" s="17">
        <v>244880</v>
      </c>
      <c r="X805">
        <f>YEAR(semaineNetNm1[[#This Row],[Date de sortie]])</f>
        <v>2020</v>
      </c>
    </row>
    <row r="806" spans="1:24" x14ac:dyDescent="0.25">
      <c r="A806" s="10" t="s">
        <v>752</v>
      </c>
      <c r="B806" s="17">
        <v>1133</v>
      </c>
      <c r="C806" s="18">
        <v>77</v>
      </c>
      <c r="D806" s="17">
        <v>1</v>
      </c>
      <c r="E806" s="19">
        <v>43980</v>
      </c>
      <c r="F806" s="17" t="s">
        <v>1343</v>
      </c>
      <c r="G806" s="17" t="s">
        <v>114</v>
      </c>
      <c r="H806" t="str" cm="1">
        <f t="array" ref="H8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06" s="17" t="s">
        <v>68</v>
      </c>
      <c r="J806" t="str">
        <f>IF(semaineNetNm1[[#This Row],[Popularité]]&gt;=70,"Forte","Faible")</f>
        <v>Faible</v>
      </c>
      <c r="K806" t="str">
        <f>IF(semaineNetNm1[[#This Row],[Energie]]&gt;0.6,"Forte","Faible")</f>
        <v>Forte</v>
      </c>
      <c r="L806" s="18">
        <v>7695566</v>
      </c>
      <c r="M806" s="17">
        <v>18585963</v>
      </c>
      <c r="N806" s="19">
        <v>43980</v>
      </c>
      <c r="O806" s="17">
        <v>59</v>
      </c>
      <c r="P806" s="17">
        <v>0.80400000000000005</v>
      </c>
      <c r="Q806" s="17">
        <v>0.66900000000000004</v>
      </c>
      <c r="R806" s="17">
        <v>3.5999999999999997E-2</v>
      </c>
      <c r="S806" s="17">
        <v>3.0599999999999999E-2</v>
      </c>
      <c r="T806" s="17">
        <v>0.69399999999999995</v>
      </c>
      <c r="U806" s="17">
        <v>0.184</v>
      </c>
      <c r="V806" s="17">
        <v>-4.0350000000000001</v>
      </c>
      <c r="W806" s="17">
        <v>179760</v>
      </c>
      <c r="X806">
        <f>YEAR(semaineNetNm1[[#This Row],[Date de sortie]])</f>
        <v>2020</v>
      </c>
    </row>
    <row r="807" spans="1:24" x14ac:dyDescent="0.25">
      <c r="A807" s="10" t="s">
        <v>752</v>
      </c>
      <c r="B807" s="17">
        <v>1134</v>
      </c>
      <c r="C807" s="18">
        <v>79</v>
      </c>
      <c r="D807" s="17">
        <v>1</v>
      </c>
      <c r="E807" s="19">
        <v>43980</v>
      </c>
      <c r="F807" s="17" t="s">
        <v>1344</v>
      </c>
      <c r="G807" s="17" t="s">
        <v>114</v>
      </c>
      <c r="H807" t="str" cm="1">
        <f t="array" ref="H8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07" s="17" t="s">
        <v>68</v>
      </c>
      <c r="J807" t="str">
        <f>IF(semaineNetNm1[[#This Row],[Popularité]]&gt;=70,"Forte","Faible")</f>
        <v>Faible</v>
      </c>
      <c r="K807" t="str">
        <f>IF(semaineNetNm1[[#This Row],[Energie]]&gt;0.6,"Forte","Faible")</f>
        <v>Forte</v>
      </c>
      <c r="L807" s="18">
        <v>7479618</v>
      </c>
      <c r="M807" s="17">
        <v>18585963</v>
      </c>
      <c r="N807" s="19">
        <v>43980</v>
      </c>
      <c r="O807" s="17">
        <v>63</v>
      </c>
      <c r="P807" s="17">
        <v>0.878</v>
      </c>
      <c r="Q807" s="17">
        <v>0.65800000000000003</v>
      </c>
      <c r="R807" s="17">
        <v>0.123</v>
      </c>
      <c r="S807" s="17">
        <v>7.92E-3</v>
      </c>
      <c r="T807" s="17">
        <v>0.94399999999999995</v>
      </c>
      <c r="U807" s="17">
        <v>0.68300000000000005</v>
      </c>
      <c r="V807" s="17">
        <v>-3.875</v>
      </c>
      <c r="W807" s="17">
        <v>186653</v>
      </c>
      <c r="X807">
        <f>YEAR(semaineNetNm1[[#This Row],[Date de sortie]])</f>
        <v>2020</v>
      </c>
    </row>
    <row r="808" spans="1:24" x14ac:dyDescent="0.25">
      <c r="A808" s="10" t="s">
        <v>752</v>
      </c>
      <c r="B808" s="17">
        <v>1135</v>
      </c>
      <c r="C808" s="18">
        <v>80</v>
      </c>
      <c r="D808" s="17">
        <v>1</v>
      </c>
      <c r="E808" s="19">
        <v>43980</v>
      </c>
      <c r="F808" s="17" t="s">
        <v>1345</v>
      </c>
      <c r="G808" s="17" t="s">
        <v>114</v>
      </c>
      <c r="H808" t="str" cm="1">
        <f t="array" ref="H8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08" s="17" t="s">
        <v>68</v>
      </c>
      <c r="J808" t="str">
        <f>IF(semaineNetNm1[[#This Row],[Popularité]]&gt;=70,"Forte","Faible")</f>
        <v>Faible</v>
      </c>
      <c r="K808" t="str">
        <f>IF(semaineNetNm1[[#This Row],[Energie]]&gt;0.6,"Forte","Faible")</f>
        <v>Forte</v>
      </c>
      <c r="L808" s="18">
        <v>7451452</v>
      </c>
      <c r="M808" s="17">
        <v>18585963</v>
      </c>
      <c r="N808" s="19">
        <v>43980</v>
      </c>
      <c r="O808" s="17">
        <v>58</v>
      </c>
      <c r="P808" s="17">
        <v>0.85299999999999998</v>
      </c>
      <c r="Q808" s="17">
        <v>0.74299999999999999</v>
      </c>
      <c r="R808" s="17">
        <v>0.04</v>
      </c>
      <c r="S808" s="17">
        <v>1.9E-3</v>
      </c>
      <c r="T808" s="17">
        <v>8.72E-2</v>
      </c>
      <c r="U808" s="17">
        <v>0.42199999999999999</v>
      </c>
      <c r="V808" s="17">
        <v>-4.8419999999999996</v>
      </c>
      <c r="W808" s="17">
        <v>221667</v>
      </c>
      <c r="X808">
        <f>YEAR(semaineNetNm1[[#This Row],[Date de sortie]])</f>
        <v>2020</v>
      </c>
    </row>
    <row r="809" spans="1:24" x14ac:dyDescent="0.25">
      <c r="A809" s="10" t="s">
        <v>752</v>
      </c>
      <c r="B809" s="17">
        <v>1136</v>
      </c>
      <c r="C809" s="18">
        <v>87</v>
      </c>
      <c r="D809" s="17">
        <v>1</v>
      </c>
      <c r="E809" s="19">
        <v>43980</v>
      </c>
      <c r="F809" s="17" t="s">
        <v>1346</v>
      </c>
      <c r="G809" s="17" t="s">
        <v>114</v>
      </c>
      <c r="H809" t="str" cm="1">
        <f t="array" ref="H8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09" s="17" t="s">
        <v>68</v>
      </c>
      <c r="J809" t="str">
        <f>IF(semaineNetNm1[[#This Row],[Popularité]]&gt;=70,"Forte","Faible")</f>
        <v>Faible</v>
      </c>
      <c r="K809" t="str">
        <f>IF(semaineNetNm1[[#This Row],[Energie]]&gt;0.6,"Forte","Faible")</f>
        <v>Faible</v>
      </c>
      <c r="L809" s="18">
        <v>7136521</v>
      </c>
      <c r="M809" s="17">
        <v>18585963</v>
      </c>
      <c r="N809" s="19">
        <v>43980</v>
      </c>
      <c r="O809" s="17">
        <v>58</v>
      </c>
      <c r="P809" s="17">
        <v>0.29699999999999999</v>
      </c>
      <c r="Q809" s="17">
        <v>0.184</v>
      </c>
      <c r="R809" s="17">
        <v>3.5900000000000001E-2</v>
      </c>
      <c r="S809" s="17">
        <v>0.47299999999999998</v>
      </c>
      <c r="T809" s="17">
        <v>0.52700000000000002</v>
      </c>
      <c r="U809" s="17">
        <v>0.113</v>
      </c>
      <c r="V809" s="17">
        <v>-14.534000000000001</v>
      </c>
      <c r="W809" s="17">
        <v>41867</v>
      </c>
      <c r="X809">
        <f>YEAR(semaineNetNm1[[#This Row],[Date de sortie]])</f>
        <v>2020</v>
      </c>
    </row>
    <row r="810" spans="1:24" x14ac:dyDescent="0.25">
      <c r="A810" s="10" t="s">
        <v>752</v>
      </c>
      <c r="B810" s="17">
        <v>1137</v>
      </c>
      <c r="C810" s="18">
        <v>91</v>
      </c>
      <c r="D810" s="17">
        <v>1</v>
      </c>
      <c r="E810" s="19">
        <v>43980</v>
      </c>
      <c r="F810" s="17" t="s">
        <v>1347</v>
      </c>
      <c r="G810" s="17" t="s">
        <v>114</v>
      </c>
      <c r="H810" t="str" cm="1">
        <f t="array" ref="H8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10" s="17" t="s">
        <v>68</v>
      </c>
      <c r="J810" t="str">
        <f>IF(semaineNetNm1[[#This Row],[Popularité]]&gt;=70,"Forte","Faible")</f>
        <v>Faible</v>
      </c>
      <c r="K810" t="str">
        <f>IF(semaineNetNm1[[#This Row],[Energie]]&gt;0.6,"Forte","Faible")</f>
        <v>Forte</v>
      </c>
      <c r="L810" s="18">
        <v>6996402</v>
      </c>
      <c r="M810" s="17">
        <v>18585963</v>
      </c>
      <c r="N810" s="19">
        <v>43980</v>
      </c>
      <c r="O810" s="17">
        <v>61</v>
      </c>
      <c r="P810" s="17">
        <v>0.79900000000000004</v>
      </c>
      <c r="Q810" s="17">
        <v>0.69799999999999995</v>
      </c>
      <c r="R810" s="17">
        <v>3.4200000000000001E-2</v>
      </c>
      <c r="S810" s="17">
        <v>1.29E-2</v>
      </c>
      <c r="T810" s="17">
        <v>0.215</v>
      </c>
      <c r="U810" s="17">
        <v>0.35099999999999998</v>
      </c>
      <c r="V810" s="17">
        <v>-4.3719999999999999</v>
      </c>
      <c r="W810" s="17">
        <v>161733</v>
      </c>
      <c r="X810">
        <f>YEAR(semaineNetNm1[[#This Row],[Date de sortie]])</f>
        <v>2020</v>
      </c>
    </row>
    <row r="811" spans="1:24" x14ac:dyDescent="0.25">
      <c r="A811" s="10" t="s">
        <v>752</v>
      </c>
      <c r="B811" s="17">
        <v>1138</v>
      </c>
      <c r="C811" s="18">
        <v>93</v>
      </c>
      <c r="D811" s="17">
        <v>1</v>
      </c>
      <c r="E811" s="19">
        <v>43980</v>
      </c>
      <c r="F811" s="17" t="s">
        <v>1348</v>
      </c>
      <c r="G811" s="17" t="s">
        <v>114</v>
      </c>
      <c r="H811" t="str" cm="1">
        <f t="array" ref="H8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11" s="17" t="s">
        <v>68</v>
      </c>
      <c r="J811" t="str">
        <f>IF(semaineNetNm1[[#This Row],[Popularité]]&gt;=70,"Forte","Faible")</f>
        <v>Faible</v>
      </c>
      <c r="K811" t="str">
        <f>IF(semaineNetNm1[[#This Row],[Energie]]&gt;0.6,"Forte","Faible")</f>
        <v>Faible</v>
      </c>
      <c r="L811" s="18">
        <v>6630385</v>
      </c>
      <c r="M811" s="17">
        <v>18585963</v>
      </c>
      <c r="N811" s="19">
        <v>43980</v>
      </c>
      <c r="O811" s="17">
        <v>58</v>
      </c>
      <c r="P811" s="17">
        <v>0.29699999999999999</v>
      </c>
      <c r="Q811" s="17">
        <v>0.184</v>
      </c>
      <c r="R811" s="17">
        <v>3.5900000000000001E-2</v>
      </c>
      <c r="S811" s="17">
        <v>0.47299999999999998</v>
      </c>
      <c r="T811" s="17">
        <v>0.52700000000000002</v>
      </c>
      <c r="U811" s="17">
        <v>0.113</v>
      </c>
      <c r="V811" s="17">
        <v>-14.534000000000001</v>
      </c>
      <c r="W811" s="17">
        <v>41867</v>
      </c>
      <c r="X811">
        <f>YEAR(semaineNetNm1[[#This Row],[Date de sortie]])</f>
        <v>2020</v>
      </c>
    </row>
    <row r="812" spans="1:24" x14ac:dyDescent="0.25">
      <c r="A812" s="10" t="s">
        <v>752</v>
      </c>
      <c r="B812" s="17">
        <v>1139</v>
      </c>
      <c r="C812" s="18">
        <v>106</v>
      </c>
      <c r="D812" s="17">
        <v>1</v>
      </c>
      <c r="E812" s="19">
        <v>43980</v>
      </c>
      <c r="F812" s="17" t="s">
        <v>1349</v>
      </c>
      <c r="G812" s="17" t="s">
        <v>114</v>
      </c>
      <c r="H812" t="str" cm="1">
        <f t="array" ref="H8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12" s="17" t="s">
        <v>68</v>
      </c>
      <c r="J812" t="str">
        <f>IF(semaineNetNm1[[#This Row],[Popularité]]&gt;=70,"Forte","Faible")</f>
        <v>Faible</v>
      </c>
      <c r="K812" t="str">
        <f>IF(semaineNetNm1[[#This Row],[Energie]]&gt;0.6,"Forte","Faible")</f>
        <v>Forte</v>
      </c>
      <c r="L812" s="18">
        <v>6069544</v>
      </c>
      <c r="M812" s="17">
        <v>18585963</v>
      </c>
      <c r="N812" s="19">
        <v>43980</v>
      </c>
      <c r="O812" s="17">
        <v>58</v>
      </c>
      <c r="P812" s="17">
        <v>0.82599999999999996</v>
      </c>
      <c r="Q812" s="17">
        <v>0.66800000000000004</v>
      </c>
      <c r="R812" s="17">
        <v>3.8300000000000001E-2</v>
      </c>
      <c r="S812" s="17">
        <v>2.3599999999999999E-2</v>
      </c>
      <c r="T812" s="17">
        <v>0.47399999999999998</v>
      </c>
      <c r="U812" s="17">
        <v>0.38800000000000001</v>
      </c>
      <c r="V812" s="17">
        <v>-4.4660000000000002</v>
      </c>
      <c r="W812" s="17">
        <v>215480</v>
      </c>
      <c r="X812">
        <f>YEAR(semaineNetNm1[[#This Row],[Date de sortie]])</f>
        <v>2020</v>
      </c>
    </row>
    <row r="813" spans="1:24" x14ac:dyDescent="0.25">
      <c r="A813" s="10" t="s">
        <v>752</v>
      </c>
      <c r="B813" s="17">
        <v>1140</v>
      </c>
      <c r="C813" s="18">
        <v>114</v>
      </c>
      <c r="D813" s="17">
        <v>1</v>
      </c>
      <c r="E813" s="19">
        <v>43980</v>
      </c>
      <c r="F813" s="17" t="s">
        <v>1350</v>
      </c>
      <c r="G813" s="17" t="s">
        <v>1351</v>
      </c>
      <c r="H813" t="str" cm="1">
        <f t="array" ref="H8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13" s="17" t="s">
        <v>102</v>
      </c>
      <c r="J813" t="str">
        <f>IF(semaineNetNm1[[#This Row],[Popularité]]&gt;=70,"Forte","Faible")</f>
        <v>Faible</v>
      </c>
      <c r="K813" t="str">
        <f>IF(semaineNetNm1[[#This Row],[Energie]]&gt;0.6,"Forte","Faible")</f>
        <v>Forte</v>
      </c>
      <c r="L813" s="18">
        <v>5867930</v>
      </c>
      <c r="M813" s="17">
        <v>7593792</v>
      </c>
      <c r="N813" s="19">
        <v>43980</v>
      </c>
      <c r="O813" s="17">
        <v>66</v>
      </c>
      <c r="P813" s="17">
        <v>0.63300000000000001</v>
      </c>
      <c r="Q813" s="17">
        <v>0.52600000000000002</v>
      </c>
      <c r="R813" s="17">
        <v>0.13400000000000001</v>
      </c>
      <c r="S813" s="17">
        <v>0.372</v>
      </c>
      <c r="T813" s="17">
        <v>0.129</v>
      </c>
      <c r="U813" s="17">
        <v>0.27200000000000002</v>
      </c>
      <c r="V813" s="17">
        <v>-7.0019999999999998</v>
      </c>
      <c r="W813" s="17">
        <v>203947</v>
      </c>
      <c r="X813">
        <f>YEAR(semaineNetNm1[[#This Row],[Date de sortie]])</f>
        <v>2020</v>
      </c>
    </row>
    <row r="814" spans="1:24" x14ac:dyDescent="0.25">
      <c r="A814" s="10" t="s">
        <v>752</v>
      </c>
      <c r="B814" s="17">
        <v>1142</v>
      </c>
      <c r="C814" s="18">
        <v>180</v>
      </c>
      <c r="D814" s="17">
        <v>1</v>
      </c>
      <c r="E814" s="19">
        <v>43980</v>
      </c>
      <c r="F814" s="17" t="s">
        <v>1352</v>
      </c>
      <c r="G814" s="17" t="s">
        <v>1322</v>
      </c>
      <c r="H814" t="str" cm="1">
        <f t="array" ref="H8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14" s="17" t="s">
        <v>1198</v>
      </c>
      <c r="J814" t="str">
        <f>IF(semaineNetNm1[[#This Row],[Popularité]]&gt;=70,"Forte","Faible")</f>
        <v>Faible</v>
      </c>
      <c r="K814" t="str">
        <f>IF(semaineNetNm1[[#This Row],[Energie]]&gt;0.6,"Forte","Faible")</f>
        <v>Faible</v>
      </c>
      <c r="L814" s="18">
        <v>4681054</v>
      </c>
      <c r="M814" s="17">
        <v>1101597</v>
      </c>
      <c r="N814" s="19">
        <v>43980</v>
      </c>
      <c r="O814" s="17">
        <v>59</v>
      </c>
      <c r="P814" s="17">
        <v>0.59599999999999997</v>
      </c>
      <c r="Q814" s="17">
        <v>0.83499999999999996</v>
      </c>
      <c r="R814" s="17">
        <v>0.29699999999999999</v>
      </c>
      <c r="S814" s="17">
        <v>0.13700000000000001</v>
      </c>
      <c r="T814" s="17">
        <v>0.16400000000000001</v>
      </c>
      <c r="U814" s="17">
        <v>0.89700000000000002</v>
      </c>
      <c r="V814" s="17">
        <v>-6.6369999999999996</v>
      </c>
      <c r="W814" s="17">
        <v>174893</v>
      </c>
      <c r="X814">
        <f>YEAR(semaineNetNm1[[#This Row],[Date de sortie]])</f>
        <v>2020</v>
      </c>
    </row>
    <row r="815" spans="1:24" x14ac:dyDescent="0.25">
      <c r="A815" s="10" t="s">
        <v>752</v>
      </c>
      <c r="B815" s="17">
        <v>1144</v>
      </c>
      <c r="C815" s="18">
        <v>188</v>
      </c>
      <c r="D815" s="17">
        <v>1</v>
      </c>
      <c r="E815" s="19">
        <v>43980</v>
      </c>
      <c r="F815" s="17" t="s">
        <v>1353</v>
      </c>
      <c r="G815" s="17" t="s">
        <v>1354</v>
      </c>
      <c r="H815" t="str" cm="1">
        <f t="array" ref="H8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15" s="17" t="s">
        <v>74</v>
      </c>
      <c r="J815" t="str">
        <f>IF(semaineNetNm1[[#This Row],[Popularité]]&gt;=70,"Forte","Faible")</f>
        <v>Faible</v>
      </c>
      <c r="K815" t="str">
        <f>IF(semaineNetNm1[[#This Row],[Energie]]&gt;0.6,"Forte","Faible")</f>
        <v>Forte</v>
      </c>
      <c r="L815" s="18">
        <v>4601709</v>
      </c>
      <c r="M815" s="17">
        <v>7358720</v>
      </c>
      <c r="N815" s="19">
        <v>43980</v>
      </c>
      <c r="O815" s="17">
        <v>66</v>
      </c>
      <c r="P815" s="17">
        <v>0.63200000000000001</v>
      </c>
      <c r="Q815" s="17">
        <v>0.78400000000000003</v>
      </c>
      <c r="R815" s="17">
        <v>0.34699999999999998</v>
      </c>
      <c r="S815" s="17">
        <v>0.156</v>
      </c>
      <c r="T815" s="17">
        <v>0.60499999999999998</v>
      </c>
      <c r="U815" s="17">
        <v>0.746</v>
      </c>
      <c r="V815" s="17">
        <v>-6.0830000000000002</v>
      </c>
      <c r="W815" s="17">
        <v>232839</v>
      </c>
      <c r="X815">
        <f>YEAR(semaineNetNm1[[#This Row],[Date de sortie]])</f>
        <v>2020</v>
      </c>
    </row>
    <row r="816" spans="1:24" x14ac:dyDescent="0.25">
      <c r="A816" s="10" t="s">
        <v>752</v>
      </c>
      <c r="B816" s="17">
        <v>1294</v>
      </c>
      <c r="C816" s="18">
        <v>81</v>
      </c>
      <c r="D816" s="17">
        <v>3</v>
      </c>
      <c r="E816" s="19">
        <v>43896</v>
      </c>
      <c r="F816" s="17" t="s">
        <v>1355</v>
      </c>
      <c r="G816" s="17" t="s">
        <v>1356</v>
      </c>
      <c r="H816" t="str" cm="1">
        <f t="array" ref="H8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16" s="17" t="s">
        <v>877</v>
      </c>
      <c r="J816" t="str">
        <f>IF(semaineNetNm1[[#This Row],[Popularité]]&gt;=70,"Forte","Faible")</f>
        <v>Forte</v>
      </c>
      <c r="K816" t="str">
        <f>IF(semaineNetNm1[[#This Row],[Energie]]&gt;0.6,"Forte","Faible")</f>
        <v>Faible</v>
      </c>
      <c r="L816" s="18">
        <v>4591194</v>
      </c>
      <c r="M816" s="17">
        <v>8123757</v>
      </c>
      <c r="N816" s="19">
        <v>43980</v>
      </c>
      <c r="O816" s="17">
        <v>71</v>
      </c>
      <c r="P816" s="17">
        <v>0.55800000000000005</v>
      </c>
      <c r="Q816" s="17">
        <v>0.65</v>
      </c>
      <c r="R816" s="17">
        <v>3.09E-2</v>
      </c>
      <c r="S816" s="17">
        <v>0.36799999999999999</v>
      </c>
      <c r="T816" s="17">
        <v>0.30299999999999999</v>
      </c>
      <c r="U816" s="17">
        <v>0.72499999999999998</v>
      </c>
      <c r="V816" s="17">
        <v>-3.0819999999999999</v>
      </c>
      <c r="W816" s="17">
        <v>159533</v>
      </c>
      <c r="X816">
        <f>YEAR(semaineNetNm1[[#This Row],[Date de sortie]])</f>
        <v>2020</v>
      </c>
    </row>
    <row r="817" spans="1:24" x14ac:dyDescent="0.25">
      <c r="A817" s="10" t="s">
        <v>752</v>
      </c>
      <c r="B817" s="17">
        <v>836</v>
      </c>
      <c r="C817" s="18">
        <v>15</v>
      </c>
      <c r="D817" s="17">
        <v>21</v>
      </c>
      <c r="E817" s="19">
        <v>43980</v>
      </c>
      <c r="F817" s="17" t="s">
        <v>1357</v>
      </c>
      <c r="G817" s="17" t="s">
        <v>1358</v>
      </c>
      <c r="H817" t="str" cm="1">
        <f t="array" ref="H8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17" s="17" t="s">
        <v>1359</v>
      </c>
      <c r="J817" t="str">
        <f>IF(semaineNetNm1[[#This Row],[Popularité]]&gt;=70,"Forte","Faible")</f>
        <v>Forte</v>
      </c>
      <c r="K817" t="str">
        <f>IF(semaineNetNm1[[#This Row],[Energie]]&gt;0.6,"Forte","Faible")</f>
        <v>Faible</v>
      </c>
      <c r="L817" s="18">
        <v>4752289</v>
      </c>
      <c r="M817" s="17">
        <v>4769627</v>
      </c>
      <c r="N817" s="19">
        <v>43979</v>
      </c>
      <c r="O817" s="17">
        <v>75</v>
      </c>
      <c r="P817" s="17">
        <v>0.50900000000000001</v>
      </c>
      <c r="Q817" s="17">
        <v>0.77600000000000002</v>
      </c>
      <c r="R817" s="17">
        <v>0.46700000000000003</v>
      </c>
      <c r="S817" s="17">
        <v>0.192</v>
      </c>
      <c r="T817" s="17">
        <v>0.115</v>
      </c>
      <c r="U817" s="17">
        <v>0.48499999999999999</v>
      </c>
      <c r="V817" s="17">
        <v>-6.266</v>
      </c>
      <c r="W817" s="17">
        <v>129371</v>
      </c>
      <c r="X817">
        <f>YEAR(semaineNetNm1[[#This Row],[Date de sortie]])</f>
        <v>2020</v>
      </c>
    </row>
    <row r="818" spans="1:24" x14ac:dyDescent="0.25">
      <c r="A818" s="10" t="s">
        <v>752</v>
      </c>
      <c r="B818" s="17">
        <v>932</v>
      </c>
      <c r="C818" s="18">
        <v>5</v>
      </c>
      <c r="D818" s="17">
        <v>11</v>
      </c>
      <c r="E818" s="19">
        <v>43980</v>
      </c>
      <c r="F818" s="17" t="s">
        <v>1360</v>
      </c>
      <c r="G818" s="17" t="s">
        <v>114</v>
      </c>
      <c r="H818" t="str" cm="1">
        <f t="array" ref="H8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18" s="17" t="s">
        <v>68</v>
      </c>
      <c r="J818" t="str">
        <f>IF(semaineNetNm1[[#This Row],[Popularité]]&gt;=70,"Forte","Faible")</f>
        <v>Forte</v>
      </c>
      <c r="K818" t="str">
        <f>IF(semaineNetNm1[[#This Row],[Energie]]&gt;0.6,"Forte","Faible")</f>
        <v>Forte</v>
      </c>
      <c r="L818" s="18">
        <v>4556900</v>
      </c>
      <c r="M818" s="17">
        <v>18585963</v>
      </c>
      <c r="N818" s="19">
        <v>43979</v>
      </c>
      <c r="O818" s="17">
        <v>70</v>
      </c>
      <c r="P818" s="17">
        <v>0.87</v>
      </c>
      <c r="Q818" s="17">
        <v>0.752</v>
      </c>
      <c r="R818" s="17">
        <v>6.2300000000000001E-2</v>
      </c>
      <c r="S818" s="17">
        <v>6.0400000000000002E-2</v>
      </c>
      <c r="T818" s="17">
        <v>0.48899999999999999</v>
      </c>
      <c r="U818" s="17">
        <v>0.78400000000000003</v>
      </c>
      <c r="V818" s="17">
        <v>-3.8119999999999998</v>
      </c>
      <c r="W818" s="17">
        <v>157707</v>
      </c>
      <c r="X818">
        <f>YEAR(semaineNetNm1[[#This Row],[Date de sortie]])</f>
        <v>2020</v>
      </c>
    </row>
    <row r="819" spans="1:24" x14ac:dyDescent="0.25">
      <c r="A819" s="10" t="s">
        <v>752</v>
      </c>
      <c r="B819" s="17">
        <v>315</v>
      </c>
      <c r="C819" s="18">
        <v>1</v>
      </c>
      <c r="D819" s="17">
        <v>55</v>
      </c>
      <c r="E819" s="19">
        <v>43973</v>
      </c>
      <c r="F819" s="17" t="s">
        <v>1361</v>
      </c>
      <c r="G819" s="17" t="s">
        <v>114</v>
      </c>
      <c r="H819" t="str" cm="1">
        <f t="array" ref="H8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19" s="17" t="s">
        <v>68</v>
      </c>
      <c r="J819" t="str">
        <f>IF(semaineNetNm1[[#This Row],[Popularité]]&gt;=70,"Forte","Faible")</f>
        <v>Forte</v>
      </c>
      <c r="K819" t="str">
        <f>IF(semaineNetNm1[[#This Row],[Energie]]&gt;0.6,"Forte","Faible")</f>
        <v>Forte</v>
      </c>
      <c r="L819" s="18">
        <v>5041656</v>
      </c>
      <c r="M819" s="17">
        <v>18572085</v>
      </c>
      <c r="N819" s="19">
        <v>43973</v>
      </c>
      <c r="O819" s="17">
        <v>79</v>
      </c>
      <c r="P819" s="17">
        <v>0.85499999999999998</v>
      </c>
      <c r="Q819" s="17">
        <v>0.67200000000000004</v>
      </c>
      <c r="R819" s="17">
        <v>3.9699999999999999E-2</v>
      </c>
      <c r="S819" s="17">
        <v>2.1000000000000001E-2</v>
      </c>
      <c r="T819" s="17">
        <v>0.32300000000000001</v>
      </c>
      <c r="U819" s="17">
        <v>0.64600000000000002</v>
      </c>
      <c r="V819" s="17">
        <v>-3.7639999999999998</v>
      </c>
      <c r="W819" s="17">
        <v>182200</v>
      </c>
      <c r="X819">
        <f>YEAR(semaineNetNm1[[#This Row],[Date de sortie]])</f>
        <v>2020</v>
      </c>
    </row>
    <row r="820" spans="1:24" x14ac:dyDescent="0.25">
      <c r="A820" s="10" t="s">
        <v>752</v>
      </c>
      <c r="B820" s="17">
        <v>840</v>
      </c>
      <c r="C820" s="18">
        <v>69</v>
      </c>
      <c r="D820" s="17">
        <v>22</v>
      </c>
      <c r="E820" s="19">
        <v>43973</v>
      </c>
      <c r="F820" s="17" t="s">
        <v>1362</v>
      </c>
      <c r="G820" s="17" t="s">
        <v>1363</v>
      </c>
      <c r="H820" t="str" cm="1">
        <f t="array" ref="H8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20" s="17" t="s">
        <v>74</v>
      </c>
      <c r="J820" t="str">
        <f>IF(semaineNetNm1[[#This Row],[Popularité]]&gt;=70,"Forte","Faible")</f>
        <v>Forte</v>
      </c>
      <c r="K820" t="str">
        <f>IF(semaineNetNm1[[#This Row],[Energie]]&gt;0.6,"Forte","Faible")</f>
        <v>Faible</v>
      </c>
      <c r="L820" s="18">
        <v>4652712</v>
      </c>
      <c r="M820" s="17">
        <v>3337982</v>
      </c>
      <c r="N820" s="19">
        <v>43973</v>
      </c>
      <c r="O820" s="17">
        <v>76</v>
      </c>
      <c r="P820" s="17">
        <v>0.45800000000000002</v>
      </c>
      <c r="Q820" s="17">
        <v>0.82499999999999996</v>
      </c>
      <c r="R820" s="17">
        <v>5.7700000000000001E-2</v>
      </c>
      <c r="S820" s="17">
        <v>0.114</v>
      </c>
      <c r="T820" s="17">
        <v>0.10199999999999999</v>
      </c>
      <c r="U820" s="17">
        <v>0.161</v>
      </c>
      <c r="V820" s="17">
        <v>-7.47</v>
      </c>
      <c r="W820" s="17">
        <v>197760</v>
      </c>
      <c r="X820">
        <f>YEAR(semaineNetNm1[[#This Row],[Date de sortie]])</f>
        <v>2020</v>
      </c>
    </row>
    <row r="821" spans="1:24" x14ac:dyDescent="0.25">
      <c r="A821" s="10" t="s">
        <v>752</v>
      </c>
      <c r="B821" s="17">
        <v>1149</v>
      </c>
      <c r="C821" s="18">
        <v>55</v>
      </c>
      <c r="D821" s="17">
        <v>1</v>
      </c>
      <c r="E821" s="19">
        <v>43973</v>
      </c>
      <c r="F821" s="17" t="s">
        <v>1364</v>
      </c>
      <c r="G821" s="17" t="s">
        <v>1365</v>
      </c>
      <c r="H821" t="str" cm="1">
        <f t="array" ref="H8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21" s="17" t="s">
        <v>1366</v>
      </c>
      <c r="J821" t="str">
        <f>IF(semaineNetNm1[[#This Row],[Popularité]]&gt;=70,"Forte","Faible")</f>
        <v>Forte</v>
      </c>
      <c r="K821" t="str">
        <f>IF(semaineNetNm1[[#This Row],[Energie]]&gt;0.6,"Forte","Faible")</f>
        <v>Forte</v>
      </c>
      <c r="L821" s="18">
        <v>8908179</v>
      </c>
      <c r="M821" s="17">
        <v>5564366</v>
      </c>
      <c r="N821" s="19">
        <v>43973</v>
      </c>
      <c r="O821" s="17">
        <v>77</v>
      </c>
      <c r="P821" s="17">
        <v>0.82699999999999996</v>
      </c>
      <c r="Q821" s="17">
        <v>0.65</v>
      </c>
      <c r="R821" s="17">
        <v>5.9900000000000002E-2</v>
      </c>
      <c r="S821" s="17">
        <v>2.29E-2</v>
      </c>
      <c r="T821" s="17">
        <v>0.121</v>
      </c>
      <c r="U821" s="17">
        <v>0.223</v>
      </c>
      <c r="V821" s="17">
        <v>-4.0140000000000002</v>
      </c>
      <c r="W821" s="17">
        <v>225668</v>
      </c>
      <c r="X821">
        <f>YEAR(semaineNetNm1[[#This Row],[Date de sortie]])</f>
        <v>2020</v>
      </c>
    </row>
    <row r="822" spans="1:24" x14ac:dyDescent="0.25">
      <c r="A822" s="10" t="s">
        <v>752</v>
      </c>
      <c r="B822" s="17">
        <v>1150</v>
      </c>
      <c r="C822" s="18">
        <v>83</v>
      </c>
      <c r="D822" s="17">
        <v>1</v>
      </c>
      <c r="E822" s="19">
        <v>43973</v>
      </c>
      <c r="F822" s="17" t="s">
        <v>1367</v>
      </c>
      <c r="G822" s="17" t="s">
        <v>1363</v>
      </c>
      <c r="H822" t="str" cm="1">
        <f t="array" ref="H8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22" s="17" t="s">
        <v>74</v>
      </c>
      <c r="J822" t="str">
        <f>IF(semaineNetNm1[[#This Row],[Popularité]]&gt;=70,"Forte","Faible")</f>
        <v>Faible</v>
      </c>
      <c r="K822" t="str">
        <f>IF(semaineNetNm1[[#This Row],[Energie]]&gt;0.6,"Forte","Faible")</f>
        <v>Faible</v>
      </c>
      <c r="L822" s="18">
        <v>6642144</v>
      </c>
      <c r="M822" s="17">
        <v>3337982</v>
      </c>
      <c r="N822" s="19">
        <v>43973</v>
      </c>
      <c r="O822" s="17">
        <v>67</v>
      </c>
      <c r="P822" s="17">
        <v>0.58599999999999997</v>
      </c>
      <c r="Q822" s="17">
        <v>0.83699999999999997</v>
      </c>
      <c r="R822" s="17">
        <v>8.0699999999999994E-2</v>
      </c>
      <c r="S822" s="17">
        <v>0.28100000000000003</v>
      </c>
      <c r="T822" s="17">
        <v>0.13400000000000001</v>
      </c>
      <c r="U822" s="17">
        <v>0.61799999999999999</v>
      </c>
      <c r="V822" s="17">
        <v>-8.5210000000000008</v>
      </c>
      <c r="W822" s="17">
        <v>197000</v>
      </c>
      <c r="X822">
        <f>YEAR(semaineNetNm1[[#This Row],[Date de sortie]])</f>
        <v>2020</v>
      </c>
    </row>
    <row r="823" spans="1:24" x14ac:dyDescent="0.25">
      <c r="A823" s="10" t="s">
        <v>752</v>
      </c>
      <c r="B823" s="17">
        <v>1152</v>
      </c>
      <c r="C823" s="18">
        <v>92</v>
      </c>
      <c r="D823" s="17">
        <v>1</v>
      </c>
      <c r="E823" s="19">
        <v>43973</v>
      </c>
      <c r="F823" s="17" t="s">
        <v>1368</v>
      </c>
      <c r="G823" s="17" t="s">
        <v>1363</v>
      </c>
      <c r="H823" t="str" cm="1">
        <f t="array" ref="H8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23" s="17" t="s">
        <v>74</v>
      </c>
      <c r="J823" t="str">
        <f>IF(semaineNetNm1[[#This Row],[Popularité]]&gt;=70,"Forte","Faible")</f>
        <v>Faible</v>
      </c>
      <c r="K823" t="str">
        <f>IF(semaineNetNm1[[#This Row],[Energie]]&gt;0.6,"Forte","Faible")</f>
        <v>Faible</v>
      </c>
      <c r="L823" s="18">
        <v>6384306</v>
      </c>
      <c r="M823" s="17">
        <v>3337982</v>
      </c>
      <c r="N823" s="19">
        <v>43973</v>
      </c>
      <c r="O823" s="17">
        <v>60</v>
      </c>
      <c r="P823" s="17">
        <v>0.45500000000000002</v>
      </c>
      <c r="Q823" s="17">
        <v>0.89</v>
      </c>
      <c r="R823" s="17">
        <v>0.255</v>
      </c>
      <c r="S823" s="17">
        <v>2.1700000000000001E-2</v>
      </c>
      <c r="T823" s="17">
        <v>0.11</v>
      </c>
      <c r="U823" s="17">
        <v>0.313</v>
      </c>
      <c r="V823" s="17">
        <v>-9</v>
      </c>
      <c r="W823" s="17">
        <v>158240</v>
      </c>
      <c r="X823">
        <f>YEAR(semaineNetNm1[[#This Row],[Date de sortie]])</f>
        <v>2020</v>
      </c>
    </row>
    <row r="824" spans="1:24" x14ac:dyDescent="0.25">
      <c r="A824" s="10" t="s">
        <v>752</v>
      </c>
      <c r="B824" s="17">
        <v>1154</v>
      </c>
      <c r="C824" s="18">
        <v>139</v>
      </c>
      <c r="D824" s="17">
        <v>1</v>
      </c>
      <c r="E824" s="19">
        <v>43973</v>
      </c>
      <c r="F824" s="17" t="s">
        <v>1369</v>
      </c>
      <c r="G824" s="17" t="s">
        <v>1363</v>
      </c>
      <c r="H824" t="str" cm="1">
        <f t="array" ref="H8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24" s="17" t="s">
        <v>74</v>
      </c>
      <c r="J824" t="str">
        <f>IF(semaineNetNm1[[#This Row],[Popularité]]&gt;=70,"Forte","Faible")</f>
        <v>Faible</v>
      </c>
      <c r="K824" t="str">
        <f>IF(semaineNetNm1[[#This Row],[Energie]]&gt;0.6,"Forte","Faible")</f>
        <v>Faible</v>
      </c>
      <c r="L824" s="18">
        <v>5193309</v>
      </c>
      <c r="M824" s="17">
        <v>3337982</v>
      </c>
      <c r="N824" s="19">
        <v>43973</v>
      </c>
      <c r="O824" s="17">
        <v>63</v>
      </c>
      <c r="P824" s="17">
        <v>0.504</v>
      </c>
      <c r="Q824" s="17">
        <v>0.82299999999999995</v>
      </c>
      <c r="R824" s="17">
        <v>0.16</v>
      </c>
      <c r="S824" s="17">
        <v>0.20599999999999999</v>
      </c>
      <c r="T824" s="17">
        <v>0.41699999999999998</v>
      </c>
      <c r="U824" s="17">
        <v>0.48099999999999998</v>
      </c>
      <c r="V824" s="17">
        <v>-8.65</v>
      </c>
      <c r="W824" s="17">
        <v>169907</v>
      </c>
      <c r="X824">
        <f>YEAR(semaineNetNm1[[#This Row],[Date de sortie]])</f>
        <v>2020</v>
      </c>
    </row>
    <row r="825" spans="1:24" x14ac:dyDescent="0.25">
      <c r="A825" s="10" t="s">
        <v>752</v>
      </c>
      <c r="B825" s="17">
        <v>1292</v>
      </c>
      <c r="C825" s="18">
        <v>183</v>
      </c>
      <c r="D825" s="17">
        <v>1</v>
      </c>
      <c r="E825" s="19">
        <v>43910</v>
      </c>
      <c r="F825" s="17" t="s">
        <v>1370</v>
      </c>
      <c r="G825" s="17" t="s">
        <v>1371</v>
      </c>
      <c r="H825" t="str" cm="1">
        <f t="array" ref="H8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25" s="17" t="s">
        <v>1372</v>
      </c>
      <c r="J825" t="str">
        <f>IF(semaineNetNm1[[#This Row],[Popularité]]&gt;=70,"Forte","Faible")</f>
        <v>Faible</v>
      </c>
      <c r="K825" t="str">
        <f>IF(semaineNetNm1[[#This Row],[Energie]]&gt;0.6,"Forte","Faible")</f>
        <v>Forte</v>
      </c>
      <c r="L825" s="18">
        <v>4701388</v>
      </c>
      <c r="M825" s="17">
        <v>861082</v>
      </c>
      <c r="N825" s="19">
        <v>43973</v>
      </c>
      <c r="O825" s="17">
        <v>34</v>
      </c>
      <c r="P825" s="17">
        <v>0.64600000000000002</v>
      </c>
      <c r="Q825" s="17">
        <v>0.72599999999999998</v>
      </c>
      <c r="R825" s="17">
        <v>9.7699999999999995E-2</v>
      </c>
      <c r="S825" s="17">
        <v>4.9500000000000002E-2</v>
      </c>
      <c r="T825" s="17">
        <v>0.112</v>
      </c>
      <c r="U825" s="17">
        <v>0.57999999999999996</v>
      </c>
      <c r="V825" s="17">
        <v>-6.9</v>
      </c>
      <c r="W825" s="17">
        <v>163253</v>
      </c>
      <c r="X825">
        <f>YEAR(semaineNetNm1[[#This Row],[Date de sortie]])</f>
        <v>2020</v>
      </c>
    </row>
    <row r="826" spans="1:24" x14ac:dyDescent="0.25">
      <c r="A826" s="10" t="s">
        <v>752</v>
      </c>
      <c r="B826" s="17">
        <v>1151</v>
      </c>
      <c r="C826" s="18">
        <v>90</v>
      </c>
      <c r="D826" s="17">
        <v>1</v>
      </c>
      <c r="E826" s="19">
        <v>43973</v>
      </c>
      <c r="F826" s="17" t="s">
        <v>1373</v>
      </c>
      <c r="G826" s="17" t="s">
        <v>478</v>
      </c>
      <c r="H826" t="str" cm="1">
        <f t="array" ref="H8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26" s="17" t="s">
        <v>479</v>
      </c>
      <c r="J826" t="str">
        <f>IF(semaineNetNm1[[#This Row],[Popularité]]&gt;=70,"Forte","Faible")</f>
        <v>Faible</v>
      </c>
      <c r="K826" t="str">
        <f>IF(semaineNetNm1[[#This Row],[Energie]]&gt;0.6,"Forte","Faible")</f>
        <v>Forte</v>
      </c>
      <c r="L826" s="18">
        <v>6511008</v>
      </c>
      <c r="M826" s="17">
        <v>35340069</v>
      </c>
      <c r="N826" s="19">
        <v>43972</v>
      </c>
      <c r="O826" s="17">
        <v>67</v>
      </c>
      <c r="P826" s="17">
        <v>0.73099999999999998</v>
      </c>
      <c r="Q826" s="17">
        <v>0.67900000000000005</v>
      </c>
      <c r="R826" s="17">
        <v>3.1899999999999998E-2</v>
      </c>
      <c r="S826" s="17">
        <v>5.1799999999999997E-3</v>
      </c>
      <c r="T826" s="17">
        <v>6.1400000000000003E-2</v>
      </c>
      <c r="U826" s="17">
        <v>0.72699999999999998</v>
      </c>
      <c r="V826" s="17">
        <v>-5.5220000000000002</v>
      </c>
      <c r="W826" s="17">
        <v>237912</v>
      </c>
      <c r="X826">
        <f>YEAR(semaineNetNm1[[#This Row],[Date de sortie]])</f>
        <v>2020</v>
      </c>
    </row>
    <row r="827" spans="1:24" x14ac:dyDescent="0.25">
      <c r="A827" s="10" t="s">
        <v>752</v>
      </c>
      <c r="B827" s="17">
        <v>1153</v>
      </c>
      <c r="C827" s="18">
        <v>123</v>
      </c>
      <c r="D827" s="17">
        <v>1</v>
      </c>
      <c r="E827" s="19">
        <v>43973</v>
      </c>
      <c r="F827" s="17" t="s">
        <v>1374</v>
      </c>
      <c r="G827" s="17" t="s">
        <v>1375</v>
      </c>
      <c r="H827" t="str" cm="1">
        <f t="array" ref="H8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27" s="17" t="s">
        <v>164</v>
      </c>
      <c r="J827" t="str">
        <f>IF(semaineNetNm1[[#This Row],[Popularité]]&gt;=70,"Forte","Faible")</f>
        <v>Faible</v>
      </c>
      <c r="K827" t="str">
        <f>IF(semaineNetNm1[[#This Row],[Energie]]&gt;0.6,"Forte","Faible")</f>
        <v>Forte</v>
      </c>
      <c r="L827" s="18">
        <v>5552890</v>
      </c>
      <c r="M827" s="17">
        <v>4093115</v>
      </c>
      <c r="N827" s="19">
        <v>43972</v>
      </c>
      <c r="O827" s="17">
        <v>53</v>
      </c>
      <c r="P827" s="17">
        <v>0.79300000000000004</v>
      </c>
      <c r="Q827" s="17">
        <v>0.48499999999999999</v>
      </c>
      <c r="R827" s="17">
        <v>0.42599999999999999</v>
      </c>
      <c r="S827" s="17">
        <v>0.251</v>
      </c>
      <c r="T827" s="17">
        <v>0.14599999999999999</v>
      </c>
      <c r="U827" s="17">
        <v>0.371</v>
      </c>
      <c r="V827" s="17">
        <v>-3.8359999999999999</v>
      </c>
      <c r="W827" s="17">
        <v>160667</v>
      </c>
      <c r="X827">
        <f>YEAR(semaineNetNm1[[#This Row],[Date de sortie]])</f>
        <v>2020</v>
      </c>
    </row>
    <row r="828" spans="1:24" x14ac:dyDescent="0.25">
      <c r="A828" s="10" t="s">
        <v>752</v>
      </c>
      <c r="B828" s="17">
        <v>1169</v>
      </c>
      <c r="C828" s="18">
        <v>199</v>
      </c>
      <c r="D828" s="17">
        <v>1</v>
      </c>
      <c r="E828" s="19">
        <v>43973</v>
      </c>
      <c r="F828" s="17" t="s">
        <v>1376</v>
      </c>
      <c r="G828" s="17" t="s">
        <v>1377</v>
      </c>
      <c r="H828" t="str" cm="1">
        <f t="array" ref="H8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28" s="17" t="s">
        <v>51</v>
      </c>
      <c r="J828" t="str">
        <f>IF(semaineNetNm1[[#This Row],[Popularité]]&gt;=70,"Forte","Faible")</f>
        <v>Faible</v>
      </c>
      <c r="K828" t="str">
        <f>IF(semaineNetNm1[[#This Row],[Energie]]&gt;0.6,"Forte","Faible")</f>
        <v>Forte</v>
      </c>
      <c r="L828" s="18">
        <v>4419295</v>
      </c>
      <c r="M828" s="17">
        <v>8766508</v>
      </c>
      <c r="N828" s="19">
        <v>43972</v>
      </c>
      <c r="O828" s="17">
        <v>62</v>
      </c>
      <c r="P828" s="17">
        <v>0.75700000000000001</v>
      </c>
      <c r="Q828" s="17">
        <v>0.72199999999999998</v>
      </c>
      <c r="R828" s="17">
        <v>7.8200000000000006E-2</v>
      </c>
      <c r="S828" s="17">
        <v>0.17</v>
      </c>
      <c r="T828" s="17">
        <v>6.5699999999999995E-2</v>
      </c>
      <c r="U828" s="17">
        <v>0.76300000000000001</v>
      </c>
      <c r="V828" s="17">
        <v>-3.5920000000000001</v>
      </c>
      <c r="W828" s="17">
        <v>202308</v>
      </c>
      <c r="X828">
        <f>YEAR(semaineNetNm1[[#This Row],[Date de sortie]])</f>
        <v>2020</v>
      </c>
    </row>
    <row r="829" spans="1:24" x14ac:dyDescent="0.25">
      <c r="A829" s="10" t="s">
        <v>752</v>
      </c>
      <c r="B829" s="17">
        <v>1159</v>
      </c>
      <c r="C829" s="18">
        <v>159</v>
      </c>
      <c r="D829" s="17">
        <v>1</v>
      </c>
      <c r="E829" s="19">
        <v>43973</v>
      </c>
      <c r="F829" s="17" t="s">
        <v>1378</v>
      </c>
      <c r="G829" s="17" t="s">
        <v>1379</v>
      </c>
      <c r="H829" t="str" cm="1">
        <f t="array" ref="H8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29" s="17" t="s">
        <v>674</v>
      </c>
      <c r="J829" t="str">
        <f>IF(semaineNetNm1[[#This Row],[Popularité]]&gt;=70,"Forte","Faible")</f>
        <v>Forte</v>
      </c>
      <c r="K829" t="str">
        <f>IF(semaineNetNm1[[#This Row],[Energie]]&gt;0.6,"Forte","Faible")</f>
        <v>Forte</v>
      </c>
      <c r="L829" s="18">
        <v>4861870</v>
      </c>
      <c r="M829" s="17">
        <v>20528724</v>
      </c>
      <c r="N829" s="19">
        <v>43971</v>
      </c>
      <c r="O829" s="17">
        <v>71</v>
      </c>
      <c r="P829" s="17">
        <v>0.877</v>
      </c>
      <c r="Q829" s="17">
        <v>0.52100000000000002</v>
      </c>
      <c r="R829" s="17">
        <v>6.83E-2</v>
      </c>
      <c r="S829" s="17">
        <v>1.32E-2</v>
      </c>
      <c r="T829" s="17">
        <v>9.2899999999999996E-2</v>
      </c>
      <c r="U829" s="17">
        <v>0.19900000000000001</v>
      </c>
      <c r="V829" s="17">
        <v>-5.444</v>
      </c>
      <c r="W829" s="17">
        <v>205208</v>
      </c>
      <c r="X829">
        <f>YEAR(semaineNetNm1[[#This Row],[Date de sortie]])</f>
        <v>2020</v>
      </c>
    </row>
    <row r="830" spans="1:24" x14ac:dyDescent="0.25">
      <c r="A830" s="10" t="s">
        <v>752</v>
      </c>
      <c r="B830" s="17">
        <v>565</v>
      </c>
      <c r="C830" s="18">
        <v>162</v>
      </c>
      <c r="D830" s="17">
        <v>3</v>
      </c>
      <c r="E830" s="19">
        <v>44225</v>
      </c>
      <c r="F830" s="17" t="s">
        <v>1380</v>
      </c>
      <c r="G830" s="17" t="s">
        <v>1381</v>
      </c>
      <c r="H830" t="str" cm="1">
        <f t="array" ref="H8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30" s="17" t="s">
        <v>1382</v>
      </c>
      <c r="J830" t="str">
        <f>IF(semaineNetNm1[[#This Row],[Popularité]]&gt;=70,"Forte","Faible")</f>
        <v>Forte</v>
      </c>
      <c r="K830" t="str">
        <f>IF(semaineNetNm1[[#This Row],[Energie]]&gt;0.6,"Forte","Faible")</f>
        <v>Faible</v>
      </c>
      <c r="L830" s="18">
        <v>5046418</v>
      </c>
      <c r="M830" s="17">
        <v>444736</v>
      </c>
      <c r="N830" s="19">
        <v>43970</v>
      </c>
      <c r="O830" s="17">
        <v>72</v>
      </c>
      <c r="P830" s="17">
        <v>0.56100000000000005</v>
      </c>
      <c r="Q830" s="17">
        <v>0.88500000000000001</v>
      </c>
      <c r="R830" s="17">
        <v>0.249</v>
      </c>
      <c r="S830" s="17">
        <v>0.26100000000000001</v>
      </c>
      <c r="T830" s="17">
        <v>0.121</v>
      </c>
      <c r="U830" s="17">
        <v>0.64400000000000002</v>
      </c>
      <c r="V830" s="17">
        <v>-5.3310000000000004</v>
      </c>
      <c r="W830" s="17">
        <v>125143</v>
      </c>
      <c r="X830">
        <f>YEAR(semaineNetNm1[[#This Row],[Date de sortie]])</f>
        <v>2020</v>
      </c>
    </row>
    <row r="831" spans="1:24" x14ac:dyDescent="0.25">
      <c r="A831" s="10" t="s">
        <v>752</v>
      </c>
      <c r="B831" s="17">
        <v>186</v>
      </c>
      <c r="C831" s="18">
        <v>80</v>
      </c>
      <c r="D831" s="17">
        <v>41</v>
      </c>
      <c r="E831" s="19">
        <v>44309</v>
      </c>
      <c r="F831" s="17" t="s">
        <v>1383</v>
      </c>
      <c r="G831" s="17" t="s">
        <v>310</v>
      </c>
      <c r="H831" t="str" cm="1">
        <f t="array" ref="H8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31" s="17" t="s">
        <v>311</v>
      </c>
      <c r="J831" t="str">
        <f>IF(semaineNetNm1[[#This Row],[Popularité]]&gt;=70,"Forte","Faible")</f>
        <v>Forte</v>
      </c>
      <c r="K831" t="str">
        <f>IF(semaineNetNm1[[#This Row],[Energie]]&gt;0.6,"Forte","Faible")</f>
        <v>Faible</v>
      </c>
      <c r="L831" s="18">
        <v>5098609</v>
      </c>
      <c r="M831" s="17">
        <v>4840346</v>
      </c>
      <c r="N831" s="19">
        <v>43966</v>
      </c>
      <c r="O831" s="17">
        <v>85</v>
      </c>
      <c r="P831" s="17">
        <v>0.53400000000000003</v>
      </c>
      <c r="Q831" s="17">
        <v>0.83199999999999996</v>
      </c>
      <c r="R831" s="17">
        <v>0.253</v>
      </c>
      <c r="S831" s="17">
        <v>0.34499999999999997</v>
      </c>
      <c r="T831" s="17">
        <v>0.16500000000000001</v>
      </c>
      <c r="U831" s="17">
        <v>0.11600000000000001</v>
      </c>
      <c r="V831" s="17">
        <v>-7.8129999999999997</v>
      </c>
      <c r="W831" s="17">
        <v>132833</v>
      </c>
      <c r="X831">
        <f>YEAR(semaineNetNm1[[#This Row],[Date de sortie]])</f>
        <v>2020</v>
      </c>
    </row>
    <row r="832" spans="1:24" x14ac:dyDescent="0.25">
      <c r="A832" s="10" t="s">
        <v>752</v>
      </c>
      <c r="B832" s="17">
        <v>842</v>
      </c>
      <c r="C832" s="18">
        <v>77</v>
      </c>
      <c r="D832" s="17">
        <v>34</v>
      </c>
      <c r="E832" s="19">
        <v>43833</v>
      </c>
      <c r="F832" s="17" t="s">
        <v>1384</v>
      </c>
      <c r="G832" s="17" t="s">
        <v>1385</v>
      </c>
      <c r="H832" t="str" cm="1">
        <f t="array" ref="H8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32" s="17" t="s">
        <v>291</v>
      </c>
      <c r="J832" t="str">
        <f>IF(semaineNetNm1[[#This Row],[Popularité]]&gt;=70,"Forte","Faible")</f>
        <v>Forte</v>
      </c>
      <c r="K832" t="str">
        <f>IF(semaineNetNm1[[#This Row],[Energie]]&gt;0.6,"Forte","Faible")</f>
        <v>Faible</v>
      </c>
      <c r="L832" s="18">
        <v>4598766</v>
      </c>
      <c r="M832" s="17">
        <v>891555</v>
      </c>
      <c r="N832" s="19">
        <v>43966</v>
      </c>
      <c r="O832" s="17">
        <v>81</v>
      </c>
      <c r="P832" s="17">
        <v>0.186</v>
      </c>
      <c r="Q832" s="17">
        <v>0.70799999999999996</v>
      </c>
      <c r="R832" s="17">
        <v>4.2000000000000003E-2</v>
      </c>
      <c r="S832" s="17">
        <v>0.86799999999999999</v>
      </c>
      <c r="T832" s="17">
        <v>7.7899999999999997E-2</v>
      </c>
      <c r="U832" s="17">
        <v>0.32200000000000001</v>
      </c>
      <c r="V832" s="17">
        <v>-8.9529999999999994</v>
      </c>
      <c r="W832" s="17">
        <v>156106</v>
      </c>
      <c r="X832">
        <f>YEAR(semaineNetNm1[[#This Row],[Date de sortie]])</f>
        <v>2020</v>
      </c>
    </row>
    <row r="833" spans="1:24" x14ac:dyDescent="0.25">
      <c r="A833" s="10" t="s">
        <v>752</v>
      </c>
      <c r="B833" s="17">
        <v>887</v>
      </c>
      <c r="C833" s="18">
        <v>150</v>
      </c>
      <c r="D833" s="17">
        <v>13</v>
      </c>
      <c r="E833" s="19">
        <v>44085</v>
      </c>
      <c r="F833" s="17" t="s">
        <v>1386</v>
      </c>
      <c r="G833" s="17" t="s">
        <v>310</v>
      </c>
      <c r="H833" t="str" cm="1">
        <f t="array" ref="H8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33" s="17" t="s">
        <v>311</v>
      </c>
      <c r="J833" t="str">
        <f>IF(semaineNetNm1[[#This Row],[Popularité]]&gt;=70,"Forte","Faible")</f>
        <v>Forte</v>
      </c>
      <c r="K833" t="str">
        <f>IF(semaineNetNm1[[#This Row],[Energie]]&gt;0.6,"Forte","Faible")</f>
        <v>Faible</v>
      </c>
      <c r="L833" s="18">
        <v>5151406</v>
      </c>
      <c r="M833" s="17">
        <v>4849204</v>
      </c>
      <c r="N833" s="19">
        <v>43966</v>
      </c>
      <c r="O833" s="17">
        <v>80</v>
      </c>
      <c r="P833" s="17">
        <v>0.47899999999999998</v>
      </c>
      <c r="Q833" s="17">
        <v>0.78300000000000003</v>
      </c>
      <c r="R833" s="17">
        <v>0.54100000000000004</v>
      </c>
      <c r="S833" s="17">
        <v>0.14899999999999999</v>
      </c>
      <c r="T833" s="17">
        <v>0.10100000000000001</v>
      </c>
      <c r="U833" s="17">
        <v>0.53300000000000003</v>
      </c>
      <c r="V833" s="17">
        <v>-10.646000000000001</v>
      </c>
      <c r="W833" s="17">
        <v>163798</v>
      </c>
      <c r="X833">
        <f>YEAR(semaineNetNm1[[#This Row],[Date de sortie]])</f>
        <v>2020</v>
      </c>
    </row>
    <row r="834" spans="1:24" x14ac:dyDescent="0.25">
      <c r="A834" s="10" t="s">
        <v>752</v>
      </c>
      <c r="B834" s="17">
        <v>927</v>
      </c>
      <c r="C834" s="18">
        <v>71</v>
      </c>
      <c r="D834" s="17">
        <v>12</v>
      </c>
      <c r="E834" s="19">
        <v>44015</v>
      </c>
      <c r="F834" s="17" t="s">
        <v>1387</v>
      </c>
      <c r="G834" s="17" t="s">
        <v>1388</v>
      </c>
      <c r="H834" t="str" cm="1">
        <f t="array" ref="H8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34" s="17" t="s">
        <v>1389</v>
      </c>
      <c r="J834" t="str">
        <f>IF(semaineNetNm1[[#This Row],[Popularité]]&gt;=70,"Forte","Faible")</f>
        <v>Forte</v>
      </c>
      <c r="K834" t="str">
        <f>IF(semaineNetNm1[[#This Row],[Energie]]&gt;0.6,"Forte","Faible")</f>
        <v>Forte</v>
      </c>
      <c r="L834" s="18">
        <v>4624448</v>
      </c>
      <c r="M834" s="17">
        <v>67074</v>
      </c>
      <c r="N834" s="19">
        <v>43966</v>
      </c>
      <c r="O834" s="17">
        <v>70</v>
      </c>
      <c r="P834" s="17">
        <v>0.85399999999999998</v>
      </c>
      <c r="Q834" s="17">
        <v>0.82399999999999995</v>
      </c>
      <c r="R834" s="17">
        <v>0.17699999999999999</v>
      </c>
      <c r="S834" s="17">
        <v>1.6E-2</v>
      </c>
      <c r="T834" s="17">
        <v>0.11700000000000001</v>
      </c>
      <c r="U834" s="17">
        <v>0.89600000000000002</v>
      </c>
      <c r="V834" s="17">
        <v>-5.3120000000000003</v>
      </c>
      <c r="W834" s="17">
        <v>210329</v>
      </c>
      <c r="X834">
        <f>YEAR(semaineNetNm1[[#This Row],[Date de sortie]])</f>
        <v>2020</v>
      </c>
    </row>
    <row r="835" spans="1:24" x14ac:dyDescent="0.25">
      <c r="A835" s="10" t="s">
        <v>752</v>
      </c>
      <c r="B835" s="17">
        <v>953</v>
      </c>
      <c r="C835" s="18">
        <v>79</v>
      </c>
      <c r="D835" s="17">
        <v>13</v>
      </c>
      <c r="E835" s="19">
        <v>43973</v>
      </c>
      <c r="F835" s="17" t="s">
        <v>1390</v>
      </c>
      <c r="G835" s="17" t="s">
        <v>310</v>
      </c>
      <c r="H835" t="str" cm="1">
        <f t="array" ref="H8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35" s="17" t="s">
        <v>311</v>
      </c>
      <c r="J835" t="str">
        <f>IF(semaineNetNm1[[#This Row],[Popularité]]&gt;=70,"Forte","Faible")</f>
        <v>Forte</v>
      </c>
      <c r="K835" t="str">
        <f>IF(semaineNetNm1[[#This Row],[Energie]]&gt;0.6,"Forte","Faible")</f>
        <v>Forte</v>
      </c>
      <c r="L835" s="18">
        <v>4664281</v>
      </c>
      <c r="M835" s="17">
        <v>4849204</v>
      </c>
      <c r="N835" s="19">
        <v>43966</v>
      </c>
      <c r="O835" s="17">
        <v>76</v>
      </c>
      <c r="P835" s="17">
        <v>0.67300000000000004</v>
      </c>
      <c r="Q835" s="17">
        <v>0.752</v>
      </c>
      <c r="R835" s="17">
        <v>0.153</v>
      </c>
      <c r="S835" s="17">
        <v>5.3800000000000001E-2</v>
      </c>
      <c r="T835" s="17">
        <v>0.13300000000000001</v>
      </c>
      <c r="U835" s="17">
        <v>0.35</v>
      </c>
      <c r="V835" s="17">
        <v>-5.7919999999999998</v>
      </c>
      <c r="W835" s="17">
        <v>163902</v>
      </c>
      <c r="X835">
        <f>YEAR(semaineNetNm1[[#This Row],[Date de sortie]])</f>
        <v>2020</v>
      </c>
    </row>
    <row r="836" spans="1:24" x14ac:dyDescent="0.25">
      <c r="A836" s="10" t="s">
        <v>752</v>
      </c>
      <c r="B836" s="17">
        <v>988</v>
      </c>
      <c r="C836" s="18">
        <v>179</v>
      </c>
      <c r="D836" s="17">
        <v>3</v>
      </c>
      <c r="E836" s="19">
        <v>44029</v>
      </c>
      <c r="F836" s="17" t="s">
        <v>1391</v>
      </c>
      <c r="G836" s="17" t="s">
        <v>1392</v>
      </c>
      <c r="H836" t="str" cm="1">
        <f t="array" ref="H8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36" s="17" t="s">
        <v>677</v>
      </c>
      <c r="J836" t="str">
        <f>IF(semaineNetNm1[[#This Row],[Popularité]]&gt;=70,"Forte","Faible")</f>
        <v>Faible</v>
      </c>
      <c r="K836" t="str">
        <f>IF(semaineNetNm1[[#This Row],[Energie]]&gt;0.6,"Forte","Faible")</f>
        <v>Forte</v>
      </c>
      <c r="L836" s="18">
        <v>4661170</v>
      </c>
      <c r="M836" s="17">
        <v>1779640</v>
      </c>
      <c r="N836" s="19">
        <v>43966</v>
      </c>
      <c r="O836" s="17">
        <v>69</v>
      </c>
      <c r="P836" s="17">
        <v>0.90900000000000003</v>
      </c>
      <c r="Q836" s="17">
        <v>0.85299999999999998</v>
      </c>
      <c r="R836" s="17">
        <v>0.22900000000000001</v>
      </c>
      <c r="S836" s="17">
        <v>5.2200000000000003E-2</v>
      </c>
      <c r="T836" s="17">
        <v>0.129</v>
      </c>
      <c r="U836" s="17">
        <v>0.80300000000000005</v>
      </c>
      <c r="V836" s="17">
        <v>-2.4729999999999999</v>
      </c>
      <c r="W836" s="17">
        <v>178407</v>
      </c>
      <c r="X836">
        <f>YEAR(semaineNetNm1[[#This Row],[Date de sortie]])</f>
        <v>2020</v>
      </c>
    </row>
    <row r="837" spans="1:24" x14ac:dyDescent="0.25">
      <c r="A837" s="10" t="s">
        <v>752</v>
      </c>
      <c r="B837" s="17">
        <v>1065</v>
      </c>
      <c r="C837" s="18">
        <v>52</v>
      </c>
      <c r="D837" s="17">
        <v>7</v>
      </c>
      <c r="E837" s="19">
        <v>43966</v>
      </c>
      <c r="F837" s="17" t="s">
        <v>1393</v>
      </c>
      <c r="G837" s="17" t="s">
        <v>490</v>
      </c>
      <c r="H837" t="str" cm="1">
        <f t="array" ref="H8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37" s="17" t="s">
        <v>68</v>
      </c>
      <c r="J837" t="str">
        <f>IF(semaineNetNm1[[#This Row],[Popularité]]&gt;=70,"Forte","Faible")</f>
        <v>Faible</v>
      </c>
      <c r="K837" t="str">
        <f>IF(semaineNetNm1[[#This Row],[Energie]]&gt;0.6,"Forte","Faible")</f>
        <v>Faible</v>
      </c>
      <c r="L837" s="18">
        <v>4838067</v>
      </c>
      <c r="M837" s="17">
        <v>18936929</v>
      </c>
      <c r="N837" s="19">
        <v>43966</v>
      </c>
      <c r="O837" s="17">
        <v>68</v>
      </c>
      <c r="P837" s="17">
        <v>0.54600000000000004</v>
      </c>
      <c r="Q837" s="17">
        <v>0.63900000000000001</v>
      </c>
      <c r="R837" s="17">
        <v>4.07E-2</v>
      </c>
      <c r="S837" s="17">
        <v>8.3699999999999997E-2</v>
      </c>
      <c r="T837" s="17">
        <v>0.122</v>
      </c>
      <c r="U837" s="17">
        <v>0.14899999999999999</v>
      </c>
      <c r="V837" s="17">
        <v>-5.3819999999999997</v>
      </c>
      <c r="W837" s="17">
        <v>173124</v>
      </c>
      <c r="X837">
        <f>YEAR(semaineNetNm1[[#This Row],[Date de sortie]])</f>
        <v>2020</v>
      </c>
    </row>
    <row r="838" spans="1:24" x14ac:dyDescent="0.25">
      <c r="A838" s="10" t="s">
        <v>752</v>
      </c>
      <c r="B838" s="17">
        <v>1124</v>
      </c>
      <c r="C838" s="18">
        <v>51</v>
      </c>
      <c r="D838" s="17">
        <v>4</v>
      </c>
      <c r="E838" s="19">
        <v>43966</v>
      </c>
      <c r="F838" s="17" t="s">
        <v>1394</v>
      </c>
      <c r="G838" s="17" t="s">
        <v>1395</v>
      </c>
      <c r="H838" t="str" cm="1">
        <f t="array" ref="H8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38" s="17" t="s">
        <v>74</v>
      </c>
      <c r="J838" t="str">
        <f>IF(semaineNetNm1[[#This Row],[Popularité]]&gt;=70,"Forte","Faible")</f>
        <v>Faible</v>
      </c>
      <c r="K838" t="str">
        <f>IF(semaineNetNm1[[#This Row],[Energie]]&gt;0.6,"Forte","Faible")</f>
        <v>Forte</v>
      </c>
      <c r="L838" s="18">
        <v>4334669</v>
      </c>
      <c r="M838" s="17">
        <v>10491105</v>
      </c>
      <c r="N838" s="19">
        <v>43966</v>
      </c>
      <c r="O838" s="17">
        <v>67</v>
      </c>
      <c r="P838" s="17">
        <v>0.63200000000000001</v>
      </c>
      <c r="Q838" s="17">
        <v>0.69099999999999995</v>
      </c>
      <c r="R838" s="17">
        <v>5.1299999999999998E-2</v>
      </c>
      <c r="S838" s="17">
        <v>0.122</v>
      </c>
      <c r="T838" s="17">
        <v>6.4600000000000005E-2</v>
      </c>
      <c r="U838" s="17">
        <v>0.48799999999999999</v>
      </c>
      <c r="V838" s="17">
        <v>-7.5979999999999999</v>
      </c>
      <c r="W838" s="17">
        <v>205666</v>
      </c>
      <c r="X838">
        <f>YEAR(semaineNetNm1[[#This Row],[Date de sortie]])</f>
        <v>2020</v>
      </c>
    </row>
    <row r="839" spans="1:24" x14ac:dyDescent="0.25">
      <c r="A839" s="10" t="s">
        <v>752</v>
      </c>
      <c r="B839" s="17">
        <v>1157</v>
      </c>
      <c r="C839" s="18">
        <v>92</v>
      </c>
      <c r="D839" s="17">
        <v>2</v>
      </c>
      <c r="E839" s="19">
        <v>43966</v>
      </c>
      <c r="F839" s="17" t="s">
        <v>1396</v>
      </c>
      <c r="G839" s="17" t="s">
        <v>1397</v>
      </c>
      <c r="H839" t="str" cm="1">
        <f t="array" ref="H8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39" s="17" t="s">
        <v>1398</v>
      </c>
      <c r="J839" t="str">
        <f>IF(semaineNetNm1[[#This Row],[Popularité]]&gt;=70,"Forte","Faible")</f>
        <v>Forte</v>
      </c>
      <c r="K839" t="str">
        <f>IF(semaineNetNm1[[#This Row],[Energie]]&gt;0.6,"Forte","Faible")</f>
        <v>Forte</v>
      </c>
      <c r="L839" s="18">
        <v>5018592</v>
      </c>
      <c r="M839" s="17">
        <v>5436999</v>
      </c>
      <c r="N839" s="19">
        <v>43966</v>
      </c>
      <c r="O839" s="17">
        <v>70</v>
      </c>
      <c r="P839" s="17">
        <v>0.82699999999999996</v>
      </c>
      <c r="Q839" s="17">
        <v>0.71499999999999997</v>
      </c>
      <c r="R839" s="17">
        <v>6.1699999999999998E-2</v>
      </c>
      <c r="S839" s="17">
        <v>4.8500000000000001E-2</v>
      </c>
      <c r="T839" s="17">
        <v>0.32100000000000001</v>
      </c>
      <c r="U839" s="17">
        <v>0.75</v>
      </c>
      <c r="V839" s="17">
        <v>-5.09</v>
      </c>
      <c r="W839" s="17">
        <v>185277</v>
      </c>
      <c r="X839">
        <f>YEAR(semaineNetNm1[[#This Row],[Date de sortie]])</f>
        <v>2020</v>
      </c>
    </row>
    <row r="840" spans="1:24" x14ac:dyDescent="0.25">
      <c r="A840" s="10" t="s">
        <v>752</v>
      </c>
      <c r="B840" s="17">
        <v>1171</v>
      </c>
      <c r="C840" s="18">
        <v>105</v>
      </c>
      <c r="D840" s="17">
        <v>1</v>
      </c>
      <c r="E840" s="19">
        <v>43966</v>
      </c>
      <c r="F840" s="17" t="s">
        <v>1399</v>
      </c>
      <c r="G840" s="17" t="s">
        <v>1395</v>
      </c>
      <c r="H840" t="str" cm="1">
        <f t="array" ref="H8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40" s="17" t="s">
        <v>74</v>
      </c>
      <c r="J840" t="str">
        <f>IF(semaineNetNm1[[#This Row],[Popularité]]&gt;=70,"Forte","Faible")</f>
        <v>Faible</v>
      </c>
      <c r="K840" t="str">
        <f>IF(semaineNetNm1[[#This Row],[Energie]]&gt;0.6,"Forte","Faible")</f>
        <v>Forte</v>
      </c>
      <c r="L840" s="18">
        <v>6194224</v>
      </c>
      <c r="M840" s="17">
        <v>10491105</v>
      </c>
      <c r="N840" s="19">
        <v>43966</v>
      </c>
      <c r="O840" s="17">
        <v>60</v>
      </c>
      <c r="P840" s="17">
        <v>0.66700000000000004</v>
      </c>
      <c r="Q840" s="17">
        <v>0.93100000000000005</v>
      </c>
      <c r="R840" s="17">
        <v>0.318</v>
      </c>
      <c r="S840" s="17">
        <v>1.44E-2</v>
      </c>
      <c r="T840" s="17">
        <v>0.15</v>
      </c>
      <c r="U840" s="17">
        <v>0.66700000000000004</v>
      </c>
      <c r="V840" s="17">
        <v>-7.0430000000000001</v>
      </c>
      <c r="W840" s="17">
        <v>207739</v>
      </c>
      <c r="X840">
        <f>YEAR(semaineNetNm1[[#This Row],[Date de sortie]])</f>
        <v>2020</v>
      </c>
    </row>
    <row r="841" spans="1:24" x14ac:dyDescent="0.25">
      <c r="A841" s="10" t="s">
        <v>752</v>
      </c>
      <c r="B841" s="17">
        <v>1173</v>
      </c>
      <c r="C841" s="18">
        <v>110</v>
      </c>
      <c r="D841" s="17">
        <v>1</v>
      </c>
      <c r="E841" s="19">
        <v>43966</v>
      </c>
      <c r="F841" s="17" t="s">
        <v>1400</v>
      </c>
      <c r="G841" s="17" t="s">
        <v>1395</v>
      </c>
      <c r="H841" t="str" cm="1">
        <f t="array" ref="H8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41" s="17" t="s">
        <v>74</v>
      </c>
      <c r="J841" t="str">
        <f>IF(semaineNetNm1[[#This Row],[Popularité]]&gt;=70,"Forte","Faible")</f>
        <v>Faible</v>
      </c>
      <c r="K841" t="str">
        <f>IF(semaineNetNm1[[#This Row],[Energie]]&gt;0.6,"Forte","Faible")</f>
        <v>Faible</v>
      </c>
      <c r="L841" s="18">
        <v>6057848</v>
      </c>
      <c r="M841" s="17">
        <v>10491105</v>
      </c>
      <c r="N841" s="19">
        <v>43966</v>
      </c>
      <c r="O841" s="17">
        <v>61</v>
      </c>
      <c r="P841" s="17">
        <v>0.52600000000000002</v>
      </c>
      <c r="Q841" s="17">
        <v>0.76800000000000002</v>
      </c>
      <c r="R841" s="17">
        <v>0.20899999999999999</v>
      </c>
      <c r="S841" s="17">
        <v>0.23699999999999999</v>
      </c>
      <c r="T841" s="17">
        <v>0.13900000000000001</v>
      </c>
      <c r="U841" s="17">
        <v>0.47299999999999998</v>
      </c>
      <c r="V841" s="17">
        <v>-7.1820000000000004</v>
      </c>
      <c r="W841" s="17">
        <v>167552</v>
      </c>
      <c r="X841">
        <f>YEAR(semaineNetNm1[[#This Row],[Date de sortie]])</f>
        <v>2020</v>
      </c>
    </row>
    <row r="842" spans="1:24" x14ac:dyDescent="0.25">
      <c r="A842" s="10" t="s">
        <v>752</v>
      </c>
      <c r="B842" s="17">
        <v>1174</v>
      </c>
      <c r="C842" s="18">
        <v>128</v>
      </c>
      <c r="D842" s="17">
        <v>1</v>
      </c>
      <c r="E842" s="19">
        <v>43966</v>
      </c>
      <c r="F842" s="17" t="s">
        <v>1401</v>
      </c>
      <c r="G842" s="17" t="s">
        <v>1402</v>
      </c>
      <c r="H842" t="str" cm="1">
        <f t="array" ref="H8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42" s="17" t="s">
        <v>311</v>
      </c>
      <c r="J842" t="str">
        <f>IF(semaineNetNm1[[#This Row],[Popularité]]&gt;=70,"Forte","Faible")</f>
        <v>Forte</v>
      </c>
      <c r="K842" t="str">
        <f>IF(semaineNetNm1[[#This Row],[Energie]]&gt;0.6,"Forte","Faible")</f>
        <v>Forte</v>
      </c>
      <c r="L842" s="18">
        <v>5464816</v>
      </c>
      <c r="M842" s="17">
        <v>4849204</v>
      </c>
      <c r="N842" s="19">
        <v>43966</v>
      </c>
      <c r="O842" s="17">
        <v>74</v>
      </c>
      <c r="P842" s="17">
        <v>0.83299999999999996</v>
      </c>
      <c r="Q842" s="17">
        <v>0.92</v>
      </c>
      <c r="R842" s="17">
        <v>0.253</v>
      </c>
      <c r="S842" s="17">
        <v>2.7699999999999999E-2</v>
      </c>
      <c r="T842" s="17">
        <v>5.96E-2</v>
      </c>
      <c r="U842" s="17">
        <v>0.64500000000000002</v>
      </c>
      <c r="V842" s="17">
        <v>-3.18</v>
      </c>
      <c r="W842" s="17">
        <v>165726</v>
      </c>
      <c r="X842">
        <f>YEAR(semaineNetNm1[[#This Row],[Date de sortie]])</f>
        <v>2020</v>
      </c>
    </row>
    <row r="843" spans="1:24" x14ac:dyDescent="0.25">
      <c r="A843" s="10" t="s">
        <v>752</v>
      </c>
      <c r="B843" s="17">
        <v>1177</v>
      </c>
      <c r="C843" s="18">
        <v>179</v>
      </c>
      <c r="D843" s="17">
        <v>1</v>
      </c>
      <c r="E843" s="19">
        <v>43966</v>
      </c>
      <c r="F843" s="17" t="s">
        <v>1403</v>
      </c>
      <c r="G843" s="17" t="s">
        <v>310</v>
      </c>
      <c r="H843" t="str" cm="1">
        <f t="array" ref="H8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43" s="17" t="s">
        <v>311</v>
      </c>
      <c r="J843" t="str">
        <f>IF(semaineNetNm1[[#This Row],[Popularité]]&gt;=70,"Forte","Faible")</f>
        <v>Faible</v>
      </c>
      <c r="K843" t="str">
        <f>IF(semaineNetNm1[[#This Row],[Energie]]&gt;0.6,"Forte","Faible")</f>
        <v>Faible</v>
      </c>
      <c r="L843" s="18">
        <v>4687909</v>
      </c>
      <c r="M843" s="17">
        <v>4849204</v>
      </c>
      <c r="N843" s="19">
        <v>43966</v>
      </c>
      <c r="O843" s="17">
        <v>69</v>
      </c>
      <c r="P843" s="17">
        <v>0.52</v>
      </c>
      <c r="Q843" s="17">
        <v>0.82899999999999996</v>
      </c>
      <c r="R843" s="17">
        <v>0.29399999999999998</v>
      </c>
      <c r="S843" s="17">
        <v>2.3199999999999998E-2</v>
      </c>
      <c r="T843" s="17">
        <v>0.13400000000000001</v>
      </c>
      <c r="U843" s="17">
        <v>0.248</v>
      </c>
      <c r="V843" s="17">
        <v>-10.34</v>
      </c>
      <c r="W843" s="17">
        <v>194118</v>
      </c>
      <c r="X843">
        <f>YEAR(semaineNetNm1[[#This Row],[Date de sortie]])</f>
        <v>2020</v>
      </c>
    </row>
    <row r="844" spans="1:24" x14ac:dyDescent="0.25">
      <c r="A844" s="10" t="s">
        <v>752</v>
      </c>
      <c r="B844" s="17">
        <v>1249</v>
      </c>
      <c r="C844" s="18">
        <v>105</v>
      </c>
      <c r="D844" s="17">
        <v>9</v>
      </c>
      <c r="E844" s="19">
        <v>43889</v>
      </c>
      <c r="F844" s="17" t="s">
        <v>1404</v>
      </c>
      <c r="G844" s="17" t="s">
        <v>1405</v>
      </c>
      <c r="H844" t="str" cm="1">
        <f t="array" ref="H8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44" s="17" t="s">
        <v>311</v>
      </c>
      <c r="J844" t="str">
        <f>IF(semaineNetNm1[[#This Row],[Popularité]]&gt;=70,"Forte","Faible")</f>
        <v>Faible</v>
      </c>
      <c r="K844" t="str">
        <f>IF(semaineNetNm1[[#This Row],[Energie]]&gt;0.6,"Forte","Faible")</f>
        <v>Forte</v>
      </c>
      <c r="L844" s="18">
        <v>4244510</v>
      </c>
      <c r="M844" s="17">
        <v>4849204</v>
      </c>
      <c r="N844" s="19">
        <v>43966</v>
      </c>
      <c r="O844" s="17">
        <v>41</v>
      </c>
      <c r="P844" s="17">
        <v>0.81299999999999994</v>
      </c>
      <c r="Q844" s="17">
        <v>0.92200000000000004</v>
      </c>
      <c r="R844" s="17">
        <v>0.251</v>
      </c>
      <c r="S844" s="17">
        <v>1.9800000000000002E-2</v>
      </c>
      <c r="T844" s="17">
        <v>5.3900000000000003E-2</v>
      </c>
      <c r="U844" s="17">
        <v>0.72399999999999998</v>
      </c>
      <c r="V844" s="17">
        <v>-3.2679999999999998</v>
      </c>
      <c r="W844" s="17">
        <v>165726</v>
      </c>
      <c r="X844">
        <f>YEAR(semaineNetNm1[[#This Row],[Date de sortie]])</f>
        <v>2020</v>
      </c>
    </row>
    <row r="845" spans="1:24" x14ac:dyDescent="0.25">
      <c r="A845" s="10" t="s">
        <v>752</v>
      </c>
      <c r="B845" s="17">
        <v>1079</v>
      </c>
      <c r="C845" s="18">
        <v>145</v>
      </c>
      <c r="D845" s="17">
        <v>7</v>
      </c>
      <c r="E845" s="19">
        <v>44001</v>
      </c>
      <c r="F845" s="17" t="s">
        <v>1406</v>
      </c>
      <c r="G845" s="17" t="s">
        <v>269</v>
      </c>
      <c r="H845" t="str" cm="1">
        <f t="array" ref="H8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45" s="17" t="s">
        <v>270</v>
      </c>
      <c r="J845" t="str">
        <f>IF(semaineNetNm1[[#This Row],[Popularité]]&gt;=70,"Forte","Faible")</f>
        <v>Forte</v>
      </c>
      <c r="K845" t="str">
        <f>IF(semaineNetNm1[[#This Row],[Energie]]&gt;0.6,"Forte","Faible")</f>
        <v>Faible</v>
      </c>
      <c r="L845" s="18">
        <v>4352767</v>
      </c>
      <c r="M845" s="17">
        <v>208926</v>
      </c>
      <c r="N845" s="19">
        <v>43965</v>
      </c>
      <c r="O845" s="17">
        <v>71</v>
      </c>
      <c r="P845" s="17">
        <v>0.57799999999999996</v>
      </c>
      <c r="Q845" s="17">
        <v>0.88500000000000001</v>
      </c>
      <c r="R845" s="17">
        <v>7.8299999999999995E-2</v>
      </c>
      <c r="S845" s="17">
        <v>7.3899999999999993E-2</v>
      </c>
      <c r="T845" s="17">
        <v>0.10199999999999999</v>
      </c>
      <c r="U845" s="17">
        <v>0.38800000000000001</v>
      </c>
      <c r="V845" s="17">
        <v>-7.4160000000000004</v>
      </c>
      <c r="W845" s="17">
        <v>178933</v>
      </c>
      <c r="X845">
        <f>YEAR(semaineNetNm1[[#This Row],[Date de sortie]])</f>
        <v>2020</v>
      </c>
    </row>
    <row r="846" spans="1:24" x14ac:dyDescent="0.25">
      <c r="A846" s="10" t="s">
        <v>752</v>
      </c>
      <c r="B846" s="17">
        <v>1176</v>
      </c>
      <c r="C846" s="18">
        <v>173</v>
      </c>
      <c r="D846" s="17">
        <v>1</v>
      </c>
      <c r="E846" s="19">
        <v>43966</v>
      </c>
      <c r="F846" s="17" t="s">
        <v>1407</v>
      </c>
      <c r="G846" s="17" t="s">
        <v>305</v>
      </c>
      <c r="H846" t="str" cm="1">
        <f t="array" ref="H8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46" s="17" t="s">
        <v>74</v>
      </c>
      <c r="J846" t="str">
        <f>IF(semaineNetNm1[[#This Row],[Popularité]]&gt;=70,"Forte","Faible")</f>
        <v>Faible</v>
      </c>
      <c r="K846" t="str">
        <f>IF(semaineNetNm1[[#This Row],[Energie]]&gt;0.6,"Forte","Faible")</f>
        <v>Faible</v>
      </c>
      <c r="L846" s="18">
        <v>4729629</v>
      </c>
      <c r="M846" s="17">
        <v>11692972</v>
      </c>
      <c r="N846" s="19">
        <v>43962</v>
      </c>
      <c r="O846" s="17">
        <v>61</v>
      </c>
      <c r="P846" s="17">
        <v>0.58399999999999996</v>
      </c>
      <c r="Q846" s="17">
        <v>0.81399999999999995</v>
      </c>
      <c r="R846" s="17">
        <v>8.1900000000000001E-2</v>
      </c>
      <c r="S846" s="17">
        <v>8.3899999999999999E-3</v>
      </c>
      <c r="T846" s="17">
        <v>6.4600000000000005E-2</v>
      </c>
      <c r="U846" s="17">
        <v>0.40500000000000003</v>
      </c>
      <c r="V846" s="17">
        <v>-5.4249999999999998</v>
      </c>
      <c r="W846" s="17">
        <v>178025</v>
      </c>
      <c r="X846">
        <f>YEAR(semaineNetNm1[[#This Row],[Date de sortie]])</f>
        <v>2020</v>
      </c>
    </row>
    <row r="847" spans="1:24" x14ac:dyDescent="0.25">
      <c r="A847" s="10" t="s">
        <v>752</v>
      </c>
      <c r="B847" s="17">
        <v>1084</v>
      </c>
      <c r="C847" s="18">
        <v>47</v>
      </c>
      <c r="D847" s="17">
        <v>8</v>
      </c>
      <c r="E847" s="19">
        <v>43959</v>
      </c>
      <c r="F847" s="17" t="s">
        <v>1408</v>
      </c>
      <c r="G847" s="17" t="s">
        <v>1409</v>
      </c>
      <c r="H847" t="str" cm="1">
        <f t="array" ref="H8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47" s="17" t="s">
        <v>51</v>
      </c>
      <c r="J847" t="str">
        <f>IF(semaineNetNm1[[#This Row],[Popularité]]&gt;=70,"Forte","Faible")</f>
        <v>Forte</v>
      </c>
      <c r="K847" t="str">
        <f>IF(semaineNetNm1[[#This Row],[Energie]]&gt;0.6,"Forte","Faible")</f>
        <v>Forte</v>
      </c>
      <c r="L847" s="18">
        <v>4312675</v>
      </c>
      <c r="M847" s="17">
        <v>36177712</v>
      </c>
      <c r="N847" s="19">
        <v>43961</v>
      </c>
      <c r="O847" s="17">
        <v>72</v>
      </c>
      <c r="P847" s="17">
        <v>0.83</v>
      </c>
      <c r="Q847" s="17">
        <v>0.77200000000000002</v>
      </c>
      <c r="R847" s="17">
        <v>5.9900000000000002E-2</v>
      </c>
      <c r="S847" s="17">
        <v>1.6E-2</v>
      </c>
      <c r="T847" s="17">
        <v>8.43E-2</v>
      </c>
      <c r="U847" s="17">
        <v>0.69699999999999995</v>
      </c>
      <c r="V847" s="17">
        <v>-5.0190000000000001</v>
      </c>
      <c r="W847" s="17">
        <v>194200</v>
      </c>
      <c r="X847">
        <f>YEAR(semaineNetNm1[[#This Row],[Date de sortie]])</f>
        <v>2020</v>
      </c>
    </row>
    <row r="848" spans="1:24" x14ac:dyDescent="0.25">
      <c r="A848" s="10" t="s">
        <v>752</v>
      </c>
      <c r="B848" s="17">
        <v>1108</v>
      </c>
      <c r="C848" s="18">
        <v>48</v>
      </c>
      <c r="D848" s="17">
        <v>6</v>
      </c>
      <c r="E848" s="19">
        <v>43959</v>
      </c>
      <c r="F848" s="17" t="s">
        <v>1410</v>
      </c>
      <c r="G848" s="17" t="s">
        <v>210</v>
      </c>
      <c r="H848" t="str" cm="1">
        <f t="array" ref="H8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48" s="17" t="s">
        <v>51</v>
      </c>
      <c r="J848" t="str">
        <f>IF(semaineNetNm1[[#This Row],[Popularité]]&gt;=70,"Forte","Faible")</f>
        <v>Forte</v>
      </c>
      <c r="K848" t="str">
        <f>IF(semaineNetNm1[[#This Row],[Energie]]&gt;0.6,"Forte","Faible")</f>
        <v>Faible</v>
      </c>
      <c r="L848" s="18">
        <v>4567732</v>
      </c>
      <c r="M848" s="17">
        <v>36177712</v>
      </c>
      <c r="N848" s="19">
        <v>43961</v>
      </c>
      <c r="O848" s="17">
        <v>72</v>
      </c>
      <c r="P848" s="17">
        <v>0.59899999999999998</v>
      </c>
      <c r="Q848" s="17">
        <v>0.71199999999999997</v>
      </c>
      <c r="R848" s="17">
        <v>0.112</v>
      </c>
      <c r="S848" s="17">
        <v>0.41199999999999998</v>
      </c>
      <c r="T848" s="17">
        <v>0.10299999999999999</v>
      </c>
      <c r="U848" s="17">
        <v>0.58799999999999997</v>
      </c>
      <c r="V848" s="17">
        <v>-6.3419999999999996</v>
      </c>
      <c r="W848" s="17">
        <v>178000</v>
      </c>
      <c r="X848">
        <f>YEAR(semaineNetNm1[[#This Row],[Date de sortie]])</f>
        <v>2020</v>
      </c>
    </row>
    <row r="849" spans="1:24" x14ac:dyDescent="0.25">
      <c r="A849" s="10" t="s">
        <v>752</v>
      </c>
      <c r="B849" s="17">
        <v>1120</v>
      </c>
      <c r="C849" s="18">
        <v>60</v>
      </c>
      <c r="D849" s="17">
        <v>5</v>
      </c>
      <c r="E849" s="19">
        <v>43959</v>
      </c>
      <c r="F849" s="17" t="s">
        <v>1411</v>
      </c>
      <c r="G849" s="17" t="s">
        <v>1412</v>
      </c>
      <c r="H849" t="str" cm="1">
        <f t="array" ref="H8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49" s="17" t="s">
        <v>51</v>
      </c>
      <c r="J849" t="str">
        <f>IF(semaineNetNm1[[#This Row],[Popularité]]&gt;=70,"Forte","Faible")</f>
        <v>Forte</v>
      </c>
      <c r="K849" t="str">
        <f>IF(semaineNetNm1[[#This Row],[Energie]]&gt;0.6,"Forte","Faible")</f>
        <v>Forte</v>
      </c>
      <c r="L849" s="18">
        <v>4432210</v>
      </c>
      <c r="M849" s="17">
        <v>36177712</v>
      </c>
      <c r="N849" s="19">
        <v>43961</v>
      </c>
      <c r="O849" s="17">
        <v>71</v>
      </c>
      <c r="P849" s="17">
        <v>0.72899999999999998</v>
      </c>
      <c r="Q849" s="17">
        <v>0.59</v>
      </c>
      <c r="R849" s="17">
        <v>8.9300000000000004E-2</v>
      </c>
      <c r="S849" s="17">
        <v>0.32100000000000001</v>
      </c>
      <c r="T849" s="17">
        <v>0.65900000000000003</v>
      </c>
      <c r="U849" s="17">
        <v>0.71199999999999997</v>
      </c>
      <c r="V849" s="17">
        <v>-4.95</v>
      </c>
      <c r="W849" s="17">
        <v>202240</v>
      </c>
      <c r="X849">
        <f>YEAR(semaineNetNm1[[#This Row],[Date de sortie]])</f>
        <v>2020</v>
      </c>
    </row>
    <row r="850" spans="1:24" x14ac:dyDescent="0.25">
      <c r="A850" s="10" t="s">
        <v>752</v>
      </c>
      <c r="B850" s="17">
        <v>1156</v>
      </c>
      <c r="C850" s="18">
        <v>59</v>
      </c>
      <c r="D850" s="17">
        <v>3</v>
      </c>
      <c r="E850" s="19">
        <v>43959</v>
      </c>
      <c r="F850" s="17" t="s">
        <v>1413</v>
      </c>
      <c r="G850" s="17" t="s">
        <v>1414</v>
      </c>
      <c r="H850" t="str" cm="1">
        <f t="array" ref="H8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50" s="17" t="s">
        <v>51</v>
      </c>
      <c r="J850" t="str">
        <f>IF(semaineNetNm1[[#This Row],[Popularité]]&gt;=70,"Forte","Faible")</f>
        <v>Forte</v>
      </c>
      <c r="K850" t="str">
        <f>IF(semaineNetNm1[[#This Row],[Energie]]&gt;0.6,"Forte","Faible")</f>
        <v>Forte</v>
      </c>
      <c r="L850" s="18">
        <v>5132247</v>
      </c>
      <c r="M850" s="17">
        <v>36177712</v>
      </c>
      <c r="N850" s="19">
        <v>43961</v>
      </c>
      <c r="O850" s="17">
        <v>76</v>
      </c>
      <c r="P850" s="17">
        <v>0.74099999999999999</v>
      </c>
      <c r="Q850" s="17">
        <v>0.75</v>
      </c>
      <c r="R850" s="17">
        <v>0.40200000000000002</v>
      </c>
      <c r="S850" s="17">
        <v>0.44700000000000001</v>
      </c>
      <c r="T850" s="17">
        <v>0.121</v>
      </c>
      <c r="U850" s="17">
        <v>0.495</v>
      </c>
      <c r="V850" s="17">
        <v>-4.43</v>
      </c>
      <c r="W850" s="17">
        <v>209180</v>
      </c>
      <c r="X850">
        <f>YEAR(semaineNetNm1[[#This Row],[Date de sortie]])</f>
        <v>2020</v>
      </c>
    </row>
    <row r="851" spans="1:24" x14ac:dyDescent="0.25">
      <c r="A851" s="10" t="s">
        <v>752</v>
      </c>
      <c r="B851" s="17">
        <v>1158</v>
      </c>
      <c r="C851" s="18">
        <v>56</v>
      </c>
      <c r="D851" s="17">
        <v>3</v>
      </c>
      <c r="E851" s="19">
        <v>43959</v>
      </c>
      <c r="F851" s="17" t="s">
        <v>1415</v>
      </c>
      <c r="G851" s="17" t="s">
        <v>1416</v>
      </c>
      <c r="H851" t="str" cm="1">
        <f t="array" ref="H8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51" s="17" t="s">
        <v>51</v>
      </c>
      <c r="J851" t="str">
        <f>IF(semaineNetNm1[[#This Row],[Popularité]]&gt;=70,"Forte","Faible")</f>
        <v>Faible</v>
      </c>
      <c r="K851" t="str">
        <f>IF(semaineNetNm1[[#This Row],[Energie]]&gt;0.6,"Forte","Faible")</f>
        <v>Faible</v>
      </c>
      <c r="L851" s="18">
        <v>4987116</v>
      </c>
      <c r="M851" s="17">
        <v>36177712</v>
      </c>
      <c r="N851" s="19">
        <v>43961</v>
      </c>
      <c r="O851" s="17">
        <v>67</v>
      </c>
      <c r="P851" s="17">
        <v>0.5</v>
      </c>
      <c r="Q851" s="17">
        <v>0.86499999999999999</v>
      </c>
      <c r="R851" s="17">
        <v>8.6099999999999996E-2</v>
      </c>
      <c r="S851" s="17">
        <v>1.2200000000000001E-2</v>
      </c>
      <c r="T851" s="17">
        <v>9.8000000000000004E-2</v>
      </c>
      <c r="U851" s="17">
        <v>0.317</v>
      </c>
      <c r="V851" s="17">
        <v>-10.805</v>
      </c>
      <c r="W851" s="17">
        <v>183520</v>
      </c>
      <c r="X851">
        <f>YEAR(semaineNetNm1[[#This Row],[Date de sortie]])</f>
        <v>2020</v>
      </c>
    </row>
    <row r="852" spans="1:24" x14ac:dyDescent="0.25">
      <c r="A852" s="10" t="s">
        <v>752</v>
      </c>
      <c r="B852" s="17">
        <v>1178</v>
      </c>
      <c r="C852" s="18">
        <v>82</v>
      </c>
      <c r="D852" s="17">
        <v>2</v>
      </c>
      <c r="E852" s="19">
        <v>43959</v>
      </c>
      <c r="F852" s="17" t="s">
        <v>1417</v>
      </c>
      <c r="G852" s="17" t="s">
        <v>210</v>
      </c>
      <c r="H852" t="str" cm="1">
        <f t="array" ref="H8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52" s="17" t="s">
        <v>51</v>
      </c>
      <c r="J852" t="str">
        <f>IF(semaineNetNm1[[#This Row],[Popularité]]&gt;=70,"Forte","Faible")</f>
        <v>Faible</v>
      </c>
      <c r="K852" t="str">
        <f>IF(semaineNetNm1[[#This Row],[Energie]]&gt;0.6,"Forte","Faible")</f>
        <v>Faible</v>
      </c>
      <c r="L852" s="18">
        <v>4639997</v>
      </c>
      <c r="M852" s="17">
        <v>36177712</v>
      </c>
      <c r="N852" s="19">
        <v>43961</v>
      </c>
      <c r="O852" s="17">
        <v>67</v>
      </c>
      <c r="P852" s="17">
        <v>0.58099999999999996</v>
      </c>
      <c r="Q852" s="17">
        <v>0.82799999999999996</v>
      </c>
      <c r="R852" s="17">
        <v>7.2499999999999995E-2</v>
      </c>
      <c r="S852" s="17">
        <v>3.78E-2</v>
      </c>
      <c r="T852" s="17">
        <v>0.10299999999999999</v>
      </c>
      <c r="U852" s="17">
        <v>0.84299999999999997</v>
      </c>
      <c r="V852" s="17">
        <v>-9.9090000000000007</v>
      </c>
      <c r="W852" s="17">
        <v>155060</v>
      </c>
      <c r="X852">
        <f>YEAR(semaineNetNm1[[#This Row],[Date de sortie]])</f>
        <v>2020</v>
      </c>
    </row>
    <row r="853" spans="1:24" x14ac:dyDescent="0.25">
      <c r="A853" s="10" t="s">
        <v>752</v>
      </c>
      <c r="B853" s="17">
        <v>1182</v>
      </c>
      <c r="C853" s="18">
        <v>83</v>
      </c>
      <c r="D853" s="17">
        <v>1</v>
      </c>
      <c r="E853" s="19">
        <v>43959</v>
      </c>
      <c r="F853" s="17" t="s">
        <v>1418</v>
      </c>
      <c r="G853" s="17" t="s">
        <v>210</v>
      </c>
      <c r="H853" t="str" cm="1">
        <f t="array" ref="H8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53" s="17" t="s">
        <v>51</v>
      </c>
      <c r="J853" t="str">
        <f>IF(semaineNetNm1[[#This Row],[Popularité]]&gt;=70,"Forte","Faible")</f>
        <v>Faible</v>
      </c>
      <c r="K853" t="str">
        <f>IF(semaineNetNm1[[#This Row],[Energie]]&gt;0.6,"Forte","Faible")</f>
        <v>Forte</v>
      </c>
      <c r="L853" s="18">
        <v>7055918</v>
      </c>
      <c r="M853" s="17">
        <v>36177712</v>
      </c>
      <c r="N853" s="19">
        <v>43961</v>
      </c>
      <c r="O853" s="17">
        <v>63</v>
      </c>
      <c r="P853" s="17">
        <v>0.72699999999999998</v>
      </c>
      <c r="Q853" s="17">
        <v>0.86899999999999999</v>
      </c>
      <c r="R853" s="17">
        <v>0.123</v>
      </c>
      <c r="S853" s="17">
        <v>5.8900000000000001E-2</v>
      </c>
      <c r="T853" s="17">
        <v>0.107</v>
      </c>
      <c r="U853" s="17">
        <v>0.92</v>
      </c>
      <c r="V853" s="17">
        <v>-7.3970000000000002</v>
      </c>
      <c r="W853" s="17">
        <v>143240</v>
      </c>
      <c r="X853">
        <f>YEAR(semaineNetNm1[[#This Row],[Date de sortie]])</f>
        <v>2020</v>
      </c>
    </row>
    <row r="854" spans="1:24" x14ac:dyDescent="0.25">
      <c r="A854" s="10" t="s">
        <v>752</v>
      </c>
      <c r="B854" s="17">
        <v>1183</v>
      </c>
      <c r="C854" s="18">
        <v>116</v>
      </c>
      <c r="D854" s="17">
        <v>1</v>
      </c>
      <c r="E854" s="19">
        <v>43959</v>
      </c>
      <c r="F854" s="17" t="s">
        <v>1419</v>
      </c>
      <c r="G854" s="17" t="s">
        <v>210</v>
      </c>
      <c r="H854" t="str" cm="1">
        <f t="array" ref="H8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54" s="17" t="s">
        <v>51</v>
      </c>
      <c r="J854" t="str">
        <f>IF(semaineNetNm1[[#This Row],[Popularité]]&gt;=70,"Forte","Faible")</f>
        <v>Faible</v>
      </c>
      <c r="K854" t="str">
        <f>IF(semaineNetNm1[[#This Row],[Energie]]&gt;0.6,"Forte","Faible")</f>
        <v>Forte</v>
      </c>
      <c r="L854" s="18">
        <v>5784075</v>
      </c>
      <c r="M854" s="17">
        <v>36177712</v>
      </c>
      <c r="N854" s="19">
        <v>43961</v>
      </c>
      <c r="O854" s="17">
        <v>64</v>
      </c>
      <c r="P854" s="17">
        <v>0.65600000000000003</v>
      </c>
      <c r="Q854" s="17">
        <v>0.85599999999999998</v>
      </c>
      <c r="R854" s="17">
        <v>0.13100000000000001</v>
      </c>
      <c r="S854" s="17">
        <v>0.16500000000000001</v>
      </c>
      <c r="T854" s="17">
        <v>9.98E-2</v>
      </c>
      <c r="U854" s="17">
        <v>0.58599999999999997</v>
      </c>
      <c r="V854" s="17">
        <v>-6.4829999999999997</v>
      </c>
      <c r="W854" s="17">
        <v>150060</v>
      </c>
      <c r="X854">
        <f>YEAR(semaineNetNm1[[#This Row],[Date de sortie]])</f>
        <v>2020</v>
      </c>
    </row>
    <row r="855" spans="1:24" x14ac:dyDescent="0.25">
      <c r="A855" s="10" t="s">
        <v>752</v>
      </c>
      <c r="B855" s="17">
        <v>1185</v>
      </c>
      <c r="C855" s="18">
        <v>131</v>
      </c>
      <c r="D855" s="17">
        <v>1</v>
      </c>
      <c r="E855" s="19">
        <v>43959</v>
      </c>
      <c r="F855" s="17" t="s">
        <v>1420</v>
      </c>
      <c r="G855" s="17" t="s">
        <v>1421</v>
      </c>
      <c r="H855" t="str" cm="1">
        <f t="array" ref="H8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55" s="17" t="s">
        <v>51</v>
      </c>
      <c r="J855" t="str">
        <f>IF(semaineNetNm1[[#This Row],[Popularité]]&gt;=70,"Forte","Faible")</f>
        <v>Faible</v>
      </c>
      <c r="K855" t="str">
        <f>IF(semaineNetNm1[[#This Row],[Energie]]&gt;0.6,"Forte","Faible")</f>
        <v>Forte</v>
      </c>
      <c r="L855" s="18">
        <v>5364262</v>
      </c>
      <c r="M855" s="17">
        <v>36177712</v>
      </c>
      <c r="N855" s="19">
        <v>43961</v>
      </c>
      <c r="O855" s="17">
        <v>62</v>
      </c>
      <c r="P855" s="17">
        <v>0.76400000000000001</v>
      </c>
      <c r="Q855" s="17">
        <v>0.77900000000000003</v>
      </c>
      <c r="R855" s="17">
        <v>9.3799999999999994E-2</v>
      </c>
      <c r="S855" s="17">
        <v>0.221</v>
      </c>
      <c r="T855" s="17">
        <v>9.0899999999999995E-2</v>
      </c>
      <c r="U855" s="17">
        <v>0.67500000000000004</v>
      </c>
      <c r="V855" s="17">
        <v>-8.2170000000000005</v>
      </c>
      <c r="W855" s="17">
        <v>176440</v>
      </c>
      <c r="X855">
        <f>YEAR(semaineNetNm1[[#This Row],[Date de sortie]])</f>
        <v>2020</v>
      </c>
    </row>
    <row r="856" spans="1:24" x14ac:dyDescent="0.25">
      <c r="A856" s="10" t="s">
        <v>752</v>
      </c>
      <c r="B856" s="17">
        <v>744</v>
      </c>
      <c r="C856" s="18">
        <v>63</v>
      </c>
      <c r="D856" s="17">
        <v>24</v>
      </c>
      <c r="E856" s="19">
        <v>43959</v>
      </c>
      <c r="F856" s="17" t="s">
        <v>1422</v>
      </c>
      <c r="G856" s="17" t="s">
        <v>1423</v>
      </c>
      <c r="H856" t="str" cm="1">
        <f t="array" ref="H8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56" s="17" t="s">
        <v>51</v>
      </c>
      <c r="J856" t="str">
        <f>IF(semaineNetNm1[[#This Row],[Popularité]]&gt;=70,"Forte","Faible")</f>
        <v>Forte</v>
      </c>
      <c r="K856" t="str">
        <f>IF(semaineNetNm1[[#This Row],[Energie]]&gt;0.6,"Forte","Faible")</f>
        <v>Forte</v>
      </c>
      <c r="L856" s="18">
        <v>5463964</v>
      </c>
      <c r="M856" s="17">
        <v>2435159</v>
      </c>
      <c r="N856" s="19">
        <v>43960</v>
      </c>
      <c r="O856" s="17">
        <v>81</v>
      </c>
      <c r="P856" s="17">
        <v>0.60599999999999998</v>
      </c>
      <c r="Q856" s="17">
        <v>0.80700000000000005</v>
      </c>
      <c r="R856" s="17">
        <v>8.7999999999999995E-2</v>
      </c>
      <c r="S856" s="17">
        <v>9.4600000000000004E-2</v>
      </c>
      <c r="T856" s="17">
        <v>0.11899999999999999</v>
      </c>
      <c r="U856" s="17">
        <v>0.30399999999999999</v>
      </c>
      <c r="V856" s="17">
        <v>-8.8710000000000004</v>
      </c>
      <c r="W856" s="17">
        <v>227520</v>
      </c>
      <c r="X856">
        <f>YEAR(semaineNetNm1[[#This Row],[Date de sortie]])</f>
        <v>2020</v>
      </c>
    </row>
    <row r="857" spans="1:24" x14ac:dyDescent="0.25">
      <c r="A857" s="10" t="s">
        <v>752</v>
      </c>
      <c r="B857" s="17">
        <v>455</v>
      </c>
      <c r="C857" s="18">
        <v>2</v>
      </c>
      <c r="D857" s="17">
        <v>48</v>
      </c>
      <c r="E857" s="19">
        <v>43959</v>
      </c>
      <c r="F857" s="17" t="s">
        <v>1424</v>
      </c>
      <c r="G857" s="17" t="s">
        <v>649</v>
      </c>
      <c r="H857" t="str" cm="1">
        <f t="array" ref="H8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57" s="17" t="s">
        <v>68</v>
      </c>
      <c r="J857" t="str">
        <f>IF(semaineNetNm1[[#This Row],[Popularité]]&gt;=70,"Forte","Faible")</f>
        <v>Forte</v>
      </c>
      <c r="K857" t="str">
        <f>IF(semaineNetNm1[[#This Row],[Energie]]&gt;0.6,"Forte","Faible")</f>
        <v>Faible</v>
      </c>
      <c r="L857" s="18">
        <v>5094660</v>
      </c>
      <c r="M857" s="17">
        <v>67208170</v>
      </c>
      <c r="N857" s="19">
        <v>43959</v>
      </c>
      <c r="O857" s="17">
        <v>84</v>
      </c>
      <c r="P857" s="17">
        <v>0.45</v>
      </c>
      <c r="Q857" s="17">
        <v>0.59699999999999998</v>
      </c>
      <c r="R857" s="17">
        <v>4.1799999999999997E-2</v>
      </c>
      <c r="S857" s="17">
        <v>0.223</v>
      </c>
      <c r="T857" s="17">
        <v>0.38200000000000001</v>
      </c>
      <c r="U857" s="17">
        <v>0.53700000000000003</v>
      </c>
      <c r="V857" s="17">
        <v>-6.6580000000000004</v>
      </c>
      <c r="W857" s="17">
        <v>228482</v>
      </c>
      <c r="X857">
        <f>YEAR(semaineNetNm1[[#This Row],[Date de sortie]])</f>
        <v>2020</v>
      </c>
    </row>
    <row r="858" spans="1:24" x14ac:dyDescent="0.25">
      <c r="A858" s="10" t="s">
        <v>752</v>
      </c>
      <c r="B858" s="17">
        <v>514</v>
      </c>
      <c r="C858" s="18">
        <v>91</v>
      </c>
      <c r="D858" s="17">
        <v>26</v>
      </c>
      <c r="E858" s="19">
        <v>44204</v>
      </c>
      <c r="F858" s="17" t="s">
        <v>1425</v>
      </c>
      <c r="G858" s="17" t="s">
        <v>1426</v>
      </c>
      <c r="H858" t="str" cm="1">
        <f t="array" ref="H8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58" s="17" t="s">
        <v>102</v>
      </c>
      <c r="J858" t="str">
        <f>IF(semaineNetNm1[[#This Row],[Popularité]]&gt;=70,"Forte","Faible")</f>
        <v>Forte</v>
      </c>
      <c r="K858" t="str">
        <f>IF(semaineNetNm1[[#This Row],[Energie]]&gt;0.6,"Forte","Faible")</f>
        <v>Forte</v>
      </c>
      <c r="L858" s="18">
        <v>5093408</v>
      </c>
      <c r="M858" s="17">
        <v>432511</v>
      </c>
      <c r="N858" s="19">
        <v>43959</v>
      </c>
      <c r="O858" s="17">
        <v>79</v>
      </c>
      <c r="P858" s="17">
        <v>0.82799999999999996</v>
      </c>
      <c r="Q858" s="17">
        <v>0.79800000000000004</v>
      </c>
      <c r="R858" s="17">
        <v>0.193</v>
      </c>
      <c r="S858" s="17">
        <v>2.47E-2</v>
      </c>
      <c r="T858" s="17">
        <v>0.121</v>
      </c>
      <c r="U858" s="17">
        <v>0.6</v>
      </c>
      <c r="V858" s="17">
        <v>-5.36</v>
      </c>
      <c r="W858" s="17">
        <v>156960</v>
      </c>
      <c r="X858">
        <f>YEAR(semaineNetNm1[[#This Row],[Date de sortie]])</f>
        <v>2020</v>
      </c>
    </row>
    <row r="859" spans="1:24" x14ac:dyDescent="0.25">
      <c r="A859" s="10" t="s">
        <v>752</v>
      </c>
      <c r="B859" s="17">
        <v>587</v>
      </c>
      <c r="C859" s="18">
        <v>37</v>
      </c>
      <c r="D859" s="17">
        <v>35</v>
      </c>
      <c r="E859" s="19">
        <v>44085</v>
      </c>
      <c r="F859" s="17" t="s">
        <v>1427</v>
      </c>
      <c r="G859" s="17" t="s">
        <v>1428</v>
      </c>
      <c r="H859" t="str" cm="1">
        <f t="array" ref="H8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59" s="17" t="s">
        <v>68</v>
      </c>
      <c r="J859" t="str">
        <f>IF(semaineNetNm1[[#This Row],[Popularité]]&gt;=70,"Forte","Faible")</f>
        <v>Forte</v>
      </c>
      <c r="K859" t="str">
        <f>IF(semaineNetNm1[[#This Row],[Energie]]&gt;0.6,"Forte","Faible")</f>
        <v>Faible</v>
      </c>
      <c r="L859" s="18">
        <v>4833081</v>
      </c>
      <c r="M859" s="17">
        <v>14073083</v>
      </c>
      <c r="N859" s="19">
        <v>43959</v>
      </c>
      <c r="O859" s="17">
        <v>80</v>
      </c>
      <c r="P859" s="17">
        <v>0.57799999999999996</v>
      </c>
      <c r="Q859" s="17">
        <v>0.755</v>
      </c>
      <c r="R859" s="17">
        <v>0.14499999999999999</v>
      </c>
      <c r="S859" s="17">
        <v>0.316</v>
      </c>
      <c r="T859" s="17">
        <v>0.25</v>
      </c>
      <c r="U859" s="17">
        <v>0.58099999999999996</v>
      </c>
      <c r="V859" s="17">
        <v>-8.9320000000000004</v>
      </c>
      <c r="W859" s="17">
        <v>176960</v>
      </c>
      <c r="X859">
        <f>YEAR(semaineNetNm1[[#This Row],[Date de sortie]])</f>
        <v>2020</v>
      </c>
    </row>
    <row r="860" spans="1:24" x14ac:dyDescent="0.25">
      <c r="A860" s="10" t="s">
        <v>752</v>
      </c>
      <c r="B860" s="17">
        <v>895</v>
      </c>
      <c r="C860" s="18">
        <v>4</v>
      </c>
      <c r="D860" s="17">
        <v>20</v>
      </c>
      <c r="E860" s="19">
        <v>43959</v>
      </c>
      <c r="F860" s="17" t="s">
        <v>1429</v>
      </c>
      <c r="G860" s="17" t="s">
        <v>1141</v>
      </c>
      <c r="H860" t="str" cm="1">
        <f t="array" ref="H8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60" s="17" t="s">
        <v>1142</v>
      </c>
      <c r="J860" t="str">
        <f>IF(semaineNetNm1[[#This Row],[Popularité]]&gt;=70,"Forte","Faible")</f>
        <v>Forte</v>
      </c>
      <c r="K860" t="str">
        <f>IF(semaineNetNm1[[#This Row],[Energie]]&gt;0.6,"Forte","Faible")</f>
        <v>Forte</v>
      </c>
      <c r="L860" s="18">
        <v>4690955</v>
      </c>
      <c r="M860" s="17">
        <v>6514102</v>
      </c>
      <c r="N860" s="19">
        <v>43959</v>
      </c>
      <c r="O860" s="17">
        <v>70</v>
      </c>
      <c r="P860" s="17">
        <v>0.68799999999999994</v>
      </c>
      <c r="Q860" s="17">
        <v>0.61099999999999999</v>
      </c>
      <c r="R860" s="17">
        <v>0.34100000000000003</v>
      </c>
      <c r="S860" s="17">
        <v>2.64E-2</v>
      </c>
      <c r="T860" s="17">
        <v>0.251</v>
      </c>
      <c r="U860" s="17">
        <v>0.39300000000000002</v>
      </c>
      <c r="V860" s="17">
        <v>-5.6879999999999997</v>
      </c>
      <c r="W860" s="17">
        <v>132303</v>
      </c>
      <c r="X860">
        <f>YEAR(semaineNetNm1[[#This Row],[Date de sortie]])</f>
        <v>2020</v>
      </c>
    </row>
    <row r="861" spans="1:24" x14ac:dyDescent="0.25">
      <c r="A861" s="10" t="s">
        <v>752</v>
      </c>
      <c r="B861" s="17">
        <v>960</v>
      </c>
      <c r="C861" s="18">
        <v>189</v>
      </c>
      <c r="D861" s="17">
        <v>2</v>
      </c>
      <c r="E861" s="19">
        <v>44057</v>
      </c>
      <c r="F861" s="17" t="s">
        <v>1430</v>
      </c>
      <c r="G861" s="17" t="s">
        <v>1431</v>
      </c>
      <c r="H861" t="str" cm="1">
        <f t="array" ref="H8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61" s="17" t="s">
        <v>102</v>
      </c>
      <c r="J861" t="str">
        <f>IF(semaineNetNm1[[#This Row],[Popularité]]&gt;=70,"Forte","Faible")</f>
        <v>Forte</v>
      </c>
      <c r="K861" t="str">
        <f>IF(semaineNetNm1[[#This Row],[Energie]]&gt;0.6,"Forte","Faible")</f>
        <v>Forte</v>
      </c>
      <c r="L861" s="18">
        <v>4439790</v>
      </c>
      <c r="M861" s="17">
        <v>36369</v>
      </c>
      <c r="N861" s="19">
        <v>43959</v>
      </c>
      <c r="O861" s="17">
        <v>79</v>
      </c>
      <c r="P861" s="17">
        <v>0.76600000000000001</v>
      </c>
      <c r="Q861" s="17">
        <v>0.67700000000000005</v>
      </c>
      <c r="R861" s="17">
        <v>5.6800000000000003E-2</v>
      </c>
      <c r="S861" s="17">
        <v>2.1899999999999999E-2</v>
      </c>
      <c r="T861" s="17">
        <v>0.129</v>
      </c>
      <c r="U861" s="17">
        <v>0.19800000000000001</v>
      </c>
      <c r="V861" s="17">
        <v>-6.8959999999999999</v>
      </c>
      <c r="W861" s="17">
        <v>190488</v>
      </c>
      <c r="X861">
        <f>YEAR(semaineNetNm1[[#This Row],[Date de sortie]])</f>
        <v>2020</v>
      </c>
    </row>
    <row r="862" spans="1:24" x14ac:dyDescent="0.25">
      <c r="A862" s="10" t="s">
        <v>752</v>
      </c>
      <c r="B862" s="17">
        <v>1107</v>
      </c>
      <c r="C862" s="18">
        <v>86</v>
      </c>
      <c r="D862" s="17">
        <v>6</v>
      </c>
      <c r="E862" s="19">
        <v>43959</v>
      </c>
      <c r="F862" s="17" t="s">
        <v>1432</v>
      </c>
      <c r="G862" s="17" t="s">
        <v>1433</v>
      </c>
      <c r="H862" t="str" cm="1">
        <f t="array" ref="H8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62" s="17" t="s">
        <v>149</v>
      </c>
      <c r="J862" t="str">
        <f>IF(semaineNetNm1[[#This Row],[Popularité]]&gt;=70,"Forte","Faible")</f>
        <v>Faible</v>
      </c>
      <c r="K862" t="str">
        <f>IF(semaineNetNm1[[#This Row],[Energie]]&gt;0.6,"Forte","Faible")</f>
        <v>Forte</v>
      </c>
      <c r="L862" s="18">
        <v>4623279</v>
      </c>
      <c r="M862" s="17">
        <v>2613211</v>
      </c>
      <c r="N862" s="19">
        <v>43959</v>
      </c>
      <c r="O862" s="17">
        <v>67</v>
      </c>
      <c r="P862" s="17">
        <v>0.61799999999999999</v>
      </c>
      <c r="Q862" s="17">
        <v>0.89400000000000002</v>
      </c>
      <c r="R862" s="17">
        <v>0.129</v>
      </c>
      <c r="S862" s="17">
        <v>8.0799999999999997E-2</v>
      </c>
      <c r="T862" s="17">
        <v>0.55800000000000005</v>
      </c>
      <c r="U862" s="17">
        <v>0.379</v>
      </c>
      <c r="V862" s="17">
        <v>-4.3559999999999999</v>
      </c>
      <c r="W862" s="17">
        <v>161320</v>
      </c>
      <c r="X862">
        <f>YEAR(semaineNetNm1[[#This Row],[Date de sortie]])</f>
        <v>2020</v>
      </c>
    </row>
    <row r="863" spans="1:24" x14ac:dyDescent="0.25">
      <c r="A863" s="10" t="s">
        <v>752</v>
      </c>
      <c r="B863" s="17">
        <v>1148</v>
      </c>
      <c r="C863" s="18">
        <v>45</v>
      </c>
      <c r="D863" s="17">
        <v>4</v>
      </c>
      <c r="E863" s="19">
        <v>43959</v>
      </c>
      <c r="F863" s="17" t="s">
        <v>1434</v>
      </c>
      <c r="G863" s="17" t="s">
        <v>744</v>
      </c>
      <c r="H863" t="str" cm="1">
        <f t="array" ref="H8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63" s="17" t="s">
        <v>164</v>
      </c>
      <c r="J863" t="str">
        <f>IF(semaineNetNm1[[#This Row],[Popularité]]&gt;=70,"Forte","Faible")</f>
        <v>Faible</v>
      </c>
      <c r="K863" t="str">
        <f>IF(semaineNetNm1[[#This Row],[Energie]]&gt;0.6,"Forte","Faible")</f>
        <v>Forte</v>
      </c>
      <c r="L863" s="18">
        <v>4556947</v>
      </c>
      <c r="M863" s="17">
        <v>1674348</v>
      </c>
      <c r="N863" s="19">
        <v>43959</v>
      </c>
      <c r="O863" s="17">
        <v>62</v>
      </c>
      <c r="P863" s="17">
        <v>0.64500000000000002</v>
      </c>
      <c r="Q863" s="17">
        <v>0.81100000000000005</v>
      </c>
      <c r="R863" s="17">
        <v>0.104</v>
      </c>
      <c r="S863" s="17">
        <v>0.184</v>
      </c>
      <c r="T863" s="17">
        <v>0.10299999999999999</v>
      </c>
      <c r="U863" s="17">
        <v>0.47399999999999998</v>
      </c>
      <c r="V863" s="17">
        <v>-8.0079999999999991</v>
      </c>
      <c r="W863" s="17">
        <v>173761</v>
      </c>
      <c r="X863">
        <f>YEAR(semaineNetNm1[[#This Row],[Date de sortie]])</f>
        <v>2020</v>
      </c>
    </row>
    <row r="864" spans="1:24" x14ac:dyDescent="0.25">
      <c r="A864" s="10" t="s">
        <v>752</v>
      </c>
      <c r="B864" s="17">
        <v>1184</v>
      </c>
      <c r="C864" s="18">
        <v>130</v>
      </c>
      <c r="D864" s="17">
        <v>1</v>
      </c>
      <c r="E864" s="19">
        <v>43959</v>
      </c>
      <c r="F864" s="17" t="s">
        <v>1435</v>
      </c>
      <c r="G864" s="17" t="s">
        <v>539</v>
      </c>
      <c r="H864" t="str" cm="1">
        <f t="array" ref="H8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64" s="17" t="s">
        <v>132</v>
      </c>
      <c r="J864" t="str">
        <f>IF(semaineNetNm1[[#This Row],[Popularité]]&gt;=70,"Forte","Faible")</f>
        <v>Forte</v>
      </c>
      <c r="K864" t="str">
        <f>IF(semaineNetNm1[[#This Row],[Energie]]&gt;0.6,"Forte","Faible")</f>
        <v>Faible</v>
      </c>
      <c r="L864" s="18">
        <v>5368705</v>
      </c>
      <c r="M864" s="17">
        <v>3559267</v>
      </c>
      <c r="N864" s="19">
        <v>43959</v>
      </c>
      <c r="O864" s="17">
        <v>70</v>
      </c>
      <c r="P864" s="17">
        <v>0.56899999999999995</v>
      </c>
      <c r="Q864" s="17">
        <v>0.56499999999999995</v>
      </c>
      <c r="R864" s="17">
        <v>0.379</v>
      </c>
      <c r="S864" s="17">
        <v>3.5200000000000002E-2</v>
      </c>
      <c r="T864" s="17">
        <v>0.106</v>
      </c>
      <c r="U864" s="17">
        <v>0.30299999999999999</v>
      </c>
      <c r="V864" s="17">
        <v>-6.0839999999999996</v>
      </c>
      <c r="W864" s="17">
        <v>214825</v>
      </c>
      <c r="X864">
        <f>YEAR(semaineNetNm1[[#This Row],[Date de sortie]])</f>
        <v>2020</v>
      </c>
    </row>
    <row r="865" spans="1:24" x14ac:dyDescent="0.25">
      <c r="A865" s="10" t="s">
        <v>752</v>
      </c>
      <c r="B865" s="17">
        <v>1191</v>
      </c>
      <c r="C865" s="18">
        <v>177</v>
      </c>
      <c r="D865" s="17">
        <v>1</v>
      </c>
      <c r="E865" s="19">
        <v>43959</v>
      </c>
      <c r="F865" s="17" t="s">
        <v>1436</v>
      </c>
      <c r="G865" s="17" t="s">
        <v>1437</v>
      </c>
      <c r="H865" t="str" cm="1">
        <f t="array" ref="H8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65" s="17" t="s">
        <v>68</v>
      </c>
      <c r="J865" t="str">
        <f>IF(semaineNetNm1[[#This Row],[Popularité]]&gt;=70,"Forte","Faible")</f>
        <v>Faible</v>
      </c>
      <c r="K865" t="str">
        <f>IF(semaineNetNm1[[#This Row],[Energie]]&gt;0.6,"Forte","Faible")</f>
        <v>Forte</v>
      </c>
      <c r="L865" s="18">
        <v>4603243</v>
      </c>
      <c r="M865" s="17">
        <v>4894562</v>
      </c>
      <c r="N865" s="19">
        <v>43959</v>
      </c>
      <c r="O865" s="17">
        <v>68</v>
      </c>
      <c r="P865" s="17">
        <v>0.79100000000000004</v>
      </c>
      <c r="Q865" s="17">
        <v>0.57399999999999995</v>
      </c>
      <c r="R865" s="17">
        <v>0.11</v>
      </c>
      <c r="S865" s="17">
        <v>0.41899999999999998</v>
      </c>
      <c r="T865" s="17">
        <v>9.8199999999999996E-2</v>
      </c>
      <c r="U865" s="17">
        <v>0.61199999999999999</v>
      </c>
      <c r="V865" s="17">
        <v>-3.7519999999999998</v>
      </c>
      <c r="W865" s="17">
        <v>167810</v>
      </c>
      <c r="X865">
        <f>YEAR(semaineNetNm1[[#This Row],[Date de sortie]])</f>
        <v>2020</v>
      </c>
    </row>
    <row r="866" spans="1:24" x14ac:dyDescent="0.25">
      <c r="A866" s="10" t="s">
        <v>752</v>
      </c>
      <c r="B866" s="17">
        <v>1160</v>
      </c>
      <c r="C866" s="18">
        <v>62</v>
      </c>
      <c r="D866" s="17">
        <v>4</v>
      </c>
      <c r="E866" s="19">
        <v>43959</v>
      </c>
      <c r="F866" s="17" t="s">
        <v>1438</v>
      </c>
      <c r="G866" s="17" t="s">
        <v>1439</v>
      </c>
      <c r="H866" t="str" cm="1">
        <f t="array" ref="H8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66" s="17" t="s">
        <v>130</v>
      </c>
      <c r="J866" t="str">
        <f>IF(semaineNetNm1[[#This Row],[Popularité]]&gt;=70,"Forte","Faible")</f>
        <v>Forte</v>
      </c>
      <c r="K866" t="str">
        <f>IF(semaineNetNm1[[#This Row],[Energie]]&gt;0.6,"Forte","Faible")</f>
        <v>Forte</v>
      </c>
      <c r="L866" s="18">
        <v>4764954</v>
      </c>
      <c r="M866" s="17">
        <v>4939593</v>
      </c>
      <c r="N866" s="19">
        <v>43957</v>
      </c>
      <c r="O866" s="17">
        <v>75</v>
      </c>
      <c r="P866" s="17">
        <v>0.86899999999999999</v>
      </c>
      <c r="Q866" s="17">
        <v>0.67600000000000005</v>
      </c>
      <c r="R866" s="17">
        <v>4.2299999999999997E-2</v>
      </c>
      <c r="S866" s="17">
        <v>0.115</v>
      </c>
      <c r="T866" s="17">
        <v>0.13200000000000001</v>
      </c>
      <c r="U866" s="17">
        <v>0.59399999999999997</v>
      </c>
      <c r="V866" s="17">
        <v>-1.573</v>
      </c>
      <c r="W866" s="17">
        <v>167573</v>
      </c>
      <c r="X866">
        <f>YEAR(semaineNetNm1[[#This Row],[Date de sortie]])</f>
        <v>2020</v>
      </c>
    </row>
    <row r="867" spans="1:24" x14ac:dyDescent="0.25">
      <c r="A867" s="10" t="s">
        <v>752</v>
      </c>
      <c r="B867" s="17">
        <v>606</v>
      </c>
      <c r="C867" s="18">
        <v>22</v>
      </c>
      <c r="D867" s="17">
        <v>32</v>
      </c>
      <c r="E867" s="19">
        <v>43959</v>
      </c>
      <c r="F867" s="17" t="s">
        <v>1440</v>
      </c>
      <c r="G867" s="17" t="s">
        <v>380</v>
      </c>
      <c r="H867" t="str" cm="1">
        <f t="array" ref="H8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67" s="17" t="s">
        <v>64</v>
      </c>
      <c r="J867" t="str">
        <f>IF(semaineNetNm1[[#This Row],[Popularité]]&gt;=70,"Forte","Faible")</f>
        <v>Forte</v>
      </c>
      <c r="K867" t="str">
        <f>IF(semaineNetNm1[[#This Row],[Energie]]&gt;0.6,"Forte","Faible")</f>
        <v>Forte</v>
      </c>
      <c r="L867" s="18">
        <v>4790427</v>
      </c>
      <c r="M867" s="17">
        <v>31552500</v>
      </c>
      <c r="N867" s="19">
        <v>43952</v>
      </c>
      <c r="O867" s="17">
        <v>80</v>
      </c>
      <c r="P867" s="17">
        <v>0.63300000000000001</v>
      </c>
      <c r="Q867" s="17">
        <v>0.63</v>
      </c>
      <c r="R867" s="17">
        <v>4.5699999999999998E-2</v>
      </c>
      <c r="S867" s="17">
        <v>7.7600000000000004E-3</v>
      </c>
      <c r="T867" s="17">
        <v>5.4100000000000002E-2</v>
      </c>
      <c r="U867" s="17">
        <v>0.45200000000000001</v>
      </c>
      <c r="V867" s="17">
        <v>-7.0880000000000001</v>
      </c>
      <c r="W867" s="17">
        <v>172762</v>
      </c>
      <c r="X867">
        <f>YEAR(semaineNetNm1[[#This Row],[Date de sortie]])</f>
        <v>2020</v>
      </c>
    </row>
    <row r="868" spans="1:24" x14ac:dyDescent="0.25">
      <c r="A868" s="10" t="s">
        <v>752</v>
      </c>
      <c r="B868" s="17">
        <v>764</v>
      </c>
      <c r="C868" s="18">
        <v>129</v>
      </c>
      <c r="D868" s="17">
        <v>14</v>
      </c>
      <c r="E868" s="19">
        <v>44120</v>
      </c>
      <c r="F868" s="17" t="s">
        <v>1441</v>
      </c>
      <c r="G868" s="17" t="s">
        <v>1442</v>
      </c>
      <c r="H868" t="str" cm="1">
        <f t="array" ref="H8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68" s="17" t="s">
        <v>106</v>
      </c>
      <c r="J868" t="str">
        <f>IF(semaineNetNm1[[#This Row],[Popularité]]&gt;=70,"Forte","Faible")</f>
        <v>Forte</v>
      </c>
      <c r="K868" t="str">
        <f>IF(semaineNetNm1[[#This Row],[Energie]]&gt;0.6,"Forte","Faible")</f>
        <v>Forte</v>
      </c>
      <c r="L868" s="18">
        <v>4899440</v>
      </c>
      <c r="M868" s="17">
        <v>7909963</v>
      </c>
      <c r="N868" s="19">
        <v>43952</v>
      </c>
      <c r="O868" s="17">
        <v>74</v>
      </c>
      <c r="P868" s="17">
        <v>0.78200000000000003</v>
      </c>
      <c r="Q868" s="17">
        <v>0.79300000000000004</v>
      </c>
      <c r="R868" s="17">
        <v>5.8200000000000002E-2</v>
      </c>
      <c r="S868" s="17">
        <v>0.44700000000000001</v>
      </c>
      <c r="T868" s="17">
        <v>0.124</v>
      </c>
      <c r="U868" s="17">
        <v>0.81</v>
      </c>
      <c r="V868" s="17">
        <v>-3.9449999999999998</v>
      </c>
      <c r="W868" s="17">
        <v>191945</v>
      </c>
      <c r="X868">
        <f>YEAR(semaineNetNm1[[#This Row],[Date de sortie]])</f>
        <v>2020</v>
      </c>
    </row>
    <row r="869" spans="1:24" x14ac:dyDescent="0.25">
      <c r="A869" s="10" t="s">
        <v>752</v>
      </c>
      <c r="B869" s="17">
        <v>894</v>
      </c>
      <c r="C869" s="18">
        <v>23</v>
      </c>
      <c r="D869" s="17">
        <v>21</v>
      </c>
      <c r="E869" s="19">
        <v>43952</v>
      </c>
      <c r="F869" s="17" t="s">
        <v>1443</v>
      </c>
      <c r="G869" s="17" t="s">
        <v>610</v>
      </c>
      <c r="H869" t="str" cm="1">
        <f t="array" ref="H8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69" s="17" t="s">
        <v>149</v>
      </c>
      <c r="J869" t="str">
        <f>IF(semaineNetNm1[[#This Row],[Popularité]]&gt;=70,"Forte","Faible")</f>
        <v>Forte</v>
      </c>
      <c r="K869" t="str">
        <f>IF(semaineNetNm1[[#This Row],[Energie]]&gt;0.6,"Forte","Faible")</f>
        <v>Faible</v>
      </c>
      <c r="L869" s="18">
        <v>4799038</v>
      </c>
      <c r="M869" s="17">
        <v>56327031</v>
      </c>
      <c r="N869" s="19">
        <v>43952</v>
      </c>
      <c r="O869" s="17">
        <v>80</v>
      </c>
      <c r="P869" s="17">
        <v>0.44900000000000001</v>
      </c>
      <c r="Q869" s="17">
        <v>0.73499999999999999</v>
      </c>
      <c r="R869" s="17">
        <v>0.34699999999999998</v>
      </c>
      <c r="S869" s="17">
        <v>0.629</v>
      </c>
      <c r="T869" s="17">
        <v>0.113</v>
      </c>
      <c r="U869" s="17">
        <v>3.9699999999999999E-2</v>
      </c>
      <c r="V869" s="17">
        <v>-7.5069999999999997</v>
      </c>
      <c r="W869" s="17">
        <v>220488</v>
      </c>
      <c r="X869">
        <f>YEAR(semaineNetNm1[[#This Row],[Date de sortie]])</f>
        <v>2020</v>
      </c>
    </row>
    <row r="870" spans="1:24" x14ac:dyDescent="0.25">
      <c r="A870" s="10" t="s">
        <v>752</v>
      </c>
      <c r="B870" s="17">
        <v>906</v>
      </c>
      <c r="C870" s="18">
        <v>68</v>
      </c>
      <c r="D870" s="17">
        <v>13</v>
      </c>
      <c r="E870" s="19">
        <v>44008</v>
      </c>
      <c r="F870" s="17" t="s">
        <v>1444</v>
      </c>
      <c r="G870" s="17" t="s">
        <v>624</v>
      </c>
      <c r="H870" t="str" cm="1">
        <f t="array" ref="H8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70" s="17" t="s">
        <v>74</v>
      </c>
      <c r="J870" t="str">
        <f>IF(semaineNetNm1[[#This Row],[Popularité]]&gt;=70,"Forte","Faible")</f>
        <v>Forte</v>
      </c>
      <c r="K870" t="str">
        <f>IF(semaineNetNm1[[#This Row],[Energie]]&gt;0.6,"Forte","Faible")</f>
        <v>Faible</v>
      </c>
      <c r="L870" s="18">
        <v>4776686</v>
      </c>
      <c r="M870" s="17">
        <v>7816213</v>
      </c>
      <c r="N870" s="19">
        <v>43952</v>
      </c>
      <c r="O870" s="17">
        <v>76</v>
      </c>
      <c r="P870" s="17">
        <v>0.54200000000000004</v>
      </c>
      <c r="Q870" s="17">
        <v>0.92600000000000005</v>
      </c>
      <c r="R870" s="17">
        <v>0.29299999999999998</v>
      </c>
      <c r="S870" s="17">
        <v>0.13500000000000001</v>
      </c>
      <c r="T870" s="17">
        <v>8.77E-2</v>
      </c>
      <c r="U870" s="17">
        <v>0.56399999999999995</v>
      </c>
      <c r="V870" s="17">
        <v>-5.0640000000000001</v>
      </c>
      <c r="W870" s="17">
        <v>181929</v>
      </c>
      <c r="X870">
        <f>YEAR(semaineNetNm1[[#This Row],[Date de sortie]])</f>
        <v>2020</v>
      </c>
    </row>
    <row r="871" spans="1:24" x14ac:dyDescent="0.25">
      <c r="A871" s="10" t="s">
        <v>752</v>
      </c>
      <c r="B871" s="17">
        <v>935</v>
      </c>
      <c r="C871" s="18">
        <v>117</v>
      </c>
      <c r="D871" s="17">
        <v>16</v>
      </c>
      <c r="E871" s="19">
        <v>44008</v>
      </c>
      <c r="F871" s="17" t="s">
        <v>1445</v>
      </c>
      <c r="G871" s="17" t="s">
        <v>1446</v>
      </c>
      <c r="H871" t="str" cm="1">
        <f t="array" ref="H8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71" s="17" t="s">
        <v>51</v>
      </c>
      <c r="J871" t="str">
        <f>IF(semaineNetNm1[[#This Row],[Popularité]]&gt;=70,"Forte","Faible")</f>
        <v>Forte</v>
      </c>
      <c r="K871" t="str">
        <f>IF(semaineNetNm1[[#This Row],[Energie]]&gt;0.6,"Forte","Faible")</f>
        <v>Forte</v>
      </c>
      <c r="L871" s="18">
        <v>4501441</v>
      </c>
      <c r="M871" s="17">
        <v>2897862</v>
      </c>
      <c r="N871" s="19">
        <v>43952</v>
      </c>
      <c r="O871" s="17">
        <v>73</v>
      </c>
      <c r="P871" s="17">
        <v>0.86299999999999999</v>
      </c>
      <c r="Q871" s="17">
        <v>0.88900000000000001</v>
      </c>
      <c r="R871" s="17">
        <v>7.5700000000000003E-2</v>
      </c>
      <c r="S871" s="17">
        <v>0.28899999999999998</v>
      </c>
      <c r="T871" s="17">
        <v>7.9799999999999996E-2</v>
      </c>
      <c r="U871" s="17">
        <v>0.77600000000000002</v>
      </c>
      <c r="V871" s="17">
        <v>-3.0110000000000001</v>
      </c>
      <c r="W871" s="17">
        <v>201000</v>
      </c>
      <c r="X871">
        <f>YEAR(semaineNetNm1[[#This Row],[Date de sortie]])</f>
        <v>2020</v>
      </c>
    </row>
    <row r="872" spans="1:24" x14ac:dyDescent="0.25">
      <c r="A872" s="10" t="s">
        <v>752</v>
      </c>
      <c r="B872" s="17">
        <v>1075</v>
      </c>
      <c r="C872" s="18">
        <v>25</v>
      </c>
      <c r="D872" s="17">
        <v>9</v>
      </c>
      <c r="E872" s="19">
        <v>43966</v>
      </c>
      <c r="F872" s="17" t="s">
        <v>1447</v>
      </c>
      <c r="G872" s="17" t="s">
        <v>230</v>
      </c>
      <c r="H872" t="str" cm="1">
        <f t="array" ref="H8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72" s="17" t="s">
        <v>68</v>
      </c>
      <c r="J872" t="str">
        <f>IF(semaineNetNm1[[#This Row],[Popularité]]&gt;=70,"Forte","Faible")</f>
        <v>Faible</v>
      </c>
      <c r="K872" t="str">
        <f>IF(semaineNetNm1[[#This Row],[Energie]]&gt;0.6,"Forte","Faible")</f>
        <v>Forte</v>
      </c>
      <c r="L872" s="18">
        <v>4385148</v>
      </c>
      <c r="M872" s="17">
        <v>8671649</v>
      </c>
      <c r="N872" s="19">
        <v>43952</v>
      </c>
      <c r="O872" s="17">
        <v>69</v>
      </c>
      <c r="P872" s="17">
        <v>0.64100000000000001</v>
      </c>
      <c r="Q872" s="17">
        <v>0.85599999999999998</v>
      </c>
      <c r="R872" s="17">
        <v>0.20399999999999999</v>
      </c>
      <c r="S872" s="17">
        <v>0.11899999999999999</v>
      </c>
      <c r="T872" s="17">
        <v>0.42699999999999999</v>
      </c>
      <c r="U872" s="17">
        <v>0.745</v>
      </c>
      <c r="V872" s="17">
        <v>-4.6399999999999997</v>
      </c>
      <c r="W872" s="17">
        <v>206221</v>
      </c>
      <c r="X872">
        <f>YEAR(semaineNetNm1[[#This Row],[Date de sortie]])</f>
        <v>2020</v>
      </c>
    </row>
    <row r="873" spans="1:24" x14ac:dyDescent="0.25">
      <c r="A873" s="10" t="s">
        <v>752</v>
      </c>
      <c r="B873" s="17">
        <v>1172</v>
      </c>
      <c r="C873" s="18">
        <v>12</v>
      </c>
      <c r="D873" s="17">
        <v>3</v>
      </c>
      <c r="E873" s="19">
        <v>43952</v>
      </c>
      <c r="F873" s="17" t="s">
        <v>1448</v>
      </c>
      <c r="G873" s="17" t="s">
        <v>610</v>
      </c>
      <c r="H873" t="str" cm="1">
        <f t="array" ref="H8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73" s="17" t="s">
        <v>149</v>
      </c>
      <c r="J873" t="str">
        <f>IF(semaineNetNm1[[#This Row],[Popularité]]&gt;=70,"Forte","Faible")</f>
        <v>Faible</v>
      </c>
      <c r="K873" t="str">
        <f>IF(semaineNetNm1[[#This Row],[Energie]]&gt;0.6,"Forte","Faible")</f>
        <v>Faible</v>
      </c>
      <c r="L873" s="18">
        <v>6085143</v>
      </c>
      <c r="M873" s="17">
        <v>56327031</v>
      </c>
      <c r="N873" s="19">
        <v>43952</v>
      </c>
      <c r="O873" s="17">
        <v>67</v>
      </c>
      <c r="P873" s="17">
        <v>0.373</v>
      </c>
      <c r="Q873" s="17">
        <v>0.82499999999999996</v>
      </c>
      <c r="R873" s="17">
        <v>0.108</v>
      </c>
      <c r="S873" s="17">
        <v>0.16300000000000001</v>
      </c>
      <c r="T873" s="17">
        <v>0.36799999999999999</v>
      </c>
      <c r="U873" s="17">
        <v>0.12</v>
      </c>
      <c r="V873" s="17">
        <v>-5.532</v>
      </c>
      <c r="W873" s="17">
        <v>149078</v>
      </c>
      <c r="X873">
        <f>YEAR(semaineNetNm1[[#This Row],[Date de sortie]])</f>
        <v>2020</v>
      </c>
    </row>
    <row r="874" spans="1:24" x14ac:dyDescent="0.25">
      <c r="A874" s="10" t="s">
        <v>752</v>
      </c>
      <c r="B874" s="17">
        <v>1186</v>
      </c>
      <c r="C874" s="18">
        <v>71</v>
      </c>
      <c r="D874" s="17">
        <v>2</v>
      </c>
      <c r="E874" s="19">
        <v>43952</v>
      </c>
      <c r="F874" s="17" t="s">
        <v>1449</v>
      </c>
      <c r="G874" s="17" t="s">
        <v>1450</v>
      </c>
      <c r="H874" t="str" cm="1">
        <f t="array" ref="H8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74" s="17" t="s">
        <v>1451</v>
      </c>
      <c r="J874" t="str">
        <f>IF(semaineNetNm1[[#This Row],[Popularité]]&gt;=70,"Forte","Faible")</f>
        <v>Faible</v>
      </c>
      <c r="K874" t="str">
        <f>IF(semaineNetNm1[[#This Row],[Energie]]&gt;0.6,"Forte","Faible")</f>
        <v>Faible</v>
      </c>
      <c r="L874" s="18">
        <v>4971559</v>
      </c>
      <c r="M874" s="17">
        <v>12140496</v>
      </c>
      <c r="N874" s="19">
        <v>43952</v>
      </c>
      <c r="O874" s="17">
        <v>69</v>
      </c>
      <c r="P874" s="17">
        <v>0.53100000000000003</v>
      </c>
      <c r="Q874" s="17">
        <v>0.755</v>
      </c>
      <c r="R874" s="17">
        <v>0.19600000000000001</v>
      </c>
      <c r="S874" s="17">
        <v>0.21299999999999999</v>
      </c>
      <c r="T874" s="17">
        <v>0.13</v>
      </c>
      <c r="U874" s="17">
        <v>0.68300000000000005</v>
      </c>
      <c r="V874" s="17">
        <v>-8.0510000000000002</v>
      </c>
      <c r="W874" s="17">
        <v>203360</v>
      </c>
      <c r="X874">
        <f>YEAR(semaineNetNm1[[#This Row],[Date de sortie]])</f>
        <v>2020</v>
      </c>
    </row>
    <row r="875" spans="1:24" x14ac:dyDescent="0.25">
      <c r="A875" s="10" t="s">
        <v>752</v>
      </c>
      <c r="B875" s="17">
        <v>1189</v>
      </c>
      <c r="C875" s="18">
        <v>49</v>
      </c>
      <c r="D875" s="17">
        <v>2</v>
      </c>
      <c r="E875" s="19">
        <v>43952</v>
      </c>
      <c r="F875" s="17" t="s">
        <v>1452</v>
      </c>
      <c r="G875" s="17" t="s">
        <v>610</v>
      </c>
      <c r="H875" t="str" cm="1">
        <f t="array" ref="H8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75" s="17" t="s">
        <v>149</v>
      </c>
      <c r="J875" t="str">
        <f>IF(semaineNetNm1[[#This Row],[Popularité]]&gt;=70,"Forte","Faible")</f>
        <v>Faible</v>
      </c>
      <c r="K875" t="str">
        <f>IF(semaineNetNm1[[#This Row],[Energie]]&gt;0.6,"Forte","Faible")</f>
        <v>Forte</v>
      </c>
      <c r="L875" s="18">
        <v>4766829</v>
      </c>
      <c r="M875" s="17">
        <v>56327031</v>
      </c>
      <c r="N875" s="19">
        <v>43952</v>
      </c>
      <c r="O875" s="17">
        <v>63</v>
      </c>
      <c r="P875" s="17">
        <v>0.76600000000000001</v>
      </c>
      <c r="Q875" s="17">
        <v>0.54300000000000004</v>
      </c>
      <c r="R875" s="17">
        <v>0.34300000000000003</v>
      </c>
      <c r="S875" s="17">
        <v>0.42299999999999999</v>
      </c>
      <c r="T875" s="17">
        <v>0.155</v>
      </c>
      <c r="U875" s="17">
        <v>0.72899999999999998</v>
      </c>
      <c r="V875" s="17">
        <v>-3.387</v>
      </c>
      <c r="W875" s="17">
        <v>204805</v>
      </c>
      <c r="X875">
        <f>YEAR(semaineNetNm1[[#This Row],[Date de sortie]])</f>
        <v>2020</v>
      </c>
    </row>
    <row r="876" spans="1:24" x14ac:dyDescent="0.25">
      <c r="A876" s="10" t="s">
        <v>752</v>
      </c>
      <c r="B876" s="17">
        <v>1197</v>
      </c>
      <c r="C876" s="18">
        <v>46</v>
      </c>
      <c r="D876" s="17">
        <v>1</v>
      </c>
      <c r="E876" s="19">
        <v>43952</v>
      </c>
      <c r="F876" s="17" t="s">
        <v>1453</v>
      </c>
      <c r="G876" s="17" t="s">
        <v>1454</v>
      </c>
      <c r="H876" t="str" cm="1">
        <f t="array" ref="H8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76" s="17" t="s">
        <v>149</v>
      </c>
      <c r="J876" t="str">
        <f>IF(semaineNetNm1[[#This Row],[Popularité]]&gt;=70,"Forte","Faible")</f>
        <v>Faible</v>
      </c>
      <c r="K876" t="str">
        <f>IF(semaineNetNm1[[#This Row],[Energie]]&gt;0.6,"Forte","Faible")</f>
        <v>Forte</v>
      </c>
      <c r="L876" s="18">
        <v>10537097</v>
      </c>
      <c r="M876" s="17">
        <v>56327031</v>
      </c>
      <c r="N876" s="19">
        <v>43952</v>
      </c>
      <c r="O876" s="17">
        <v>63</v>
      </c>
      <c r="P876" s="17">
        <v>0.70599999999999996</v>
      </c>
      <c r="Q876" s="17">
        <v>0.71799999999999997</v>
      </c>
      <c r="R876" s="17">
        <v>0.06</v>
      </c>
      <c r="S876" s="17">
        <v>1.2800000000000001E-2</v>
      </c>
      <c r="T876" s="17">
        <v>0.35199999999999998</v>
      </c>
      <c r="U876" s="17">
        <v>0.81499999999999995</v>
      </c>
      <c r="V876" s="17">
        <v>-5.7089999999999996</v>
      </c>
      <c r="W876" s="17">
        <v>189176</v>
      </c>
      <c r="X876">
        <f>YEAR(semaineNetNm1[[#This Row],[Date de sortie]])</f>
        <v>2020</v>
      </c>
    </row>
    <row r="877" spans="1:24" x14ac:dyDescent="0.25">
      <c r="A877" s="10" t="s">
        <v>752</v>
      </c>
      <c r="B877" s="17">
        <v>1198</v>
      </c>
      <c r="C877" s="18">
        <v>51</v>
      </c>
      <c r="D877" s="17">
        <v>1</v>
      </c>
      <c r="E877" s="19">
        <v>43952</v>
      </c>
      <c r="F877" s="17" t="s">
        <v>1455</v>
      </c>
      <c r="G877" s="17" t="s">
        <v>610</v>
      </c>
      <c r="H877" t="str" cm="1">
        <f t="array" ref="H8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77" s="17" t="s">
        <v>149</v>
      </c>
      <c r="J877" t="str">
        <f>IF(semaineNetNm1[[#This Row],[Popularité]]&gt;=70,"Forte","Faible")</f>
        <v>Forte</v>
      </c>
      <c r="K877" t="str">
        <f>IF(semaineNetNm1[[#This Row],[Energie]]&gt;0.6,"Forte","Faible")</f>
        <v>Faible</v>
      </c>
      <c r="L877" s="18">
        <v>9904749</v>
      </c>
      <c r="M877" s="17">
        <v>56327031</v>
      </c>
      <c r="N877" s="19">
        <v>43952</v>
      </c>
      <c r="O877" s="17">
        <v>71</v>
      </c>
      <c r="P877" s="17">
        <v>0.47699999999999998</v>
      </c>
      <c r="Q877" s="17">
        <v>0.86399999999999999</v>
      </c>
      <c r="R877" s="17">
        <v>0.224</v>
      </c>
      <c r="S877" s="17">
        <v>0.20100000000000001</v>
      </c>
      <c r="T877" s="17">
        <v>0.182</v>
      </c>
      <c r="U877" s="17">
        <v>0.5</v>
      </c>
      <c r="V877" s="17">
        <v>-5.7859999999999996</v>
      </c>
      <c r="W877" s="17">
        <v>192932</v>
      </c>
      <c r="X877">
        <f>YEAR(semaineNetNm1[[#This Row],[Date de sortie]])</f>
        <v>2020</v>
      </c>
    </row>
    <row r="878" spans="1:24" x14ac:dyDescent="0.25">
      <c r="A878" s="10" t="s">
        <v>752</v>
      </c>
      <c r="B878" s="17">
        <v>1199</v>
      </c>
      <c r="C878" s="18">
        <v>53</v>
      </c>
      <c r="D878" s="17">
        <v>1</v>
      </c>
      <c r="E878" s="19">
        <v>43952</v>
      </c>
      <c r="F878" s="17" t="s">
        <v>1456</v>
      </c>
      <c r="G878" s="17" t="s">
        <v>610</v>
      </c>
      <c r="H878" t="str" cm="1">
        <f t="array" ref="H8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78" s="17" t="s">
        <v>149</v>
      </c>
      <c r="J878" t="str">
        <f>IF(semaineNetNm1[[#This Row],[Popularité]]&gt;=70,"Forte","Faible")</f>
        <v>Faible</v>
      </c>
      <c r="K878" t="str">
        <f>IF(semaineNetNm1[[#This Row],[Energie]]&gt;0.6,"Forte","Faible")</f>
        <v>Faible</v>
      </c>
      <c r="L878" s="18">
        <v>9628215</v>
      </c>
      <c r="M878" s="17">
        <v>56327031</v>
      </c>
      <c r="N878" s="19">
        <v>43952</v>
      </c>
      <c r="O878" s="17">
        <v>64</v>
      </c>
      <c r="P878" s="17">
        <v>0.50600000000000001</v>
      </c>
      <c r="Q878" s="17">
        <v>0.81200000000000006</v>
      </c>
      <c r="R878" s="17">
        <v>0.11600000000000001</v>
      </c>
      <c r="S878" s="17">
        <v>0.28100000000000003</v>
      </c>
      <c r="T878" s="17">
        <v>0.32500000000000001</v>
      </c>
      <c r="U878" s="17">
        <v>0.55400000000000005</v>
      </c>
      <c r="V878" s="17">
        <v>-7.7060000000000004</v>
      </c>
      <c r="W878" s="17">
        <v>237946</v>
      </c>
      <c r="X878">
        <f>YEAR(semaineNetNm1[[#This Row],[Date de sortie]])</f>
        <v>2020</v>
      </c>
    </row>
    <row r="879" spans="1:24" x14ac:dyDescent="0.25">
      <c r="A879" s="10" t="s">
        <v>752</v>
      </c>
      <c r="B879" s="17">
        <v>1200</v>
      </c>
      <c r="C879" s="18">
        <v>55</v>
      </c>
      <c r="D879" s="17">
        <v>1</v>
      </c>
      <c r="E879" s="19">
        <v>43952</v>
      </c>
      <c r="F879" s="17" t="s">
        <v>1457</v>
      </c>
      <c r="G879" s="17" t="s">
        <v>610</v>
      </c>
      <c r="H879" t="str" cm="1">
        <f t="array" ref="H8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79" s="17" t="s">
        <v>149</v>
      </c>
      <c r="J879" t="str">
        <f>IF(semaineNetNm1[[#This Row],[Popularité]]&gt;=70,"Forte","Faible")</f>
        <v>Faible</v>
      </c>
      <c r="K879" t="str">
        <f>IF(semaineNetNm1[[#This Row],[Energie]]&gt;0.6,"Forte","Faible")</f>
        <v>Faible</v>
      </c>
      <c r="L879" s="18">
        <v>9284383</v>
      </c>
      <c r="M879" s="17">
        <v>56327031</v>
      </c>
      <c r="N879" s="19">
        <v>43952</v>
      </c>
      <c r="O879" s="17">
        <v>64</v>
      </c>
      <c r="P879" s="17">
        <v>0.45200000000000001</v>
      </c>
      <c r="Q879" s="17">
        <v>0.45800000000000002</v>
      </c>
      <c r="R879" s="17">
        <v>4.7E-2</v>
      </c>
      <c r="S879" s="17">
        <v>0.34200000000000003</v>
      </c>
      <c r="T879" s="17">
        <v>7.0300000000000001E-2</v>
      </c>
      <c r="U879" s="17">
        <v>0.316</v>
      </c>
      <c r="V879" s="17">
        <v>-9.2989999999999995</v>
      </c>
      <c r="W879" s="17">
        <v>269680</v>
      </c>
      <c r="X879">
        <f>YEAR(semaineNetNm1[[#This Row],[Date de sortie]])</f>
        <v>2020</v>
      </c>
    </row>
    <row r="880" spans="1:24" x14ac:dyDescent="0.25">
      <c r="A880" s="10" t="s">
        <v>752</v>
      </c>
      <c r="B880" s="17">
        <v>1201</v>
      </c>
      <c r="C880" s="18">
        <v>67</v>
      </c>
      <c r="D880" s="17">
        <v>1</v>
      </c>
      <c r="E880" s="19">
        <v>43952</v>
      </c>
      <c r="F880" s="17" t="s">
        <v>1458</v>
      </c>
      <c r="G880" s="17" t="s">
        <v>610</v>
      </c>
      <c r="H880" t="str" cm="1">
        <f t="array" ref="H8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80" s="17" t="s">
        <v>149</v>
      </c>
      <c r="J880" t="str">
        <f>IF(semaineNetNm1[[#This Row],[Popularité]]&gt;=70,"Forte","Faible")</f>
        <v>Faible</v>
      </c>
      <c r="K880" t="str">
        <f>IF(semaineNetNm1[[#This Row],[Energie]]&gt;0.6,"Forte","Faible")</f>
        <v>Forte</v>
      </c>
      <c r="L880" s="18">
        <v>8355036</v>
      </c>
      <c r="M880" s="17">
        <v>56327031</v>
      </c>
      <c r="N880" s="19">
        <v>43952</v>
      </c>
      <c r="O880" s="17">
        <v>60</v>
      </c>
      <c r="P880" s="17">
        <v>0.63600000000000001</v>
      </c>
      <c r="Q880" s="17">
        <v>0.88100000000000001</v>
      </c>
      <c r="R880" s="17">
        <v>0.28699999999999998</v>
      </c>
      <c r="S880" s="17">
        <v>6.0600000000000003E-3</v>
      </c>
      <c r="T880" s="17">
        <v>0.111</v>
      </c>
      <c r="U880" s="17">
        <v>0.71499999999999997</v>
      </c>
      <c r="V880" s="17">
        <v>-4.6289999999999996</v>
      </c>
      <c r="W880" s="17">
        <v>152195</v>
      </c>
      <c r="X880">
        <f>YEAR(semaineNetNm1[[#This Row],[Date de sortie]])</f>
        <v>2020</v>
      </c>
    </row>
    <row r="881" spans="1:24" x14ac:dyDescent="0.25">
      <c r="A881" s="10" t="s">
        <v>752</v>
      </c>
      <c r="B881" s="17">
        <v>1202</v>
      </c>
      <c r="C881" s="18">
        <v>68</v>
      </c>
      <c r="D881" s="17">
        <v>1</v>
      </c>
      <c r="E881" s="19">
        <v>43952</v>
      </c>
      <c r="F881" s="17" t="s">
        <v>1459</v>
      </c>
      <c r="G881" s="17" t="s">
        <v>610</v>
      </c>
      <c r="H881" t="str" cm="1">
        <f t="array" ref="H8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81" s="17" t="s">
        <v>149</v>
      </c>
      <c r="J881" t="str">
        <f>IF(semaineNetNm1[[#This Row],[Popularité]]&gt;=70,"Forte","Faible")</f>
        <v>Faible</v>
      </c>
      <c r="K881" t="str">
        <f>IF(semaineNetNm1[[#This Row],[Energie]]&gt;0.6,"Forte","Faible")</f>
        <v>Forte</v>
      </c>
      <c r="L881" s="18">
        <v>8304928</v>
      </c>
      <c r="M881" s="17">
        <v>56327031</v>
      </c>
      <c r="N881" s="19">
        <v>43952</v>
      </c>
      <c r="O881" s="17">
        <v>60</v>
      </c>
      <c r="P881" s="17">
        <v>0.82</v>
      </c>
      <c r="Q881" s="17">
        <v>0.41</v>
      </c>
      <c r="R881" s="17">
        <v>0.53300000000000003</v>
      </c>
      <c r="S881" s="17">
        <v>0.252</v>
      </c>
      <c r="T881" s="17">
        <v>0.53800000000000003</v>
      </c>
      <c r="U881" s="17">
        <v>0.52600000000000002</v>
      </c>
      <c r="V881" s="17">
        <v>-6.8079999999999998</v>
      </c>
      <c r="W881" s="17">
        <v>223124</v>
      </c>
      <c r="X881">
        <f>YEAR(semaineNetNm1[[#This Row],[Date de sortie]])</f>
        <v>2020</v>
      </c>
    </row>
    <row r="882" spans="1:24" x14ac:dyDescent="0.25">
      <c r="A882" s="10" t="s">
        <v>752</v>
      </c>
      <c r="B882" s="17">
        <v>1203</v>
      </c>
      <c r="C882" s="18">
        <v>70</v>
      </c>
      <c r="D882" s="17">
        <v>1</v>
      </c>
      <c r="E882" s="19">
        <v>43952</v>
      </c>
      <c r="F882" s="17" t="s">
        <v>1460</v>
      </c>
      <c r="G882" s="17" t="s">
        <v>610</v>
      </c>
      <c r="H882" t="str" cm="1">
        <f t="array" ref="H8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82" s="17" t="s">
        <v>149</v>
      </c>
      <c r="J882" t="str">
        <f>IF(semaineNetNm1[[#This Row],[Popularité]]&gt;=70,"Forte","Faible")</f>
        <v>Faible</v>
      </c>
      <c r="K882" t="str">
        <f>IF(semaineNetNm1[[#This Row],[Energie]]&gt;0.6,"Forte","Faible")</f>
        <v>Forte</v>
      </c>
      <c r="L882" s="18">
        <v>8285754</v>
      </c>
      <c r="M882" s="17">
        <v>56327031</v>
      </c>
      <c r="N882" s="19">
        <v>43952</v>
      </c>
      <c r="O882" s="17">
        <v>58</v>
      </c>
      <c r="P882" s="17">
        <v>0.82399999999999995</v>
      </c>
      <c r="Q882" s="17">
        <v>0.47299999999999998</v>
      </c>
      <c r="R882" s="17">
        <v>0.16300000000000001</v>
      </c>
      <c r="S882" s="17">
        <v>0.48199999999999998</v>
      </c>
      <c r="T882" s="17">
        <v>0.60499999999999998</v>
      </c>
      <c r="U882" s="17">
        <v>0.374</v>
      </c>
      <c r="V882" s="17">
        <v>-3.68</v>
      </c>
      <c r="W882" s="17">
        <v>222929</v>
      </c>
      <c r="X882">
        <f>YEAR(semaineNetNm1[[#This Row],[Date de sortie]])</f>
        <v>2020</v>
      </c>
    </row>
    <row r="883" spans="1:24" x14ac:dyDescent="0.25">
      <c r="A883" s="10" t="s">
        <v>752</v>
      </c>
      <c r="B883" s="17">
        <v>1204</v>
      </c>
      <c r="C883" s="18">
        <v>73</v>
      </c>
      <c r="D883" s="17">
        <v>1</v>
      </c>
      <c r="E883" s="19">
        <v>43952</v>
      </c>
      <c r="F883" s="17" t="s">
        <v>1461</v>
      </c>
      <c r="G883" s="17" t="s">
        <v>610</v>
      </c>
      <c r="H883" t="str" cm="1">
        <f t="array" ref="H8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83" s="17" t="s">
        <v>149</v>
      </c>
      <c r="J883" t="str">
        <f>IF(semaineNetNm1[[#This Row],[Popularité]]&gt;=70,"Forte","Faible")</f>
        <v>Faible</v>
      </c>
      <c r="K883" t="str">
        <f>IF(semaineNetNm1[[#This Row],[Energie]]&gt;0.6,"Forte","Faible")</f>
        <v>Forte</v>
      </c>
      <c r="L883" s="18">
        <v>7821869</v>
      </c>
      <c r="M883" s="17">
        <v>56327031</v>
      </c>
      <c r="N883" s="19">
        <v>43952</v>
      </c>
      <c r="O883" s="17">
        <v>64</v>
      </c>
      <c r="P883" s="17">
        <v>0.79200000000000004</v>
      </c>
      <c r="Q883" s="17">
        <v>0.749</v>
      </c>
      <c r="R883" s="17">
        <v>8.2600000000000007E-2</v>
      </c>
      <c r="S883" s="17">
        <v>0.29199999999999998</v>
      </c>
      <c r="T883" s="17">
        <v>0.109</v>
      </c>
      <c r="U883" s="17">
        <v>0.23899999999999999</v>
      </c>
      <c r="V883" s="17">
        <v>-4.1509999999999998</v>
      </c>
      <c r="W883" s="17">
        <v>180000</v>
      </c>
      <c r="X883">
        <f>YEAR(semaineNetNm1[[#This Row],[Date de sortie]])</f>
        <v>2020</v>
      </c>
    </row>
    <row r="884" spans="1:24" x14ac:dyDescent="0.25">
      <c r="A884" s="10" t="s">
        <v>752</v>
      </c>
      <c r="B884" s="17">
        <v>1205</v>
      </c>
      <c r="C884" s="18">
        <v>84</v>
      </c>
      <c r="D884" s="17">
        <v>1</v>
      </c>
      <c r="E884" s="19">
        <v>43952</v>
      </c>
      <c r="F884" s="17" t="s">
        <v>1462</v>
      </c>
      <c r="G884" s="17" t="s">
        <v>610</v>
      </c>
      <c r="H884" t="str" cm="1">
        <f t="array" ref="H8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84" s="17" t="s">
        <v>149</v>
      </c>
      <c r="J884" t="str">
        <f>IF(semaineNetNm1[[#This Row],[Popularité]]&gt;=70,"Forte","Faible")</f>
        <v>Faible</v>
      </c>
      <c r="K884" t="str">
        <f>IF(semaineNetNm1[[#This Row],[Energie]]&gt;0.6,"Forte","Faible")</f>
        <v>Faible</v>
      </c>
      <c r="L884" s="18">
        <v>7216610</v>
      </c>
      <c r="M884" s="17">
        <v>56327031</v>
      </c>
      <c r="N884" s="19">
        <v>43952</v>
      </c>
      <c r="O884" s="17">
        <v>64</v>
      </c>
      <c r="P884" s="17">
        <v>0.47699999999999998</v>
      </c>
      <c r="Q884" s="17">
        <v>0.78700000000000003</v>
      </c>
      <c r="R884" s="17">
        <v>0.19900000000000001</v>
      </c>
      <c r="S884" s="17">
        <v>0.76800000000000002</v>
      </c>
      <c r="T884" s="17">
        <v>0.104</v>
      </c>
      <c r="U884" s="17">
        <v>0.47599999999999998</v>
      </c>
      <c r="V884" s="17">
        <v>-7.8369999999999997</v>
      </c>
      <c r="W884" s="17">
        <v>234783</v>
      </c>
      <c r="X884">
        <f>YEAR(semaineNetNm1[[#This Row],[Date de sortie]])</f>
        <v>2020</v>
      </c>
    </row>
    <row r="885" spans="1:24" x14ac:dyDescent="0.25">
      <c r="A885" s="10" t="s">
        <v>752</v>
      </c>
      <c r="B885" s="17">
        <v>1206</v>
      </c>
      <c r="C885" s="18">
        <v>89</v>
      </c>
      <c r="D885" s="17">
        <v>1</v>
      </c>
      <c r="E885" s="19">
        <v>43952</v>
      </c>
      <c r="F885" s="17" t="s">
        <v>1463</v>
      </c>
      <c r="G885" s="17" t="s">
        <v>610</v>
      </c>
      <c r="H885" t="str" cm="1">
        <f t="array" ref="H8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85" s="17" t="s">
        <v>149</v>
      </c>
      <c r="J885" t="str">
        <f>IF(semaineNetNm1[[#This Row],[Popularité]]&gt;=70,"Forte","Faible")</f>
        <v>Faible</v>
      </c>
      <c r="K885" t="str">
        <f>IF(semaineNetNm1[[#This Row],[Energie]]&gt;0.6,"Forte","Faible")</f>
        <v>Faible</v>
      </c>
      <c r="L885" s="18">
        <v>6894756</v>
      </c>
      <c r="M885" s="17">
        <v>56327031</v>
      </c>
      <c r="N885" s="19">
        <v>43952</v>
      </c>
      <c r="O885" s="17">
        <v>57</v>
      </c>
      <c r="P885" s="17">
        <v>0.56999999999999995</v>
      </c>
      <c r="Q885" s="17">
        <v>0.55100000000000005</v>
      </c>
      <c r="R885" s="17">
        <v>0.35099999999999998</v>
      </c>
      <c r="S885" s="17">
        <v>0.28000000000000003</v>
      </c>
      <c r="T885" s="17">
        <v>0.42399999999999999</v>
      </c>
      <c r="U885" s="17">
        <v>0.505</v>
      </c>
      <c r="V885" s="17">
        <v>-7.3849999999999998</v>
      </c>
      <c r="W885" s="17">
        <v>271184</v>
      </c>
      <c r="X885">
        <f>YEAR(semaineNetNm1[[#This Row],[Date de sortie]])</f>
        <v>2020</v>
      </c>
    </row>
    <row r="886" spans="1:24" x14ac:dyDescent="0.25">
      <c r="A886" s="10" t="s">
        <v>752</v>
      </c>
      <c r="B886" s="17">
        <v>1448</v>
      </c>
      <c r="C886" s="18">
        <v>51</v>
      </c>
      <c r="D886" s="17">
        <v>5</v>
      </c>
      <c r="E886" s="19">
        <v>43840</v>
      </c>
      <c r="F886" s="17" t="s">
        <v>1464</v>
      </c>
      <c r="G886" s="17" t="s">
        <v>160</v>
      </c>
      <c r="H886" t="str" cm="1">
        <f t="array" ref="H8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86" s="17" t="s">
        <v>56</v>
      </c>
      <c r="J886" t="str">
        <f>IF(semaineNetNm1[[#This Row],[Popularité]]&gt;=70,"Forte","Faible")</f>
        <v>Faible</v>
      </c>
      <c r="K886" t="str">
        <f>IF(semaineNetNm1[[#This Row],[Energie]]&gt;0.6,"Forte","Faible")</f>
        <v>Faible</v>
      </c>
      <c r="L886" s="18">
        <v>4947780</v>
      </c>
      <c r="M886" s="17">
        <v>14190858</v>
      </c>
      <c r="N886" s="19">
        <v>43952</v>
      </c>
      <c r="O886" s="17">
        <v>68</v>
      </c>
      <c r="P886" s="17">
        <v>0.40799999999999997</v>
      </c>
      <c r="Q886" s="17">
        <v>0.67900000000000005</v>
      </c>
      <c r="R886" s="17">
        <v>8.8200000000000001E-2</v>
      </c>
      <c r="S886" s="17">
        <v>0.13300000000000001</v>
      </c>
      <c r="T886" s="17">
        <v>0.23</v>
      </c>
      <c r="U886" s="17">
        <v>0.151</v>
      </c>
      <c r="V886" s="17">
        <v>-9.7539999999999996</v>
      </c>
      <c r="W886" s="17">
        <v>206080</v>
      </c>
      <c r="X886">
        <f>YEAR(semaineNetNm1[[#This Row],[Date de sortie]])</f>
        <v>2020</v>
      </c>
    </row>
    <row r="887" spans="1:24" x14ac:dyDescent="0.25">
      <c r="A887" s="10" t="s">
        <v>752</v>
      </c>
      <c r="B887" s="17">
        <v>912</v>
      </c>
      <c r="C887" s="18">
        <v>13</v>
      </c>
      <c r="D887" s="17">
        <v>21</v>
      </c>
      <c r="E887" s="19">
        <v>43952</v>
      </c>
      <c r="F887" s="17" t="s">
        <v>1465</v>
      </c>
      <c r="G887" s="17" t="s">
        <v>1466</v>
      </c>
      <c r="H887" t="str" cm="1">
        <f t="array" ref="H8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87" s="17" t="s">
        <v>68</v>
      </c>
      <c r="J887" t="str">
        <f>IF(semaineNetNm1[[#This Row],[Popularité]]&gt;=70,"Forte","Faible")</f>
        <v>Forte</v>
      </c>
      <c r="K887" t="str">
        <f>IF(semaineNetNm1[[#This Row],[Energie]]&gt;0.6,"Forte","Faible")</f>
        <v>Forte</v>
      </c>
      <c r="L887" s="18">
        <v>4568308</v>
      </c>
      <c r="M887" s="17">
        <v>28335112</v>
      </c>
      <c r="N887" s="19">
        <v>43950</v>
      </c>
      <c r="O887" s="17">
        <v>73</v>
      </c>
      <c r="P887" s="17">
        <v>0.74299999999999999</v>
      </c>
      <c r="Q887" s="17">
        <v>0.82199999999999995</v>
      </c>
      <c r="R887" s="17">
        <v>0.28000000000000003</v>
      </c>
      <c r="S887" s="17">
        <v>1.6E-2</v>
      </c>
      <c r="T887" s="17">
        <v>0.127</v>
      </c>
      <c r="U887" s="17">
        <v>0.63600000000000001</v>
      </c>
      <c r="V887" s="17">
        <v>-4.7720000000000002</v>
      </c>
      <c r="W887" s="17">
        <v>242001</v>
      </c>
      <c r="X887">
        <f>YEAR(semaineNetNm1[[#This Row],[Date de sortie]])</f>
        <v>2020</v>
      </c>
    </row>
    <row r="888" spans="1:24" x14ac:dyDescent="0.25">
      <c r="A888" s="10" t="s">
        <v>752</v>
      </c>
      <c r="B888" s="17">
        <v>1187</v>
      </c>
      <c r="C888" s="18">
        <v>69</v>
      </c>
      <c r="D888" s="17">
        <v>2</v>
      </c>
      <c r="E888" s="19">
        <v>43952</v>
      </c>
      <c r="F888" s="17" t="s">
        <v>1467</v>
      </c>
      <c r="G888" s="17" t="s">
        <v>1468</v>
      </c>
      <c r="H888" t="str" cm="1">
        <f t="array" ref="H8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88" s="17" t="s">
        <v>164</v>
      </c>
      <c r="J888" t="str">
        <f>IF(semaineNetNm1[[#This Row],[Popularité]]&gt;=70,"Forte","Faible")</f>
        <v>Faible</v>
      </c>
      <c r="K888" t="str">
        <f>IF(semaineNetNm1[[#This Row],[Energie]]&gt;0.6,"Forte","Faible")</f>
        <v>Forte</v>
      </c>
      <c r="L888" s="18">
        <v>4912914</v>
      </c>
      <c r="M888" s="17">
        <v>4093115</v>
      </c>
      <c r="N888" s="19">
        <v>43950</v>
      </c>
      <c r="O888" s="17">
        <v>58</v>
      </c>
      <c r="P888" s="17">
        <v>0.65</v>
      </c>
      <c r="Q888" s="17">
        <v>0.71899999999999997</v>
      </c>
      <c r="R888" s="17">
        <v>0.23200000000000001</v>
      </c>
      <c r="S888" s="17">
        <v>0.38100000000000001</v>
      </c>
      <c r="T888" s="17">
        <v>0.16700000000000001</v>
      </c>
      <c r="U888" s="17">
        <v>0.48799999999999999</v>
      </c>
      <c r="V888" s="17">
        <v>-7.274</v>
      </c>
      <c r="W888" s="17">
        <v>176953</v>
      </c>
      <c r="X888">
        <f>YEAR(semaineNetNm1[[#This Row],[Date de sortie]])</f>
        <v>2020</v>
      </c>
    </row>
    <row r="889" spans="1:24" x14ac:dyDescent="0.25">
      <c r="A889" s="10" t="s">
        <v>752</v>
      </c>
      <c r="B889" s="17">
        <v>409</v>
      </c>
      <c r="C889" s="18">
        <v>18</v>
      </c>
      <c r="D889" s="17">
        <v>33</v>
      </c>
      <c r="E889" s="19">
        <v>44127</v>
      </c>
      <c r="F889" s="17" t="s">
        <v>1469</v>
      </c>
      <c r="G889" s="17" t="s">
        <v>1470</v>
      </c>
      <c r="H889" t="str" cm="1">
        <f t="array" ref="H8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89" s="17" t="s">
        <v>1471</v>
      </c>
      <c r="J889" t="str">
        <f>IF(semaineNetNm1[[#This Row],[Popularité]]&gt;=70,"Forte","Faible")</f>
        <v>Forte</v>
      </c>
      <c r="K889" t="str">
        <f>IF(semaineNetNm1[[#This Row],[Energie]]&gt;0.6,"Forte","Faible")</f>
        <v>Faible</v>
      </c>
      <c r="L889" s="18">
        <v>5181180</v>
      </c>
      <c r="M889" s="17">
        <v>100463</v>
      </c>
      <c r="N889" s="19">
        <v>43945</v>
      </c>
      <c r="O889" s="17">
        <v>81</v>
      </c>
      <c r="P889" s="17">
        <v>0.49099999999999999</v>
      </c>
      <c r="Q889" s="17">
        <v>0.39900000000000002</v>
      </c>
      <c r="R889" s="17">
        <v>5.3800000000000001E-2</v>
      </c>
      <c r="S889" s="17">
        <v>5.6300000000000003E-2</v>
      </c>
      <c r="T889" s="17">
        <v>0.11</v>
      </c>
      <c r="U889" s="17">
        <v>0.151</v>
      </c>
      <c r="V889" s="17">
        <v>-10.778</v>
      </c>
      <c r="W889" s="17">
        <v>210463</v>
      </c>
      <c r="X889">
        <f>YEAR(semaineNetNm1[[#This Row],[Date de sortie]])</f>
        <v>2020</v>
      </c>
    </row>
    <row r="890" spans="1:24" x14ac:dyDescent="0.25">
      <c r="A890" s="10" t="s">
        <v>752</v>
      </c>
      <c r="B890" s="17">
        <v>577</v>
      </c>
      <c r="C890" s="18">
        <v>13</v>
      </c>
      <c r="D890" s="17">
        <v>38</v>
      </c>
      <c r="E890" s="19">
        <v>44043</v>
      </c>
      <c r="F890" s="17" t="s">
        <v>1472</v>
      </c>
      <c r="G890" s="17" t="s">
        <v>1473</v>
      </c>
      <c r="H890" t="str" cm="1">
        <f t="array" ref="H8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90" s="17" t="s">
        <v>51</v>
      </c>
      <c r="J890" t="str">
        <f>IF(semaineNetNm1[[#This Row],[Popularité]]&gt;=70,"Forte","Faible")</f>
        <v>Forte</v>
      </c>
      <c r="K890" t="str">
        <f>IF(semaineNetNm1[[#This Row],[Energie]]&gt;0.6,"Forte","Faible")</f>
        <v>Forte</v>
      </c>
      <c r="L890" s="18">
        <v>4942545</v>
      </c>
      <c r="M890" s="17">
        <v>2127531</v>
      </c>
      <c r="N890" s="19">
        <v>43945</v>
      </c>
      <c r="O890" s="17">
        <v>75</v>
      </c>
      <c r="P890" s="17">
        <v>0.71499999999999997</v>
      </c>
      <c r="Q890" s="17">
        <v>0.81499999999999995</v>
      </c>
      <c r="R890" s="17">
        <v>0.20699999999999999</v>
      </c>
      <c r="S890" s="17">
        <v>0.3</v>
      </c>
      <c r="T890" s="17">
        <v>9.0999999999999998E-2</v>
      </c>
      <c r="U890" s="17">
        <v>0.78600000000000003</v>
      </c>
      <c r="V890" s="17">
        <v>-4.6500000000000004</v>
      </c>
      <c r="W890" s="17">
        <v>345241</v>
      </c>
      <c r="X890">
        <f>YEAR(semaineNetNm1[[#This Row],[Date de sortie]])</f>
        <v>2020</v>
      </c>
    </row>
    <row r="891" spans="1:24" x14ac:dyDescent="0.25">
      <c r="A891" s="10" t="s">
        <v>752</v>
      </c>
      <c r="B891" s="17">
        <v>823</v>
      </c>
      <c r="C891" s="18">
        <v>1</v>
      </c>
      <c r="D891" s="17">
        <v>27</v>
      </c>
      <c r="E891" s="19">
        <v>43945</v>
      </c>
      <c r="F891" s="17" t="s">
        <v>1474</v>
      </c>
      <c r="G891" s="17" t="s">
        <v>1475</v>
      </c>
      <c r="H891" t="str" cm="1">
        <f t="array" ref="H8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91" s="17" t="s">
        <v>428</v>
      </c>
      <c r="J891" t="str">
        <f>IF(semaineNetNm1[[#This Row],[Popularité]]&gt;=70,"Forte","Faible")</f>
        <v>Forte</v>
      </c>
      <c r="K891" t="str">
        <f>IF(semaineNetNm1[[#This Row],[Energie]]&gt;0.6,"Forte","Faible")</f>
        <v>Faible</v>
      </c>
      <c r="L891" s="18">
        <v>4941592</v>
      </c>
      <c r="M891" s="17">
        <v>179193</v>
      </c>
      <c r="N891" s="19">
        <v>43945</v>
      </c>
      <c r="O891" s="17">
        <v>79</v>
      </c>
      <c r="P891" s="17">
        <v>0.53700000000000003</v>
      </c>
      <c r="Q891" s="17">
        <v>0.71599999999999997</v>
      </c>
      <c r="R891" s="17">
        <v>5.1400000000000001E-2</v>
      </c>
      <c r="S891" s="17">
        <v>0.23300000000000001</v>
      </c>
      <c r="T891" s="17">
        <v>0.157</v>
      </c>
      <c r="U891" s="17">
        <v>0.28000000000000003</v>
      </c>
      <c r="V891" s="17">
        <v>-7.6479999999999997</v>
      </c>
      <c r="W891" s="17">
        <v>165978</v>
      </c>
      <c r="X891">
        <f>YEAR(semaineNetNm1[[#This Row],[Date de sortie]])</f>
        <v>2020</v>
      </c>
    </row>
    <row r="892" spans="1:24" x14ac:dyDescent="0.25">
      <c r="A892" s="10" t="s">
        <v>752</v>
      </c>
      <c r="B892" s="17">
        <v>886</v>
      </c>
      <c r="C892" s="18">
        <v>64</v>
      </c>
      <c r="D892" s="17">
        <v>17</v>
      </c>
      <c r="E892" s="19">
        <v>44050</v>
      </c>
      <c r="F892" s="17" t="s">
        <v>1476</v>
      </c>
      <c r="G892" s="17" t="s">
        <v>1477</v>
      </c>
      <c r="H892" t="str" cm="1">
        <f t="array" ref="H8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92" s="17" t="s">
        <v>68</v>
      </c>
      <c r="J892" t="str">
        <f>IF(semaineNetNm1[[#This Row],[Popularité]]&gt;=70,"Forte","Faible")</f>
        <v>Forte</v>
      </c>
      <c r="K892" t="str">
        <f>IF(semaineNetNm1[[#This Row],[Energie]]&gt;0.6,"Forte","Faible")</f>
        <v>Forte</v>
      </c>
      <c r="L892" s="18">
        <v>5178107</v>
      </c>
      <c r="M892" s="17">
        <v>152237</v>
      </c>
      <c r="N892" s="19">
        <v>43945</v>
      </c>
      <c r="O892" s="17">
        <v>78</v>
      </c>
      <c r="P892" s="17">
        <v>0.76800000000000002</v>
      </c>
      <c r="Q892" s="17">
        <v>0.84799999999999998</v>
      </c>
      <c r="R892" s="17">
        <v>3.73E-2</v>
      </c>
      <c r="S892" s="17">
        <v>4.1200000000000001E-2</v>
      </c>
      <c r="T892" s="17">
        <v>0.19500000000000001</v>
      </c>
      <c r="U892" s="17">
        <v>0.77700000000000002</v>
      </c>
      <c r="V892" s="17">
        <v>-5.3860000000000001</v>
      </c>
      <c r="W892" s="17">
        <v>176767</v>
      </c>
      <c r="X892">
        <f>YEAR(semaineNetNm1[[#This Row],[Date de sortie]])</f>
        <v>2020</v>
      </c>
    </row>
    <row r="893" spans="1:24" x14ac:dyDescent="0.25">
      <c r="A893" s="10" t="s">
        <v>752</v>
      </c>
      <c r="B893" s="17">
        <v>975</v>
      </c>
      <c r="C893" s="18">
        <v>170</v>
      </c>
      <c r="D893" s="17">
        <v>5</v>
      </c>
      <c r="E893" s="19">
        <v>44029</v>
      </c>
      <c r="F893" s="17" t="s">
        <v>1478</v>
      </c>
      <c r="G893" s="17" t="s">
        <v>1479</v>
      </c>
      <c r="H893" t="str" cm="1">
        <f t="array" ref="H8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893" s="17" t="s">
        <v>68</v>
      </c>
      <c r="J893" t="str">
        <f>IF(semaineNetNm1[[#This Row],[Popularité]]&gt;=70,"Forte","Faible")</f>
        <v>Faible</v>
      </c>
      <c r="K893" t="str">
        <f>IF(semaineNetNm1[[#This Row],[Energie]]&gt;0.6,"Forte","Faible")</f>
        <v>Forte</v>
      </c>
      <c r="L893" s="18">
        <v>4522005</v>
      </c>
      <c r="M893" s="17">
        <v>141016</v>
      </c>
      <c r="N893" s="19">
        <v>43945</v>
      </c>
      <c r="O893" s="17">
        <v>61</v>
      </c>
      <c r="P893" s="17">
        <v>0.84799999999999998</v>
      </c>
      <c r="Q893" s="17">
        <v>0.75800000000000001</v>
      </c>
      <c r="R893" s="17">
        <v>4.5699999999999998E-2</v>
      </c>
      <c r="S893" s="17">
        <v>0.21</v>
      </c>
      <c r="T893" s="17">
        <v>0.114</v>
      </c>
      <c r="U893" s="17">
        <v>0.70599999999999996</v>
      </c>
      <c r="V893" s="17">
        <v>-3.84</v>
      </c>
      <c r="W893" s="17">
        <v>153149</v>
      </c>
      <c r="X893">
        <f>YEAR(semaineNetNm1[[#This Row],[Date de sortie]])</f>
        <v>2020</v>
      </c>
    </row>
    <row r="894" spans="1:24" x14ac:dyDescent="0.25">
      <c r="A894" s="10" t="s">
        <v>752</v>
      </c>
      <c r="B894" s="17">
        <v>1221</v>
      </c>
      <c r="C894" s="18">
        <v>151</v>
      </c>
      <c r="D894" s="17">
        <v>1</v>
      </c>
      <c r="E894" s="19">
        <v>43945</v>
      </c>
      <c r="F894" s="17" t="s">
        <v>1480</v>
      </c>
      <c r="G894" s="17" t="s">
        <v>281</v>
      </c>
      <c r="H894" t="str" cm="1">
        <f t="array" ref="H8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894" s="17" t="s">
        <v>158</v>
      </c>
      <c r="J894" t="str">
        <f>IF(semaineNetNm1[[#This Row],[Popularité]]&gt;=70,"Forte","Faible")</f>
        <v>Faible</v>
      </c>
      <c r="K894" t="str">
        <f>IF(semaineNetNm1[[#This Row],[Energie]]&gt;0.6,"Forte","Faible")</f>
        <v>Faible</v>
      </c>
      <c r="L894" s="18">
        <v>4914429</v>
      </c>
      <c r="M894" s="17">
        <v>2010879</v>
      </c>
      <c r="N894" s="19">
        <v>43945</v>
      </c>
      <c r="O894" s="17">
        <v>58</v>
      </c>
      <c r="P894" s="17">
        <v>0.51900000000000002</v>
      </c>
      <c r="Q894" s="17">
        <v>0.57199999999999995</v>
      </c>
      <c r="R894" s="17">
        <v>0.24299999999999999</v>
      </c>
      <c r="S894" s="17">
        <v>4.15E-4</v>
      </c>
      <c r="T894" s="17">
        <v>0.129</v>
      </c>
      <c r="U894" s="17">
        <v>0.70399999999999996</v>
      </c>
      <c r="V894" s="17">
        <v>-8.0540000000000003</v>
      </c>
      <c r="W894" s="17">
        <v>169355</v>
      </c>
      <c r="X894">
        <f>YEAR(semaineNetNm1[[#This Row],[Date de sortie]])</f>
        <v>2020</v>
      </c>
    </row>
    <row r="895" spans="1:24" x14ac:dyDescent="0.25">
      <c r="A895" s="10" t="s">
        <v>752</v>
      </c>
      <c r="B895" s="17">
        <v>1222</v>
      </c>
      <c r="C895" s="18">
        <v>166</v>
      </c>
      <c r="D895" s="17">
        <v>1</v>
      </c>
      <c r="E895" s="19">
        <v>43945</v>
      </c>
      <c r="F895" s="17" t="s">
        <v>1481</v>
      </c>
      <c r="G895" s="17" t="s">
        <v>1482</v>
      </c>
      <c r="H895" t="str" cm="1">
        <f t="array" ref="H8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95" s="17" t="s">
        <v>81</v>
      </c>
      <c r="J895" t="str">
        <f>IF(semaineNetNm1[[#This Row],[Popularité]]&gt;=70,"Forte","Faible")</f>
        <v>Faible</v>
      </c>
      <c r="K895" t="str">
        <f>IF(semaineNetNm1[[#This Row],[Energie]]&gt;0.6,"Forte","Faible")</f>
        <v>Faible</v>
      </c>
      <c r="L895" s="18">
        <v>4701551</v>
      </c>
      <c r="M895" s="17">
        <v>11821805</v>
      </c>
      <c r="N895" s="19">
        <v>43945</v>
      </c>
      <c r="O895" s="17">
        <v>56</v>
      </c>
      <c r="P895" s="17">
        <v>0.47699999999999998</v>
      </c>
      <c r="Q895" s="17">
        <v>0.85899999999999999</v>
      </c>
      <c r="R895" s="17">
        <v>0.42799999999999999</v>
      </c>
      <c r="S895" s="17">
        <v>4.1399999999999996E-3</v>
      </c>
      <c r="T895" s="17">
        <v>8.1900000000000001E-2</v>
      </c>
      <c r="U895" s="17">
        <v>0.153</v>
      </c>
      <c r="V895" s="17">
        <v>-6.1159999999999997</v>
      </c>
      <c r="W895" s="17">
        <v>251336</v>
      </c>
      <c r="X895">
        <f>YEAR(semaineNetNm1[[#This Row],[Date de sortie]])</f>
        <v>2020</v>
      </c>
    </row>
    <row r="896" spans="1:24" x14ac:dyDescent="0.25">
      <c r="A896" s="10" t="s">
        <v>752</v>
      </c>
      <c r="B896" s="17">
        <v>1399</v>
      </c>
      <c r="C896" s="18">
        <v>186</v>
      </c>
      <c r="D896" s="17">
        <v>1</v>
      </c>
      <c r="E896" s="19">
        <v>43882</v>
      </c>
      <c r="F896" s="17" t="s">
        <v>1483</v>
      </c>
      <c r="G896" s="17" t="s">
        <v>1309</v>
      </c>
      <c r="H896" t="str" cm="1">
        <f t="array" ref="H8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96" s="17" t="s">
        <v>999</v>
      </c>
      <c r="J896" t="str">
        <f>IF(semaineNetNm1[[#This Row],[Popularité]]&gt;=70,"Forte","Faible")</f>
        <v>Faible</v>
      </c>
      <c r="K896" t="str">
        <f>IF(semaineNetNm1[[#This Row],[Energie]]&gt;0.6,"Forte","Faible")</f>
        <v>Forte</v>
      </c>
      <c r="L896" s="18">
        <v>4938864</v>
      </c>
      <c r="M896" s="17">
        <v>1700759</v>
      </c>
      <c r="N896" s="19">
        <v>43945</v>
      </c>
      <c r="O896" s="17">
        <v>50</v>
      </c>
      <c r="P896" s="17">
        <v>0.64800000000000002</v>
      </c>
      <c r="Q896" s="17">
        <v>0.54800000000000004</v>
      </c>
      <c r="R896" s="17">
        <v>0.29199999999999998</v>
      </c>
      <c r="S896" s="17">
        <v>8.4199999999999997E-2</v>
      </c>
      <c r="T896" s="17">
        <v>0.123</v>
      </c>
      <c r="U896" s="17">
        <v>0.23200000000000001</v>
      </c>
      <c r="V896" s="17">
        <v>-4.7960000000000003</v>
      </c>
      <c r="W896" s="17">
        <v>204319</v>
      </c>
      <c r="X896">
        <f>YEAR(semaineNetNm1[[#This Row],[Date de sortie]])</f>
        <v>2020</v>
      </c>
    </row>
    <row r="897" spans="1:24" x14ac:dyDescent="0.25">
      <c r="A897" s="10" t="s">
        <v>752</v>
      </c>
      <c r="B897" s="17">
        <v>1507</v>
      </c>
      <c r="C897" s="18">
        <v>155</v>
      </c>
      <c r="D897" s="17">
        <v>1</v>
      </c>
      <c r="E897" s="19">
        <v>43847</v>
      </c>
      <c r="F897" s="17" t="s">
        <v>1484</v>
      </c>
      <c r="G897" s="17" t="s">
        <v>1485</v>
      </c>
      <c r="H897" t="str" cm="1">
        <f t="array" ref="H8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97" s="17" t="s">
        <v>999</v>
      </c>
      <c r="J897" t="str">
        <f>IF(semaineNetNm1[[#This Row],[Popularité]]&gt;=70,"Forte","Faible")</f>
        <v>Faible</v>
      </c>
      <c r="K897" t="str">
        <f>IF(semaineNetNm1[[#This Row],[Energie]]&gt;0.6,"Forte","Faible")</f>
        <v>Faible</v>
      </c>
      <c r="L897" s="18">
        <v>6010373</v>
      </c>
      <c r="M897" s="17">
        <v>1700759</v>
      </c>
      <c r="N897" s="19">
        <v>43945</v>
      </c>
      <c r="O897" s="17">
        <v>48</v>
      </c>
      <c r="P897" s="17">
        <v>0.53500000000000003</v>
      </c>
      <c r="Q897" s="17">
        <v>0.79100000000000004</v>
      </c>
      <c r="R897" s="17">
        <v>0.311</v>
      </c>
      <c r="S897" s="17">
        <v>4.48E-2</v>
      </c>
      <c r="T897" s="17">
        <v>0.129</v>
      </c>
      <c r="U897" s="17">
        <v>0.443</v>
      </c>
      <c r="V897" s="17">
        <v>-6.7530000000000001</v>
      </c>
      <c r="W897" s="17">
        <v>173785</v>
      </c>
      <c r="X897">
        <f>YEAR(semaineNetNm1[[#This Row],[Date de sortie]])</f>
        <v>2020</v>
      </c>
    </row>
    <row r="898" spans="1:24" x14ac:dyDescent="0.25">
      <c r="A898" s="10" t="s">
        <v>752</v>
      </c>
      <c r="B898" s="17">
        <v>917</v>
      </c>
      <c r="C898" s="18">
        <v>152</v>
      </c>
      <c r="D898" s="17">
        <v>3</v>
      </c>
      <c r="E898" s="19">
        <v>44071</v>
      </c>
      <c r="F898" s="17" t="s">
        <v>1486</v>
      </c>
      <c r="G898" s="17" t="s">
        <v>207</v>
      </c>
      <c r="H898" t="str" cm="1">
        <f t="array" ref="H8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898" s="17" t="s">
        <v>51</v>
      </c>
      <c r="J898" t="str">
        <f>IF(semaineNetNm1[[#This Row],[Popularité]]&gt;=70,"Forte","Faible")</f>
        <v>Forte</v>
      </c>
      <c r="K898" t="str">
        <f>IF(semaineNetNm1[[#This Row],[Energie]]&gt;0.6,"Forte","Faible")</f>
        <v>Faible</v>
      </c>
      <c r="L898" s="18">
        <v>4737291</v>
      </c>
      <c r="M898" s="17">
        <v>26784251</v>
      </c>
      <c r="N898" s="19">
        <v>43944</v>
      </c>
      <c r="O898" s="17">
        <v>72</v>
      </c>
      <c r="P898" s="17">
        <v>0.39</v>
      </c>
      <c r="Q898" s="17">
        <v>0.56499999999999995</v>
      </c>
      <c r="R898" s="17">
        <v>5.5599999999999997E-2</v>
      </c>
      <c r="S898" s="17">
        <v>0.81699999999999995</v>
      </c>
      <c r="T898" s="17">
        <v>0.126</v>
      </c>
      <c r="U898" s="17">
        <v>0.70799999999999996</v>
      </c>
      <c r="V898" s="17">
        <v>-4.9589999999999996</v>
      </c>
      <c r="W898" s="17">
        <v>193700</v>
      </c>
      <c r="X898">
        <f>YEAR(semaineNetNm1[[#This Row],[Date de sortie]])</f>
        <v>2020</v>
      </c>
    </row>
    <row r="899" spans="1:24" x14ac:dyDescent="0.25">
      <c r="A899" s="10" t="s">
        <v>752</v>
      </c>
      <c r="B899" s="17">
        <v>1219</v>
      </c>
      <c r="C899" s="18">
        <v>112</v>
      </c>
      <c r="D899" s="17">
        <v>1</v>
      </c>
      <c r="E899" s="19">
        <v>43945</v>
      </c>
      <c r="F899" s="17" t="s">
        <v>1487</v>
      </c>
      <c r="G899" s="17" t="s">
        <v>223</v>
      </c>
      <c r="H899" t="str" cm="1">
        <f t="array" ref="H8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899" s="17" t="s">
        <v>224</v>
      </c>
      <c r="J899" t="str">
        <f>IF(semaineNetNm1[[#This Row],[Popularité]]&gt;=70,"Forte","Faible")</f>
        <v>Faible</v>
      </c>
      <c r="K899" t="str">
        <f>IF(semaineNetNm1[[#This Row],[Energie]]&gt;0.6,"Forte","Faible")</f>
        <v>Forte</v>
      </c>
      <c r="L899" s="18">
        <v>5750861</v>
      </c>
      <c r="M899" s="17">
        <v>559215</v>
      </c>
      <c r="N899" s="19">
        <v>43944</v>
      </c>
      <c r="O899" s="17">
        <v>64</v>
      </c>
      <c r="P899" s="17">
        <v>0.628</v>
      </c>
      <c r="Q899" s="17">
        <v>0.8</v>
      </c>
      <c r="R899" s="17">
        <v>0.28499999999999998</v>
      </c>
      <c r="S899" s="17">
        <v>0.10299999999999999</v>
      </c>
      <c r="T899" s="17">
        <v>0.39100000000000001</v>
      </c>
      <c r="U899" s="17">
        <v>0.745</v>
      </c>
      <c r="V899" s="17">
        <v>-6.6150000000000002</v>
      </c>
      <c r="W899" s="17">
        <v>141387</v>
      </c>
      <c r="X899">
        <f>YEAR(semaineNetNm1[[#This Row],[Date de sortie]])</f>
        <v>2020</v>
      </c>
    </row>
    <row r="900" spans="1:24" x14ac:dyDescent="0.25">
      <c r="A900" s="10" t="s">
        <v>752</v>
      </c>
      <c r="B900" s="17">
        <v>1224</v>
      </c>
      <c r="C900" s="18">
        <v>183</v>
      </c>
      <c r="D900" s="17">
        <v>1</v>
      </c>
      <c r="E900" s="19">
        <v>43945</v>
      </c>
      <c r="F900" s="17" t="s">
        <v>1488</v>
      </c>
      <c r="G900" s="17" t="s">
        <v>1489</v>
      </c>
      <c r="H900" t="str" cm="1">
        <f t="array" ref="H9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900" s="17" t="s">
        <v>1490</v>
      </c>
      <c r="J900" t="str">
        <f>IF(semaineNetNm1[[#This Row],[Popularité]]&gt;=70,"Forte","Faible")</f>
        <v>Faible</v>
      </c>
      <c r="K900" t="str">
        <f>IF(semaineNetNm1[[#This Row],[Energie]]&gt;0.6,"Forte","Faible")</f>
        <v>Forte</v>
      </c>
      <c r="L900" s="18">
        <v>4429092</v>
      </c>
      <c r="M900" s="17">
        <v>5044278</v>
      </c>
      <c r="N900" s="19">
        <v>43944</v>
      </c>
      <c r="O900" s="17">
        <v>59</v>
      </c>
      <c r="P900" s="17">
        <v>0.80600000000000005</v>
      </c>
      <c r="Q900" s="17">
        <v>0.65100000000000002</v>
      </c>
      <c r="R900" s="17">
        <v>3.1099999999999999E-2</v>
      </c>
      <c r="S900" s="17">
        <v>3.9899999999999996E-3</v>
      </c>
      <c r="T900" s="17">
        <v>9.2700000000000005E-2</v>
      </c>
      <c r="U900" s="17">
        <v>0.38600000000000001</v>
      </c>
      <c r="V900" s="17">
        <v>-4.8419999999999996</v>
      </c>
      <c r="W900" s="17">
        <v>239877</v>
      </c>
      <c r="X900">
        <f>YEAR(semaineNetNm1[[#This Row],[Date de sortie]])</f>
        <v>2020</v>
      </c>
    </row>
    <row r="901" spans="1:24" x14ac:dyDescent="0.25">
      <c r="A901" s="10" t="s">
        <v>752</v>
      </c>
      <c r="B901" s="17">
        <v>765</v>
      </c>
      <c r="C901" s="18">
        <v>9</v>
      </c>
      <c r="D901" s="17">
        <v>28</v>
      </c>
      <c r="E901" s="19">
        <v>43994</v>
      </c>
      <c r="F901" s="17" t="s">
        <v>1491</v>
      </c>
      <c r="G901" s="17" t="s">
        <v>1492</v>
      </c>
      <c r="H901" t="str" cm="1">
        <f t="array" ref="H9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01" s="17" t="s">
        <v>81</v>
      </c>
      <c r="J901" t="str">
        <f>IF(semaineNetNm1[[#This Row],[Popularité]]&gt;=70,"Forte","Faible")</f>
        <v>Forte</v>
      </c>
      <c r="K901" t="str">
        <f>IF(semaineNetNm1[[#This Row],[Energie]]&gt;0.6,"Forte","Faible")</f>
        <v>Faible</v>
      </c>
      <c r="L901" s="18">
        <v>4878286</v>
      </c>
      <c r="M901" s="17">
        <v>150587</v>
      </c>
      <c r="N901" s="19">
        <v>43942</v>
      </c>
      <c r="O901" s="17">
        <v>77</v>
      </c>
      <c r="P901" s="17">
        <v>0.43099999999999999</v>
      </c>
      <c r="Q901" s="17">
        <v>0.72799999999999998</v>
      </c>
      <c r="R901" s="17">
        <v>6.2199999999999998E-2</v>
      </c>
      <c r="S901" s="17">
        <v>0.749</v>
      </c>
      <c r="T901" s="17">
        <v>9.9599999999999994E-2</v>
      </c>
      <c r="U901" s="17">
        <v>0.629</v>
      </c>
      <c r="V901" s="17">
        <v>-9.9659999999999993</v>
      </c>
      <c r="W901" s="17">
        <v>147800</v>
      </c>
      <c r="X901">
        <f>YEAR(semaineNetNm1[[#This Row],[Date de sortie]])</f>
        <v>2020</v>
      </c>
    </row>
    <row r="902" spans="1:24" x14ac:dyDescent="0.25">
      <c r="A902" s="10" t="s">
        <v>752</v>
      </c>
      <c r="B902" s="17">
        <v>123</v>
      </c>
      <c r="C902" s="18">
        <v>1</v>
      </c>
      <c r="D902" s="17">
        <v>67</v>
      </c>
      <c r="E902" s="19">
        <v>44029</v>
      </c>
      <c r="F902" s="17" t="s">
        <v>1493</v>
      </c>
      <c r="G902" s="17" t="s">
        <v>239</v>
      </c>
      <c r="H902" t="str" cm="1">
        <f t="array" ref="H9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02" s="17" t="s">
        <v>240</v>
      </c>
      <c r="J902" t="str">
        <f>IF(semaineNetNm1[[#This Row],[Popularité]]&gt;=70,"Forte","Faible")</f>
        <v>Forte</v>
      </c>
      <c r="K902" t="str">
        <f>IF(semaineNetNm1[[#This Row],[Energie]]&gt;0.6,"Forte","Faible")</f>
        <v>Forte</v>
      </c>
      <c r="L902" s="18">
        <v>6180056</v>
      </c>
      <c r="M902" s="17">
        <v>7593046</v>
      </c>
      <c r="N902" s="19">
        <v>43938</v>
      </c>
      <c r="O902" s="17">
        <v>86</v>
      </c>
      <c r="P902" s="17">
        <v>0.69</v>
      </c>
      <c r="Q902" s="17">
        <v>0.746</v>
      </c>
      <c r="R902" s="17">
        <v>0.16400000000000001</v>
      </c>
      <c r="S902" s="17">
        <v>0.247</v>
      </c>
      <c r="T902" s="17">
        <v>0.10100000000000001</v>
      </c>
      <c r="U902" s="17">
        <v>0.497</v>
      </c>
      <c r="V902" s="17">
        <v>-7.9560000000000004</v>
      </c>
      <c r="W902" s="17">
        <v>181733</v>
      </c>
      <c r="X902">
        <f>YEAR(semaineNetNm1[[#This Row],[Date de sortie]])</f>
        <v>2020</v>
      </c>
    </row>
    <row r="903" spans="1:24" x14ac:dyDescent="0.25">
      <c r="A903" s="10" t="s">
        <v>752</v>
      </c>
      <c r="B903" s="17">
        <v>125</v>
      </c>
      <c r="C903" s="18">
        <v>13</v>
      </c>
      <c r="D903" s="17">
        <v>55</v>
      </c>
      <c r="E903" s="19">
        <v>44120</v>
      </c>
      <c r="F903" s="17" t="s">
        <v>1494</v>
      </c>
      <c r="G903" s="17" t="s">
        <v>1495</v>
      </c>
      <c r="H903" t="str" cm="1">
        <f t="array" ref="H9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03" s="17" t="s">
        <v>291</v>
      </c>
      <c r="J903" t="str">
        <f>IF(semaineNetNm1[[#This Row],[Popularité]]&gt;=70,"Forte","Faible")</f>
        <v>Forte</v>
      </c>
      <c r="K903" t="str">
        <f>IF(semaineNetNm1[[#This Row],[Energie]]&gt;0.6,"Forte","Faible")</f>
        <v>Faible</v>
      </c>
      <c r="L903" s="18">
        <v>6152121</v>
      </c>
      <c r="M903" s="17">
        <v>1647262</v>
      </c>
      <c r="N903" s="19">
        <v>43938</v>
      </c>
      <c r="O903" s="17">
        <v>86</v>
      </c>
      <c r="P903" s="17">
        <v>0.373</v>
      </c>
      <c r="Q903" s="17">
        <v>0.66700000000000004</v>
      </c>
      <c r="R903" s="17">
        <v>0.05</v>
      </c>
      <c r="S903" s="17">
        <v>0.78500000000000003</v>
      </c>
      <c r="T903" s="17">
        <v>9.06E-2</v>
      </c>
      <c r="U903" s="17">
        <v>8.2299999999999998E-2</v>
      </c>
      <c r="V903" s="17">
        <v>-9.3889999999999993</v>
      </c>
      <c r="W903" s="17">
        <v>169266</v>
      </c>
      <c r="X903">
        <f>YEAR(semaineNetNm1[[#This Row],[Date de sortie]])</f>
        <v>2020</v>
      </c>
    </row>
    <row r="904" spans="1:24" x14ac:dyDescent="0.25">
      <c r="A904" s="10" t="s">
        <v>752</v>
      </c>
      <c r="B904" s="17">
        <v>604</v>
      </c>
      <c r="C904" s="18">
        <v>117</v>
      </c>
      <c r="D904" s="17">
        <v>10</v>
      </c>
      <c r="E904" s="19">
        <v>44190</v>
      </c>
      <c r="F904" s="17" t="s">
        <v>1496</v>
      </c>
      <c r="G904" s="17" t="s">
        <v>647</v>
      </c>
      <c r="H904" t="str" cm="1">
        <f t="array" ref="H9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04" s="17" t="s">
        <v>633</v>
      </c>
      <c r="J904" t="str">
        <f>IF(semaineNetNm1[[#This Row],[Popularité]]&gt;=70,"Forte","Faible")</f>
        <v>Faible</v>
      </c>
      <c r="K904" t="str">
        <f>IF(semaineNetNm1[[#This Row],[Energie]]&gt;0.6,"Forte","Faible")</f>
        <v>Forte</v>
      </c>
      <c r="L904" s="18">
        <v>4815342</v>
      </c>
      <c r="M904" s="17">
        <v>4281787</v>
      </c>
      <c r="N904" s="19">
        <v>43938</v>
      </c>
      <c r="O904" s="17">
        <v>69</v>
      </c>
      <c r="P904" s="17">
        <v>0.93700000000000006</v>
      </c>
      <c r="Q904" s="17">
        <v>0.58199999999999996</v>
      </c>
      <c r="R904" s="17">
        <v>8.5800000000000001E-2</v>
      </c>
      <c r="S904" s="17">
        <v>0.44900000000000001</v>
      </c>
      <c r="T904" s="17">
        <v>0.68400000000000005</v>
      </c>
      <c r="U904" s="17">
        <v>0.93899999999999995</v>
      </c>
      <c r="V904" s="17">
        <v>-2.1179999999999999</v>
      </c>
      <c r="W904" s="17">
        <v>166838</v>
      </c>
      <c r="X904">
        <f>YEAR(semaineNetNm1[[#This Row],[Date de sortie]])</f>
        <v>2020</v>
      </c>
    </row>
    <row r="905" spans="1:24" x14ac:dyDescent="0.25">
      <c r="A905" s="10" t="s">
        <v>752</v>
      </c>
      <c r="B905" s="17">
        <v>1147</v>
      </c>
      <c r="C905" s="18">
        <v>99</v>
      </c>
      <c r="D905" s="17">
        <v>2</v>
      </c>
      <c r="E905" s="19">
        <v>43938</v>
      </c>
      <c r="F905" s="17" t="s">
        <v>1497</v>
      </c>
      <c r="G905" s="17" t="s">
        <v>1498</v>
      </c>
      <c r="H905" t="str" cm="1">
        <f t="array" ref="H9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05" s="17" t="s">
        <v>102</v>
      </c>
      <c r="J905" t="str">
        <f>IF(semaineNetNm1[[#This Row],[Popularité]]&gt;=70,"Forte","Faible")</f>
        <v>Forte</v>
      </c>
      <c r="K905" t="str">
        <f>IF(semaineNetNm1[[#This Row],[Energie]]&gt;0.6,"Forte","Faible")</f>
        <v>Forte</v>
      </c>
      <c r="L905" s="18">
        <v>4573723</v>
      </c>
      <c r="M905" s="17">
        <v>7593792</v>
      </c>
      <c r="N905" s="19">
        <v>43938</v>
      </c>
      <c r="O905" s="17">
        <v>72</v>
      </c>
      <c r="P905" s="17">
        <v>0.63500000000000001</v>
      </c>
      <c r="Q905" s="17">
        <v>0.71499999999999997</v>
      </c>
      <c r="R905" s="17">
        <v>7.9100000000000004E-2</v>
      </c>
      <c r="S905" s="17">
        <v>0.127</v>
      </c>
      <c r="T905" s="17">
        <v>8.6199999999999999E-2</v>
      </c>
      <c r="U905" s="17">
        <v>0.39</v>
      </c>
      <c r="V905" s="17">
        <v>-6.5910000000000002</v>
      </c>
      <c r="W905" s="17">
        <v>198635</v>
      </c>
      <c r="X905">
        <f>YEAR(semaineNetNm1[[#This Row],[Date de sortie]])</f>
        <v>2020</v>
      </c>
    </row>
    <row r="906" spans="1:24" x14ac:dyDescent="0.25">
      <c r="A906" s="10" t="s">
        <v>752</v>
      </c>
      <c r="B906" s="17">
        <v>1211</v>
      </c>
      <c r="C906" s="18">
        <v>32</v>
      </c>
      <c r="D906" s="17">
        <v>5</v>
      </c>
      <c r="E906" s="19">
        <v>43924</v>
      </c>
      <c r="F906" s="17" t="s">
        <v>1499</v>
      </c>
      <c r="G906" s="17" t="s">
        <v>239</v>
      </c>
      <c r="H906" t="str" cm="1">
        <f t="array" ref="H9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06" s="17" t="s">
        <v>240</v>
      </c>
      <c r="J906" t="str">
        <f>IF(semaineNetNm1[[#This Row],[Popularité]]&gt;=70,"Forte","Faible")</f>
        <v>Faible</v>
      </c>
      <c r="K906" t="str">
        <f>IF(semaineNetNm1[[#This Row],[Energie]]&gt;0.6,"Forte","Faible")</f>
        <v>Forte</v>
      </c>
      <c r="L906" s="18">
        <v>4753495</v>
      </c>
      <c r="M906" s="17">
        <v>7601122</v>
      </c>
      <c r="N906" s="19">
        <v>43938</v>
      </c>
      <c r="O906" s="17">
        <v>66</v>
      </c>
      <c r="P906" s="17">
        <v>0.624</v>
      </c>
      <c r="Q906" s="17">
        <v>0.83599999999999997</v>
      </c>
      <c r="R906" s="17">
        <v>0.184</v>
      </c>
      <c r="S906" s="17">
        <v>0.187</v>
      </c>
      <c r="T906" s="17">
        <v>0.13800000000000001</v>
      </c>
      <c r="U906" s="17">
        <v>0.7</v>
      </c>
      <c r="V906" s="17">
        <v>-6.75</v>
      </c>
      <c r="W906" s="17">
        <v>139890</v>
      </c>
      <c r="X906">
        <f>YEAR(semaineNetNm1[[#This Row],[Date de sortie]])</f>
        <v>2020</v>
      </c>
    </row>
    <row r="907" spans="1:24" x14ac:dyDescent="0.25">
      <c r="A907" s="10" t="s">
        <v>752</v>
      </c>
      <c r="B907" s="17">
        <v>1230</v>
      </c>
      <c r="C907" s="18">
        <v>78</v>
      </c>
      <c r="D907" s="17">
        <v>1</v>
      </c>
      <c r="E907" s="19">
        <v>43938</v>
      </c>
      <c r="F907" s="17" t="s">
        <v>1500</v>
      </c>
      <c r="G907" s="17" t="s">
        <v>239</v>
      </c>
      <c r="H907" t="str" cm="1">
        <f t="array" ref="H9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07" s="17" t="s">
        <v>240</v>
      </c>
      <c r="J907" t="str">
        <f>IF(semaineNetNm1[[#This Row],[Popularité]]&gt;=70,"Forte","Faible")</f>
        <v>Faible</v>
      </c>
      <c r="K907" t="str">
        <f>IF(semaineNetNm1[[#This Row],[Energie]]&gt;0.6,"Forte","Faible")</f>
        <v>Forte</v>
      </c>
      <c r="L907" s="18">
        <v>7065060</v>
      </c>
      <c r="M907" s="17">
        <v>7601122</v>
      </c>
      <c r="N907" s="19">
        <v>43938</v>
      </c>
      <c r="O907" s="17">
        <v>65</v>
      </c>
      <c r="P907" s="17">
        <v>0.61199999999999999</v>
      </c>
      <c r="Q907" s="17">
        <v>0.91500000000000004</v>
      </c>
      <c r="R907" s="17">
        <v>0.40699999999999997</v>
      </c>
      <c r="S907" s="17">
        <v>9.4399999999999998E-2</v>
      </c>
      <c r="T907" s="17">
        <v>0.115</v>
      </c>
      <c r="U907" s="17">
        <v>0.75800000000000001</v>
      </c>
      <c r="V907" s="17">
        <v>-4.5350000000000001</v>
      </c>
      <c r="W907" s="17">
        <v>118547</v>
      </c>
      <c r="X907">
        <f>YEAR(semaineNetNm1[[#This Row],[Date de sortie]])</f>
        <v>2020</v>
      </c>
    </row>
    <row r="908" spans="1:24" x14ac:dyDescent="0.25">
      <c r="A908" s="10" t="s">
        <v>752</v>
      </c>
      <c r="B908" s="17">
        <v>1231</v>
      </c>
      <c r="C908" s="18">
        <v>102</v>
      </c>
      <c r="D908" s="17">
        <v>1</v>
      </c>
      <c r="E908" s="19">
        <v>43938</v>
      </c>
      <c r="F908" s="17" t="s">
        <v>1501</v>
      </c>
      <c r="G908" s="17" t="s">
        <v>239</v>
      </c>
      <c r="H908" t="str" cm="1">
        <f t="array" ref="H9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08" s="17" t="s">
        <v>240</v>
      </c>
      <c r="J908" t="str">
        <f>IF(semaineNetNm1[[#This Row],[Popularité]]&gt;=70,"Forte","Faible")</f>
        <v>Faible</v>
      </c>
      <c r="K908" t="str">
        <f>IF(semaineNetNm1[[#This Row],[Energie]]&gt;0.6,"Forte","Faible")</f>
        <v>Forte</v>
      </c>
      <c r="L908" s="18">
        <v>6033348</v>
      </c>
      <c r="M908" s="17">
        <v>7601122</v>
      </c>
      <c r="N908" s="19">
        <v>43938</v>
      </c>
      <c r="O908" s="17">
        <v>62</v>
      </c>
      <c r="P908" s="17">
        <v>0.72</v>
      </c>
      <c r="Q908" s="17">
        <v>0.89600000000000002</v>
      </c>
      <c r="R908" s="17">
        <v>0.35499999999999998</v>
      </c>
      <c r="S908" s="17">
        <v>0.16900000000000001</v>
      </c>
      <c r="T908" s="17">
        <v>0.252</v>
      </c>
      <c r="U908" s="17">
        <v>0.96599999999999997</v>
      </c>
      <c r="V908" s="17">
        <v>-6.2619999999999996</v>
      </c>
      <c r="W908" s="17">
        <v>212093</v>
      </c>
      <c r="X908">
        <f>YEAR(semaineNetNm1[[#This Row],[Date de sortie]])</f>
        <v>2020</v>
      </c>
    </row>
    <row r="909" spans="1:24" x14ac:dyDescent="0.25">
      <c r="A909" s="10" t="s">
        <v>752</v>
      </c>
      <c r="B909" s="17">
        <v>1232</v>
      </c>
      <c r="C909" s="18">
        <v>156</v>
      </c>
      <c r="D909" s="17">
        <v>1</v>
      </c>
      <c r="E909" s="19">
        <v>43938</v>
      </c>
      <c r="F909" s="17" t="s">
        <v>1502</v>
      </c>
      <c r="G909" s="17" t="s">
        <v>239</v>
      </c>
      <c r="H909" t="str" cm="1">
        <f t="array" ref="H9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09" s="17" t="s">
        <v>240</v>
      </c>
      <c r="J909" t="str">
        <f>IF(semaineNetNm1[[#This Row],[Popularité]]&gt;=70,"Forte","Faible")</f>
        <v>Faible</v>
      </c>
      <c r="K909" t="str">
        <f>IF(semaineNetNm1[[#This Row],[Energie]]&gt;0.6,"Forte","Faible")</f>
        <v>Faible</v>
      </c>
      <c r="L909" s="18">
        <v>4861875</v>
      </c>
      <c r="M909" s="17">
        <v>7601122</v>
      </c>
      <c r="N909" s="19">
        <v>43938</v>
      </c>
      <c r="O909" s="17">
        <v>56</v>
      </c>
      <c r="P909" s="17">
        <v>0.57799999999999996</v>
      </c>
      <c r="Q909" s="17">
        <v>0.93200000000000005</v>
      </c>
      <c r="R909" s="17">
        <v>0.36599999999999999</v>
      </c>
      <c r="S909" s="17">
        <v>0.115</v>
      </c>
      <c r="T909" s="17">
        <v>0.115</v>
      </c>
      <c r="U909" s="17">
        <v>0.623</v>
      </c>
      <c r="V909" s="17">
        <v>-4.4779999999999998</v>
      </c>
      <c r="W909" s="17">
        <v>111173</v>
      </c>
      <c r="X909">
        <f>YEAR(semaineNetNm1[[#This Row],[Date de sortie]])</f>
        <v>2020</v>
      </c>
    </row>
    <row r="910" spans="1:24" x14ac:dyDescent="0.25">
      <c r="A910" s="10" t="s">
        <v>752</v>
      </c>
      <c r="B910" s="17">
        <v>1234</v>
      </c>
      <c r="C910" s="18">
        <v>162</v>
      </c>
      <c r="D910" s="17">
        <v>1</v>
      </c>
      <c r="E910" s="19">
        <v>43938</v>
      </c>
      <c r="F910" s="17" t="s">
        <v>1503</v>
      </c>
      <c r="G910" s="17" t="s">
        <v>1504</v>
      </c>
      <c r="H910" t="str" cm="1">
        <f t="array" ref="H9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10" s="17" t="s">
        <v>51</v>
      </c>
      <c r="J910" t="str">
        <f>IF(semaineNetNm1[[#This Row],[Popularité]]&gt;=70,"Forte","Faible")</f>
        <v>Faible</v>
      </c>
      <c r="K910" t="str">
        <f>IF(semaineNetNm1[[#This Row],[Energie]]&gt;0.6,"Forte","Faible")</f>
        <v>Forte</v>
      </c>
      <c r="L910" s="18">
        <v>4822090</v>
      </c>
      <c r="M910" s="17">
        <v>1397067</v>
      </c>
      <c r="N910" s="19">
        <v>43938</v>
      </c>
      <c r="O910" s="17">
        <v>64</v>
      </c>
      <c r="P910" s="17">
        <v>0.76600000000000001</v>
      </c>
      <c r="Q910" s="17">
        <v>0.68</v>
      </c>
      <c r="R910" s="17">
        <v>9.2299999999999993E-2</v>
      </c>
      <c r="S910" s="17">
        <v>4.1099999999999998E-2</v>
      </c>
      <c r="T910" s="17">
        <v>0.11600000000000001</v>
      </c>
      <c r="U910" s="17">
        <v>0.28000000000000003</v>
      </c>
      <c r="V910" s="17">
        <v>-4.7990000000000004</v>
      </c>
      <c r="W910" s="17">
        <v>180000</v>
      </c>
      <c r="X910">
        <f>YEAR(semaineNetNm1[[#This Row],[Date de sortie]])</f>
        <v>2020</v>
      </c>
    </row>
    <row r="911" spans="1:24" x14ac:dyDescent="0.25">
      <c r="A911" s="10" t="s">
        <v>752</v>
      </c>
      <c r="B911" s="17">
        <v>1237</v>
      </c>
      <c r="C911" s="18">
        <v>180</v>
      </c>
      <c r="D911" s="17">
        <v>1</v>
      </c>
      <c r="E911" s="19">
        <v>43938</v>
      </c>
      <c r="F911" s="17" t="s">
        <v>1505</v>
      </c>
      <c r="G911" s="17" t="s">
        <v>239</v>
      </c>
      <c r="H911" t="str" cm="1">
        <f t="array" ref="H9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11" s="17" t="s">
        <v>240</v>
      </c>
      <c r="J911" t="str">
        <f>IF(semaineNetNm1[[#This Row],[Popularité]]&gt;=70,"Forte","Faible")</f>
        <v>Faible</v>
      </c>
      <c r="K911" t="str">
        <f>IF(semaineNetNm1[[#This Row],[Energie]]&gt;0.6,"Forte","Faible")</f>
        <v>Forte</v>
      </c>
      <c r="L911" s="18">
        <v>4616034</v>
      </c>
      <c r="M911" s="17">
        <v>7601122</v>
      </c>
      <c r="N911" s="19">
        <v>43938</v>
      </c>
      <c r="O911" s="17">
        <v>57</v>
      </c>
      <c r="P911" s="17">
        <v>0.68700000000000006</v>
      </c>
      <c r="Q911" s="17">
        <v>0.875</v>
      </c>
      <c r="R911" s="17">
        <v>0.38700000000000001</v>
      </c>
      <c r="S911" s="17">
        <v>0.23599999999999999</v>
      </c>
      <c r="T911" s="17">
        <v>0.14099999999999999</v>
      </c>
      <c r="U911" s="17">
        <v>0.86399999999999999</v>
      </c>
      <c r="V911" s="17">
        <v>-5.734</v>
      </c>
      <c r="W911" s="17">
        <v>125907</v>
      </c>
      <c r="X911">
        <f>YEAR(semaineNetNm1[[#This Row],[Date de sortie]])</f>
        <v>2020</v>
      </c>
    </row>
    <row r="912" spans="1:24" x14ac:dyDescent="0.25">
      <c r="A912" s="10" t="s">
        <v>752</v>
      </c>
      <c r="B912" s="17">
        <v>865</v>
      </c>
      <c r="C912" s="18">
        <v>58</v>
      </c>
      <c r="D912" s="17">
        <v>4</v>
      </c>
      <c r="E912" s="19">
        <v>43938</v>
      </c>
      <c r="F912" s="17" t="s">
        <v>1506</v>
      </c>
      <c r="G912" s="17" t="s">
        <v>1011</v>
      </c>
      <c r="H912" t="str" cm="1">
        <f t="array" ref="H9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12" s="17" t="s">
        <v>488</v>
      </c>
      <c r="J912" t="str">
        <f>IF(semaineNetNm1[[#This Row],[Popularité]]&gt;=70,"Forte","Faible")</f>
        <v>Faible</v>
      </c>
      <c r="K912" t="str">
        <f>IF(semaineNetNm1[[#This Row],[Energie]]&gt;0.6,"Forte","Faible")</f>
        <v>Forte</v>
      </c>
      <c r="L912" s="18">
        <v>7471309</v>
      </c>
      <c r="M912" s="17">
        <v>4759367</v>
      </c>
      <c r="N912" s="19">
        <v>43937</v>
      </c>
      <c r="O912" s="17">
        <v>69</v>
      </c>
      <c r="P912" s="17">
        <v>0.63100000000000001</v>
      </c>
      <c r="Q912" s="17">
        <v>0.48199999999999998</v>
      </c>
      <c r="R912" s="17">
        <v>9.8599999999999993E-2</v>
      </c>
      <c r="S912" s="17">
        <v>0.69599999999999995</v>
      </c>
      <c r="T912" s="17">
        <v>0.20899999999999999</v>
      </c>
      <c r="U912" s="17">
        <v>7.4300000000000005E-2</v>
      </c>
      <c r="V912" s="17">
        <v>-6.9169999999999998</v>
      </c>
      <c r="W912" s="17">
        <v>214558</v>
      </c>
      <c r="X912">
        <f>YEAR(semaineNetNm1[[#This Row],[Date de sortie]])</f>
        <v>2020</v>
      </c>
    </row>
    <row r="913" spans="1:24" x14ac:dyDescent="0.25">
      <c r="A913" s="10" t="s">
        <v>752</v>
      </c>
      <c r="B913" s="17">
        <v>1117</v>
      </c>
      <c r="C913" s="18">
        <v>27</v>
      </c>
      <c r="D913" s="17">
        <v>8</v>
      </c>
      <c r="E913" s="19">
        <v>43938</v>
      </c>
      <c r="F913" s="17" t="s">
        <v>1507</v>
      </c>
      <c r="G913" s="17" t="s">
        <v>931</v>
      </c>
      <c r="H913" t="str" cm="1">
        <f t="array" ref="H9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13" s="17" t="s">
        <v>68</v>
      </c>
      <c r="J913" t="str">
        <f>IF(semaineNetNm1[[#This Row],[Popularité]]&gt;=70,"Forte","Faible")</f>
        <v>Faible</v>
      </c>
      <c r="K913" t="str">
        <f>IF(semaineNetNm1[[#This Row],[Energie]]&gt;0.6,"Forte","Faible")</f>
        <v>Forte</v>
      </c>
      <c r="L913" s="18">
        <v>4764355</v>
      </c>
      <c r="M913" s="17">
        <v>17097317</v>
      </c>
      <c r="N913" s="19">
        <v>43937</v>
      </c>
      <c r="O913" s="17">
        <v>68</v>
      </c>
      <c r="P913" s="17">
        <v>0.67400000000000004</v>
      </c>
      <c r="Q913" s="17">
        <v>0.501</v>
      </c>
      <c r="R913" s="17">
        <v>4.0800000000000003E-2</v>
      </c>
      <c r="S913" s="17">
        <v>3.46E-3</v>
      </c>
      <c r="T913" s="17">
        <v>0.28199999999999997</v>
      </c>
      <c r="U913" s="17">
        <v>0.152</v>
      </c>
      <c r="V913" s="17">
        <v>-6.3630000000000004</v>
      </c>
      <c r="W913" s="17">
        <v>200838</v>
      </c>
      <c r="X913">
        <f>YEAR(semaineNetNm1[[#This Row],[Date de sortie]])</f>
        <v>2020</v>
      </c>
    </row>
    <row r="914" spans="1:24" x14ac:dyDescent="0.25">
      <c r="A914" s="10" t="s">
        <v>752</v>
      </c>
      <c r="B914" s="17">
        <v>820</v>
      </c>
      <c r="C914" s="18">
        <v>19</v>
      </c>
      <c r="D914" s="17">
        <v>28</v>
      </c>
      <c r="E914" s="19">
        <v>44029</v>
      </c>
      <c r="F914" s="17" t="s">
        <v>1508</v>
      </c>
      <c r="G914" s="17" t="s">
        <v>1509</v>
      </c>
      <c r="H914" t="str" cm="1">
        <f t="array" ref="H9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14" s="17" t="s">
        <v>68</v>
      </c>
      <c r="J914" t="str">
        <f>IF(semaineNetNm1[[#This Row],[Popularité]]&gt;=70,"Forte","Faible")</f>
        <v>Forte</v>
      </c>
      <c r="K914" t="str">
        <f>IF(semaineNetNm1[[#This Row],[Energie]]&gt;0.6,"Forte","Faible")</f>
        <v>Forte</v>
      </c>
      <c r="L914" s="18">
        <v>5016343</v>
      </c>
      <c r="M914" s="17">
        <v>5966748</v>
      </c>
      <c r="N914" s="19">
        <v>43931</v>
      </c>
      <c r="O914" s="17">
        <v>74</v>
      </c>
      <c r="P914" s="17">
        <v>0.63500000000000001</v>
      </c>
      <c r="Q914" s="17">
        <v>0.89400000000000002</v>
      </c>
      <c r="R914" s="17">
        <v>4.7300000000000002E-2</v>
      </c>
      <c r="S914" s="17">
        <v>0.193</v>
      </c>
      <c r="T914" s="17">
        <v>8.2299999999999998E-2</v>
      </c>
      <c r="U914" s="17">
        <v>0.42799999999999999</v>
      </c>
      <c r="V914" s="17">
        <v>-6.9290000000000003</v>
      </c>
      <c r="W914" s="17">
        <v>249143</v>
      </c>
      <c r="X914">
        <f>YEAR(semaineNetNm1[[#This Row],[Date de sortie]])</f>
        <v>2020</v>
      </c>
    </row>
    <row r="915" spans="1:24" x14ac:dyDescent="0.25">
      <c r="A915" s="10" t="s">
        <v>752</v>
      </c>
      <c r="B915" s="17">
        <v>1167</v>
      </c>
      <c r="C915" s="18">
        <v>120</v>
      </c>
      <c r="D915" s="17">
        <v>7</v>
      </c>
      <c r="E915" s="19">
        <v>43938</v>
      </c>
      <c r="F915" s="17" t="s">
        <v>1510</v>
      </c>
      <c r="G915" s="17" t="s">
        <v>1511</v>
      </c>
      <c r="H915" t="str" cm="1">
        <f t="array" ref="H9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15" s="17" t="s">
        <v>51</v>
      </c>
      <c r="J915" t="str">
        <f>IF(semaineNetNm1[[#This Row],[Popularité]]&gt;=70,"Forte","Faible")</f>
        <v>Faible</v>
      </c>
      <c r="K915" t="str">
        <f>IF(semaineNetNm1[[#This Row],[Energie]]&gt;0.6,"Forte","Faible")</f>
        <v>Forte</v>
      </c>
      <c r="L915" s="18">
        <v>4440738</v>
      </c>
      <c r="M915" s="17">
        <v>6671084</v>
      </c>
      <c r="N915" s="19">
        <v>43931</v>
      </c>
      <c r="O915" s="17">
        <v>69</v>
      </c>
      <c r="P915" s="17">
        <v>0.69299999999999995</v>
      </c>
      <c r="Q915" s="17">
        <v>0.747</v>
      </c>
      <c r="R915" s="17">
        <v>0.29799999999999999</v>
      </c>
      <c r="S915" s="17">
        <v>0.10199999999999999</v>
      </c>
      <c r="T915" s="17">
        <v>8.72E-2</v>
      </c>
      <c r="U915" s="17">
        <v>0.73599999999999999</v>
      </c>
      <c r="V915" s="17">
        <v>-2.97</v>
      </c>
      <c r="W915" s="17">
        <v>189567</v>
      </c>
      <c r="X915">
        <f>YEAR(semaineNetNm1[[#This Row],[Date de sortie]])</f>
        <v>2020</v>
      </c>
    </row>
    <row r="916" spans="1:24" x14ac:dyDescent="0.25">
      <c r="A916" s="10" t="s">
        <v>752</v>
      </c>
      <c r="B916" s="17">
        <v>1216</v>
      </c>
      <c r="C916" s="18">
        <v>109</v>
      </c>
      <c r="D916" s="17">
        <v>5</v>
      </c>
      <c r="E916" s="19">
        <v>43931</v>
      </c>
      <c r="F916" s="17" t="s">
        <v>1512</v>
      </c>
      <c r="G916" s="17" t="s">
        <v>1513</v>
      </c>
      <c r="H916" t="str" cm="1">
        <f t="array" ref="H9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16" s="17" t="s">
        <v>149</v>
      </c>
      <c r="J916" t="str">
        <f>IF(semaineNetNm1[[#This Row],[Popularité]]&gt;=70,"Forte","Faible")</f>
        <v>Forte</v>
      </c>
      <c r="K916" t="str">
        <f>IF(semaineNetNm1[[#This Row],[Energie]]&gt;0.6,"Forte","Faible")</f>
        <v>Forte</v>
      </c>
      <c r="L916" s="18">
        <v>4402281</v>
      </c>
      <c r="M916" s="17">
        <v>3828418</v>
      </c>
      <c r="N916" s="19">
        <v>43931</v>
      </c>
      <c r="O916" s="17">
        <v>75</v>
      </c>
      <c r="P916" s="17">
        <v>0.7</v>
      </c>
      <c r="Q916" s="17">
        <v>0.92900000000000005</v>
      </c>
      <c r="R916" s="17">
        <v>9.06E-2</v>
      </c>
      <c r="S916" s="17">
        <v>0.14399999999999999</v>
      </c>
      <c r="T916" s="17">
        <v>0.34899999999999998</v>
      </c>
      <c r="U916" s="17">
        <v>0.80200000000000005</v>
      </c>
      <c r="V916" s="17">
        <v>-5.5949999999999998</v>
      </c>
      <c r="W916" s="17">
        <v>132024</v>
      </c>
      <c r="X916">
        <f>YEAR(semaineNetNm1[[#This Row],[Date de sortie]])</f>
        <v>2020</v>
      </c>
    </row>
    <row r="917" spans="1:24" x14ac:dyDescent="0.25">
      <c r="A917" s="10" t="s">
        <v>752</v>
      </c>
      <c r="B917" s="17">
        <v>1241</v>
      </c>
      <c r="C917" s="18">
        <v>101</v>
      </c>
      <c r="D917" s="17">
        <v>1</v>
      </c>
      <c r="E917" s="19">
        <v>43931</v>
      </c>
      <c r="F917" s="17" t="s">
        <v>1514</v>
      </c>
      <c r="G917" s="17" t="s">
        <v>1513</v>
      </c>
      <c r="H917" t="str" cm="1">
        <f t="array" ref="H9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17" s="17" t="s">
        <v>149</v>
      </c>
      <c r="J917" t="str">
        <f>IF(semaineNetNm1[[#This Row],[Popularité]]&gt;=70,"Forte","Faible")</f>
        <v>Faible</v>
      </c>
      <c r="K917" t="str">
        <f>IF(semaineNetNm1[[#This Row],[Energie]]&gt;0.6,"Forte","Faible")</f>
        <v>Forte</v>
      </c>
      <c r="L917" s="18">
        <v>5938996</v>
      </c>
      <c r="M917" s="17">
        <v>3828418</v>
      </c>
      <c r="N917" s="19">
        <v>43931</v>
      </c>
      <c r="O917" s="17">
        <v>66</v>
      </c>
      <c r="P917" s="17">
        <v>0.82299999999999995</v>
      </c>
      <c r="Q917" s="17">
        <v>0.77500000000000002</v>
      </c>
      <c r="R917" s="17">
        <v>6.3500000000000001E-2</v>
      </c>
      <c r="S917" s="17">
        <v>8.8099999999999998E-2</v>
      </c>
      <c r="T917" s="17">
        <v>0.309</v>
      </c>
      <c r="U917" s="17">
        <v>0.65</v>
      </c>
      <c r="V917" s="17">
        <v>-4.9409999999999998</v>
      </c>
      <c r="W917" s="17">
        <v>174848</v>
      </c>
      <c r="X917">
        <f>YEAR(semaineNetNm1[[#This Row],[Date de sortie]])</f>
        <v>2020</v>
      </c>
    </row>
    <row r="918" spans="1:24" x14ac:dyDescent="0.25">
      <c r="A918" s="10" t="s">
        <v>752</v>
      </c>
      <c r="B918" s="17">
        <v>1128</v>
      </c>
      <c r="C918" s="18">
        <v>30</v>
      </c>
      <c r="D918" s="17">
        <v>9</v>
      </c>
      <c r="E918" s="19">
        <v>43931</v>
      </c>
      <c r="F918" s="17" t="s">
        <v>1515</v>
      </c>
      <c r="G918" s="17" t="s">
        <v>390</v>
      </c>
      <c r="H918" t="str" cm="1">
        <f t="array" ref="H9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918" s="17" t="s">
        <v>213</v>
      </c>
      <c r="J918" t="str">
        <f>IF(semaineNetNm1[[#This Row],[Popularité]]&gt;=70,"Forte","Faible")</f>
        <v>Forte</v>
      </c>
      <c r="K918" t="str">
        <f>IF(semaineNetNm1[[#This Row],[Energie]]&gt;0.6,"Forte","Faible")</f>
        <v>Faible</v>
      </c>
      <c r="L918" s="18">
        <v>4252898</v>
      </c>
      <c r="M918" s="17">
        <v>20829526</v>
      </c>
      <c r="N918" s="19">
        <v>43930</v>
      </c>
      <c r="O918" s="17">
        <v>72</v>
      </c>
      <c r="P918" s="17">
        <v>0.58299999999999996</v>
      </c>
      <c r="Q918" s="17">
        <v>0.754</v>
      </c>
      <c r="R918" s="17">
        <v>4.3200000000000002E-2</v>
      </c>
      <c r="S918" s="17">
        <v>0.32</v>
      </c>
      <c r="T918" s="17">
        <v>0.14399999999999999</v>
      </c>
      <c r="U918" s="17">
        <v>0.77</v>
      </c>
      <c r="V918" s="17">
        <v>-7.34</v>
      </c>
      <c r="W918" s="17">
        <v>220051</v>
      </c>
      <c r="X918">
        <f>YEAR(semaineNetNm1[[#This Row],[Date de sortie]])</f>
        <v>2020</v>
      </c>
    </row>
    <row r="919" spans="1:24" x14ac:dyDescent="0.25">
      <c r="A919" s="10" t="s">
        <v>752</v>
      </c>
      <c r="B919" s="17">
        <v>1208</v>
      </c>
      <c r="C919" s="18">
        <v>40</v>
      </c>
      <c r="D919" s="17">
        <v>4</v>
      </c>
      <c r="E919" s="19">
        <v>43931</v>
      </c>
      <c r="F919" s="17" t="s">
        <v>1516</v>
      </c>
      <c r="G919" s="17" t="s">
        <v>83</v>
      </c>
      <c r="H919" t="str" cm="1">
        <f t="array" ref="H9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19" s="17" t="s">
        <v>68</v>
      </c>
      <c r="J919" t="str">
        <f>IF(semaineNetNm1[[#This Row],[Popularité]]&gt;=70,"Forte","Faible")</f>
        <v>Faible</v>
      </c>
      <c r="K919" t="str">
        <f>IF(semaineNetNm1[[#This Row],[Energie]]&gt;0.6,"Forte","Faible")</f>
        <v>Faible</v>
      </c>
      <c r="L919" s="18">
        <v>5236730</v>
      </c>
      <c r="M919" s="17">
        <v>28931149</v>
      </c>
      <c r="N919" s="19">
        <v>43930</v>
      </c>
      <c r="O919" s="17">
        <v>62</v>
      </c>
      <c r="P919" s="17">
        <v>0.51200000000000001</v>
      </c>
      <c r="Q919" s="17">
        <v>0.81100000000000005</v>
      </c>
      <c r="R919" s="17">
        <v>0.17</v>
      </c>
      <c r="S919" s="17">
        <v>0.218</v>
      </c>
      <c r="T919" s="17">
        <v>7.6799999999999993E-2</v>
      </c>
      <c r="U919" s="17">
        <v>0.34599999999999997</v>
      </c>
      <c r="V919" s="17">
        <v>-6.3810000000000002</v>
      </c>
      <c r="W919" s="17">
        <v>161188</v>
      </c>
      <c r="X919">
        <f>YEAR(semaineNetNm1[[#This Row],[Date de sortie]])</f>
        <v>2020</v>
      </c>
    </row>
    <row r="920" spans="1:24" x14ac:dyDescent="0.25">
      <c r="A920" s="10" t="s">
        <v>752</v>
      </c>
      <c r="B920" s="17">
        <v>1242</v>
      </c>
      <c r="C920" s="18">
        <v>127</v>
      </c>
      <c r="D920" s="17">
        <v>1</v>
      </c>
      <c r="E920" s="19">
        <v>43931</v>
      </c>
      <c r="F920" s="17" t="s">
        <v>1517</v>
      </c>
      <c r="G920" s="17" t="s">
        <v>937</v>
      </c>
      <c r="H920" t="str" cm="1">
        <f t="array" ref="H9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20" s="17" t="s">
        <v>164</v>
      </c>
      <c r="J920" t="str">
        <f>IF(semaineNetNm1[[#This Row],[Popularité]]&gt;=70,"Forte","Faible")</f>
        <v>Faible</v>
      </c>
      <c r="K920" t="str">
        <f>IF(semaineNetNm1[[#This Row],[Energie]]&gt;0.6,"Forte","Faible")</f>
        <v>Faible</v>
      </c>
      <c r="L920" s="18">
        <v>5291167</v>
      </c>
      <c r="M920" s="17">
        <v>1683006</v>
      </c>
      <c r="N920" s="19">
        <v>43930</v>
      </c>
      <c r="O920" s="17">
        <v>59</v>
      </c>
      <c r="P920" s="17">
        <v>0.59399999999999997</v>
      </c>
      <c r="Q920" s="17">
        <v>0.83899999999999997</v>
      </c>
      <c r="R920" s="17">
        <v>0.13900000000000001</v>
      </c>
      <c r="S920" s="17">
        <v>0.249</v>
      </c>
      <c r="T920" s="17">
        <v>0.16500000000000001</v>
      </c>
      <c r="U920" s="17">
        <v>0.57999999999999996</v>
      </c>
      <c r="V920" s="17">
        <v>-9.0869999999999997</v>
      </c>
      <c r="W920" s="17">
        <v>179844</v>
      </c>
      <c r="X920">
        <f>YEAR(semaineNetNm1[[#This Row],[Date de sortie]])</f>
        <v>2020</v>
      </c>
    </row>
    <row r="921" spans="1:24" x14ac:dyDescent="0.25">
      <c r="A921" s="10" t="s">
        <v>752</v>
      </c>
      <c r="B921" s="17">
        <v>1243</v>
      </c>
      <c r="C921" s="18">
        <v>128</v>
      </c>
      <c r="D921" s="17">
        <v>1</v>
      </c>
      <c r="E921" s="19">
        <v>43931</v>
      </c>
      <c r="F921" s="17" t="s">
        <v>1518</v>
      </c>
      <c r="G921" s="17" t="s">
        <v>1519</v>
      </c>
      <c r="H921" t="str" cm="1">
        <f t="array" ref="H9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21" s="17" t="s">
        <v>164</v>
      </c>
      <c r="J921" t="str">
        <f>IF(semaineNetNm1[[#This Row],[Popularité]]&gt;=70,"Forte","Faible")</f>
        <v>Faible</v>
      </c>
      <c r="K921" t="str">
        <f>IF(semaineNetNm1[[#This Row],[Energie]]&gt;0.6,"Forte","Faible")</f>
        <v>Forte</v>
      </c>
      <c r="L921" s="18">
        <v>5290730</v>
      </c>
      <c r="M921" s="17">
        <v>1045091</v>
      </c>
      <c r="N921" s="19">
        <v>43930</v>
      </c>
      <c r="O921" s="17">
        <v>57</v>
      </c>
      <c r="P921" s="17">
        <v>0.71199999999999997</v>
      </c>
      <c r="Q921" s="17">
        <v>0.628</v>
      </c>
      <c r="R921" s="17">
        <v>0.156</v>
      </c>
      <c r="S921" s="17">
        <v>0.28199999999999997</v>
      </c>
      <c r="T921" s="17">
        <v>0.156</v>
      </c>
      <c r="U921" s="17">
        <v>0.45</v>
      </c>
      <c r="V921" s="17">
        <v>-4.8639999999999999</v>
      </c>
      <c r="W921" s="17">
        <v>167827</v>
      </c>
      <c r="X921">
        <f>YEAR(semaineNetNm1[[#This Row],[Date de sortie]])</f>
        <v>2020</v>
      </c>
    </row>
    <row r="922" spans="1:24" x14ac:dyDescent="0.25">
      <c r="A922" s="10" t="s">
        <v>752</v>
      </c>
      <c r="B922" s="17">
        <v>550</v>
      </c>
      <c r="C922" s="18">
        <v>2</v>
      </c>
      <c r="D922" s="17">
        <v>46</v>
      </c>
      <c r="E922" s="19">
        <v>43952</v>
      </c>
      <c r="F922" s="17" t="s">
        <v>1520</v>
      </c>
      <c r="G922" s="17" t="s">
        <v>610</v>
      </c>
      <c r="H922" t="str" cm="1">
        <f t="array" ref="H9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22" s="17" t="s">
        <v>149</v>
      </c>
      <c r="J922" t="str">
        <f>IF(semaineNetNm1[[#This Row],[Popularité]]&gt;=70,"Forte","Faible")</f>
        <v>Forte</v>
      </c>
      <c r="K922" t="str">
        <f>IF(semaineNetNm1[[#This Row],[Energie]]&gt;0.6,"Forte","Faible")</f>
        <v>Faible</v>
      </c>
      <c r="L922" s="18">
        <v>4966878</v>
      </c>
      <c r="M922" s="17">
        <v>56327031</v>
      </c>
      <c r="N922" s="19">
        <v>43924</v>
      </c>
      <c r="O922" s="17">
        <v>78</v>
      </c>
      <c r="P922" s="17">
        <v>0.45400000000000001</v>
      </c>
      <c r="Q922" s="17">
        <v>0.83399999999999996</v>
      </c>
      <c r="R922" s="17">
        <v>0.20100000000000001</v>
      </c>
      <c r="S922" s="17">
        <v>0.32100000000000001</v>
      </c>
      <c r="T922" s="17">
        <v>0.114</v>
      </c>
      <c r="U922" s="17">
        <v>0.83699999999999997</v>
      </c>
      <c r="V922" s="17">
        <v>-9.75</v>
      </c>
      <c r="W922" s="17">
        <v>247059</v>
      </c>
      <c r="X922">
        <f>YEAR(semaineNetNm1[[#This Row],[Date de sortie]])</f>
        <v>2020</v>
      </c>
    </row>
    <row r="923" spans="1:24" x14ac:dyDescent="0.25">
      <c r="A923" s="10" t="s">
        <v>752</v>
      </c>
      <c r="B923" s="17">
        <v>570</v>
      </c>
      <c r="C923" s="18">
        <v>47</v>
      </c>
      <c r="D923" s="17">
        <v>25</v>
      </c>
      <c r="E923" s="19">
        <v>44099</v>
      </c>
      <c r="F923" s="17" t="s">
        <v>1521</v>
      </c>
      <c r="G923" s="17" t="s">
        <v>1522</v>
      </c>
      <c r="H923" t="str" cm="1">
        <f t="array" ref="H9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23" s="17" t="s">
        <v>1523</v>
      </c>
      <c r="J923" t="str">
        <f>IF(semaineNetNm1[[#This Row],[Popularité]]&gt;=70,"Forte","Faible")</f>
        <v>Forte</v>
      </c>
      <c r="K923" t="str">
        <f>IF(semaineNetNm1[[#This Row],[Energie]]&gt;0.6,"Forte","Faible")</f>
        <v>Faible</v>
      </c>
      <c r="L923" s="18">
        <v>4873380</v>
      </c>
      <c r="M923" s="17">
        <v>149682</v>
      </c>
      <c r="N923" s="19">
        <v>43924</v>
      </c>
      <c r="O923" s="17">
        <v>76</v>
      </c>
      <c r="P923" s="17">
        <v>0.52500000000000002</v>
      </c>
      <c r="Q923" s="17">
        <v>0.85399999999999998</v>
      </c>
      <c r="R923" s="17">
        <v>0.214</v>
      </c>
      <c r="S923" s="17">
        <v>0.81899999999999995</v>
      </c>
      <c r="T923" s="17">
        <v>0.14599999999999999</v>
      </c>
      <c r="U923" s="17">
        <v>0.63</v>
      </c>
      <c r="V923" s="17">
        <v>-4.4260000000000002</v>
      </c>
      <c r="W923" s="17">
        <v>197587</v>
      </c>
      <c r="X923">
        <f>YEAR(semaineNetNm1[[#This Row],[Date de sortie]])</f>
        <v>2020</v>
      </c>
    </row>
    <row r="924" spans="1:24" x14ac:dyDescent="0.25">
      <c r="A924" s="10" t="s">
        <v>752</v>
      </c>
      <c r="B924" s="17">
        <v>952</v>
      </c>
      <c r="C924" s="18">
        <v>59</v>
      </c>
      <c r="D924" s="17">
        <v>6</v>
      </c>
      <c r="E924" s="19">
        <v>44029</v>
      </c>
      <c r="F924" s="17" t="s">
        <v>1524</v>
      </c>
      <c r="G924" s="17" t="s">
        <v>1134</v>
      </c>
      <c r="H924" t="str" cm="1">
        <f t="array" ref="H9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24" s="17" t="s">
        <v>1135</v>
      </c>
      <c r="J924" t="str">
        <f>IF(semaineNetNm1[[#This Row],[Popularité]]&gt;=70,"Forte","Faible")</f>
        <v>Faible</v>
      </c>
      <c r="K924" t="str">
        <f>IF(semaineNetNm1[[#This Row],[Energie]]&gt;0.6,"Forte","Faible")</f>
        <v>Faible</v>
      </c>
      <c r="L924" s="18">
        <v>4737306</v>
      </c>
      <c r="M924" s="17">
        <v>2203386</v>
      </c>
      <c r="N924" s="19">
        <v>43924</v>
      </c>
      <c r="O924" s="17">
        <v>55</v>
      </c>
      <c r="P924" s="17">
        <v>0.26</v>
      </c>
      <c r="Q924" s="17">
        <v>0.90400000000000003</v>
      </c>
      <c r="R924" s="17">
        <v>0.10100000000000001</v>
      </c>
      <c r="S924" s="17">
        <v>0.27700000000000002</v>
      </c>
      <c r="T924" s="17">
        <v>0.121</v>
      </c>
      <c r="U924" s="17">
        <v>0.23100000000000001</v>
      </c>
      <c r="V924" s="17">
        <v>-17.57</v>
      </c>
      <c r="W924" s="17">
        <v>167147</v>
      </c>
      <c r="X924">
        <f>YEAR(semaineNetNm1[[#This Row],[Date de sortie]])</f>
        <v>2020</v>
      </c>
    </row>
    <row r="925" spans="1:24" x14ac:dyDescent="0.25">
      <c r="A925" s="10" t="s">
        <v>752</v>
      </c>
      <c r="B925" s="17">
        <v>1235</v>
      </c>
      <c r="C925" s="18">
        <v>80</v>
      </c>
      <c r="D925" s="17">
        <v>3</v>
      </c>
      <c r="E925" s="19">
        <v>43924</v>
      </c>
      <c r="F925" s="17" t="s">
        <v>1525</v>
      </c>
      <c r="G925" s="17" t="s">
        <v>1526</v>
      </c>
      <c r="H925" t="str" cm="1">
        <f t="array" ref="H9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25" s="17" t="s">
        <v>102</v>
      </c>
      <c r="J925" t="str">
        <f>IF(semaineNetNm1[[#This Row],[Popularité]]&gt;=70,"Forte","Faible")</f>
        <v>Forte</v>
      </c>
      <c r="K925" t="str">
        <f>IF(semaineNetNm1[[#This Row],[Energie]]&gt;0.6,"Forte","Faible")</f>
        <v>Forte</v>
      </c>
      <c r="L925" s="18">
        <v>4674532</v>
      </c>
      <c r="M925" s="17">
        <v>7593792</v>
      </c>
      <c r="N925" s="19">
        <v>43924</v>
      </c>
      <c r="O925" s="17">
        <v>70</v>
      </c>
      <c r="P925" s="17">
        <v>0.65100000000000002</v>
      </c>
      <c r="Q925" s="17">
        <v>0.61099999999999999</v>
      </c>
      <c r="R925" s="17">
        <v>5.8900000000000001E-2</v>
      </c>
      <c r="S925" s="17">
        <v>0.14399999999999999</v>
      </c>
      <c r="T925" s="17">
        <v>0.105</v>
      </c>
      <c r="U925" s="17">
        <v>0.35099999999999998</v>
      </c>
      <c r="V925" s="17">
        <v>-6.9729999999999999</v>
      </c>
      <c r="W925" s="17">
        <v>215361</v>
      </c>
      <c r="X925">
        <f>YEAR(semaineNetNm1[[#This Row],[Date de sortie]])</f>
        <v>2020</v>
      </c>
    </row>
    <row r="926" spans="1:24" x14ac:dyDescent="0.25">
      <c r="A926" s="10" t="s">
        <v>752</v>
      </c>
      <c r="B926" s="17">
        <v>1238</v>
      </c>
      <c r="C926" s="18">
        <v>128</v>
      </c>
      <c r="D926" s="17">
        <v>3</v>
      </c>
      <c r="E926" s="19">
        <v>43924</v>
      </c>
      <c r="F926" s="17" t="s">
        <v>1527</v>
      </c>
      <c r="G926" s="17" t="s">
        <v>1528</v>
      </c>
      <c r="H926" t="str" cm="1">
        <f t="array" ref="H9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26" s="17" t="s">
        <v>51</v>
      </c>
      <c r="J926" t="str">
        <f>IF(semaineNetNm1[[#This Row],[Popularité]]&gt;=70,"Forte","Faible")</f>
        <v>Faible</v>
      </c>
      <c r="K926" t="str">
        <f>IF(semaineNetNm1[[#This Row],[Energie]]&gt;0.6,"Forte","Faible")</f>
        <v>Forte</v>
      </c>
      <c r="L926" s="18">
        <v>4593449</v>
      </c>
      <c r="M926" s="17">
        <v>17792779</v>
      </c>
      <c r="N926" s="19">
        <v>43922</v>
      </c>
      <c r="O926" s="17">
        <v>63</v>
      </c>
      <c r="P926" s="17">
        <v>0.78700000000000003</v>
      </c>
      <c r="Q926" s="17">
        <v>0.73499999999999999</v>
      </c>
      <c r="R926" s="17">
        <v>0.16</v>
      </c>
      <c r="S926" s="17">
        <v>0.66700000000000004</v>
      </c>
      <c r="T926" s="17">
        <v>7.2099999999999997E-2</v>
      </c>
      <c r="U926" s="17">
        <v>0.45500000000000002</v>
      </c>
      <c r="V926" s="17">
        <v>-4.375</v>
      </c>
      <c r="W926" s="17">
        <v>203093</v>
      </c>
      <c r="X926">
        <f>YEAR(semaineNetNm1[[#This Row],[Date de sortie]])</f>
        <v>2020</v>
      </c>
    </row>
    <row r="927" spans="1:24" x14ac:dyDescent="0.25">
      <c r="A927" s="10" t="s">
        <v>752</v>
      </c>
      <c r="B927" s="17">
        <v>65</v>
      </c>
      <c r="C927" s="18">
        <v>8</v>
      </c>
      <c r="D927" s="17">
        <v>24</v>
      </c>
      <c r="E927" s="19">
        <v>44288</v>
      </c>
      <c r="F927" s="17" t="s">
        <v>1529</v>
      </c>
      <c r="G927" s="17" t="s">
        <v>1530</v>
      </c>
      <c r="H927" t="str" cm="1">
        <f t="array" ref="H9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27" s="17" t="s">
        <v>56</v>
      </c>
      <c r="J927" t="str">
        <f>IF(semaineNetNm1[[#This Row],[Popularité]]&gt;=70,"Forte","Faible")</f>
        <v>Forte</v>
      </c>
      <c r="K927" t="str">
        <f>IF(semaineNetNm1[[#This Row],[Energie]]&gt;0.6,"Forte","Faible")</f>
        <v>Faible</v>
      </c>
      <c r="L927" s="18">
        <v>8832945</v>
      </c>
      <c r="M927" s="17">
        <v>1398563</v>
      </c>
      <c r="N927" s="19">
        <v>43917</v>
      </c>
      <c r="O927" s="17">
        <v>87</v>
      </c>
      <c r="P927" s="17">
        <v>0.46500000000000002</v>
      </c>
      <c r="Q927" s="17">
        <v>0.44900000000000001</v>
      </c>
      <c r="R927" s="17">
        <v>7.9100000000000004E-2</v>
      </c>
      <c r="S927" s="17">
        <v>0.52400000000000002</v>
      </c>
      <c r="T927" s="17">
        <v>0.30299999999999999</v>
      </c>
      <c r="U927" s="17">
        <v>0.54300000000000004</v>
      </c>
      <c r="V927" s="17">
        <v>-8.9640000000000004</v>
      </c>
      <c r="W927" s="17">
        <v>198371</v>
      </c>
      <c r="X927">
        <f>YEAR(semaineNetNm1[[#This Row],[Date de sortie]])</f>
        <v>2020</v>
      </c>
    </row>
    <row r="928" spans="1:24" x14ac:dyDescent="0.25">
      <c r="A928" s="10" t="s">
        <v>752</v>
      </c>
      <c r="B928" s="17">
        <v>290</v>
      </c>
      <c r="C928" s="18">
        <v>7</v>
      </c>
      <c r="D928" s="17">
        <v>65</v>
      </c>
      <c r="E928" s="19">
        <v>43917</v>
      </c>
      <c r="F928" s="17" t="s">
        <v>1531</v>
      </c>
      <c r="G928" s="17" t="s">
        <v>33</v>
      </c>
      <c r="H928" t="str" cm="1">
        <f t="array" ref="H9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28" s="17" t="s">
        <v>68</v>
      </c>
      <c r="J928" t="str">
        <f>IF(semaineNetNm1[[#This Row],[Popularité]]&gt;=70,"Forte","Faible")</f>
        <v>Forte</v>
      </c>
      <c r="K928" t="str">
        <f>IF(semaineNetNm1[[#This Row],[Energie]]&gt;0.6,"Forte","Faible")</f>
        <v>Forte</v>
      </c>
      <c r="L928" s="18">
        <v>4971176</v>
      </c>
      <c r="M928" s="17">
        <v>27142474</v>
      </c>
      <c r="N928" s="19">
        <v>43917</v>
      </c>
      <c r="O928" s="17">
        <v>80</v>
      </c>
      <c r="P928" s="17">
        <v>0.72899999999999998</v>
      </c>
      <c r="Q928" s="17">
        <v>0.73</v>
      </c>
      <c r="R928" s="17">
        <v>8.8400000000000006E-2</v>
      </c>
      <c r="S928" s="17">
        <v>0.16700000000000001</v>
      </c>
      <c r="T928" s="17">
        <v>0.34899999999999998</v>
      </c>
      <c r="U928" s="17">
        <v>0.46700000000000003</v>
      </c>
      <c r="V928" s="17">
        <v>-3.4340000000000002</v>
      </c>
      <c r="W928" s="17">
        <v>221820</v>
      </c>
      <c r="X928">
        <f>YEAR(semaineNetNm1[[#This Row],[Date de sortie]])</f>
        <v>2020</v>
      </c>
    </row>
    <row r="929" spans="1:24" x14ac:dyDescent="0.25">
      <c r="A929" s="10" t="s">
        <v>752</v>
      </c>
      <c r="B929" s="17">
        <v>763</v>
      </c>
      <c r="C929" s="18">
        <v>87</v>
      </c>
      <c r="D929" s="17">
        <v>11</v>
      </c>
      <c r="E929" s="19">
        <v>44099</v>
      </c>
      <c r="F929" s="17" t="s">
        <v>1532</v>
      </c>
      <c r="G929" s="17" t="s">
        <v>1533</v>
      </c>
      <c r="H929" t="str" cm="1">
        <f t="array" ref="H9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29" s="17" t="s">
        <v>1534</v>
      </c>
      <c r="J929" t="str">
        <f>IF(semaineNetNm1[[#This Row],[Popularité]]&gt;=70,"Forte","Faible")</f>
        <v>Forte</v>
      </c>
      <c r="K929" t="str">
        <f>IF(semaineNetNm1[[#This Row],[Energie]]&gt;0.6,"Forte","Faible")</f>
        <v>Faible</v>
      </c>
      <c r="L929" s="18">
        <v>4907925</v>
      </c>
      <c r="M929" s="17">
        <v>260236</v>
      </c>
      <c r="N929" s="19">
        <v>43917</v>
      </c>
      <c r="O929" s="17">
        <v>79</v>
      </c>
      <c r="P929" s="17">
        <v>0.433</v>
      </c>
      <c r="Q929" s="17">
        <v>0.76200000000000001</v>
      </c>
      <c r="R929" s="17">
        <v>0.187</v>
      </c>
      <c r="S929" s="17">
        <v>0.14299999999999999</v>
      </c>
      <c r="T929" s="17">
        <v>0.11799999999999999</v>
      </c>
      <c r="U929" s="17">
        <v>0.39400000000000002</v>
      </c>
      <c r="V929" s="17">
        <v>-8.9369999999999994</v>
      </c>
      <c r="W929" s="17">
        <v>203145</v>
      </c>
      <c r="X929">
        <f>YEAR(semaineNetNm1[[#This Row],[Date de sortie]])</f>
        <v>2020</v>
      </c>
    </row>
    <row r="930" spans="1:24" x14ac:dyDescent="0.25">
      <c r="A930" s="10" t="s">
        <v>752</v>
      </c>
      <c r="B930" s="17">
        <v>896</v>
      </c>
      <c r="C930" s="18">
        <v>12</v>
      </c>
      <c r="D930" s="17">
        <v>34</v>
      </c>
      <c r="E930" s="19">
        <v>43917</v>
      </c>
      <c r="F930" s="17" t="s">
        <v>1535</v>
      </c>
      <c r="G930" s="17" t="s">
        <v>33</v>
      </c>
      <c r="H930" t="str" cm="1">
        <f t="array" ref="H9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30" s="17" t="s">
        <v>68</v>
      </c>
      <c r="J930" t="str">
        <f>IF(semaineNetNm1[[#This Row],[Popularité]]&gt;=70,"Forte","Faible")</f>
        <v>Forte</v>
      </c>
      <c r="K930" t="str">
        <f>IF(semaineNetNm1[[#This Row],[Energie]]&gt;0.6,"Forte","Faible")</f>
        <v>Forte</v>
      </c>
      <c r="L930" s="18">
        <v>4599807</v>
      </c>
      <c r="M930" s="17">
        <v>27167675</v>
      </c>
      <c r="N930" s="19">
        <v>43917</v>
      </c>
      <c r="O930" s="17">
        <v>77</v>
      </c>
      <c r="P930" s="17">
        <v>0.84399999999999997</v>
      </c>
      <c r="Q930" s="17">
        <v>0.64700000000000002</v>
      </c>
      <c r="R930" s="17">
        <v>4.5699999999999998E-2</v>
      </c>
      <c r="S930" s="17">
        <v>1.37E-2</v>
      </c>
      <c r="T930" s="17">
        <v>0.10199999999999999</v>
      </c>
      <c r="U930" s="17">
        <v>0.746</v>
      </c>
      <c r="V930" s="17">
        <v>-3.7559999999999998</v>
      </c>
      <c r="W930" s="17">
        <v>193829</v>
      </c>
      <c r="X930">
        <f>YEAR(semaineNetNm1[[#This Row],[Date de sortie]])</f>
        <v>2020</v>
      </c>
    </row>
    <row r="931" spans="1:24" x14ac:dyDescent="0.25">
      <c r="A931" s="10" t="s">
        <v>752</v>
      </c>
      <c r="B931" s="17">
        <v>956</v>
      </c>
      <c r="C931" s="18">
        <v>55</v>
      </c>
      <c r="D931" s="17">
        <v>4</v>
      </c>
      <c r="E931" s="19">
        <v>43917</v>
      </c>
      <c r="F931" s="17" t="s">
        <v>1536</v>
      </c>
      <c r="G931" s="17" t="s">
        <v>33</v>
      </c>
      <c r="H931" t="str" cm="1">
        <f t="array" ref="H9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31" s="17" t="s">
        <v>68</v>
      </c>
      <c r="J931" t="str">
        <f>IF(semaineNetNm1[[#This Row],[Popularité]]&gt;=70,"Forte","Faible")</f>
        <v>Forte</v>
      </c>
      <c r="K931" t="str">
        <f>IF(semaineNetNm1[[#This Row],[Energie]]&gt;0.6,"Forte","Faible")</f>
        <v>Forte</v>
      </c>
      <c r="L931" s="18">
        <v>4472669</v>
      </c>
      <c r="M931" s="17">
        <v>27167675</v>
      </c>
      <c r="N931" s="19">
        <v>43917</v>
      </c>
      <c r="O931" s="17">
        <v>72</v>
      </c>
      <c r="P931" s="17">
        <v>0.69</v>
      </c>
      <c r="Q931" s="17">
        <v>0.627</v>
      </c>
      <c r="R931" s="17">
        <v>0.13900000000000001</v>
      </c>
      <c r="S931" s="17">
        <v>3.3000000000000002E-2</v>
      </c>
      <c r="T931" s="17">
        <v>7.4200000000000002E-2</v>
      </c>
      <c r="U931" s="17">
        <v>0.627</v>
      </c>
      <c r="V931" s="17">
        <v>-5.3959999999999999</v>
      </c>
      <c r="W931" s="17">
        <v>208505</v>
      </c>
      <c r="X931">
        <f>YEAR(semaineNetNm1[[#This Row],[Date de sortie]])</f>
        <v>2020</v>
      </c>
    </row>
    <row r="932" spans="1:24" x14ac:dyDescent="0.25">
      <c r="A932" s="10" t="s">
        <v>752</v>
      </c>
      <c r="B932" s="17">
        <v>1110</v>
      </c>
      <c r="C932" s="18">
        <v>43</v>
      </c>
      <c r="D932" s="17">
        <v>12</v>
      </c>
      <c r="E932" s="19">
        <v>43917</v>
      </c>
      <c r="F932" s="17" t="s">
        <v>1537</v>
      </c>
      <c r="G932" s="17" t="s">
        <v>1538</v>
      </c>
      <c r="H932" t="str" cm="1">
        <f t="array" ref="H9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32" s="17" t="s">
        <v>102</v>
      </c>
      <c r="J932" t="str">
        <f>IF(semaineNetNm1[[#This Row],[Popularité]]&gt;=70,"Forte","Faible")</f>
        <v>Faible</v>
      </c>
      <c r="K932" t="str">
        <f>IF(semaineNetNm1[[#This Row],[Energie]]&gt;0.6,"Forte","Faible")</f>
        <v>Forte</v>
      </c>
      <c r="L932" s="18">
        <v>4463865</v>
      </c>
      <c r="M932" s="17">
        <v>7593792</v>
      </c>
      <c r="N932" s="19">
        <v>43917</v>
      </c>
      <c r="O932" s="17">
        <v>68</v>
      </c>
      <c r="P932" s="17">
        <v>0.72799999999999998</v>
      </c>
      <c r="Q932" s="17">
        <v>0.79400000000000004</v>
      </c>
      <c r="R932" s="17">
        <v>0.114</v>
      </c>
      <c r="S932" s="17">
        <v>0.121</v>
      </c>
      <c r="T932" s="17">
        <v>0.22700000000000001</v>
      </c>
      <c r="U932" s="17">
        <v>0.36</v>
      </c>
      <c r="V932" s="17">
        <v>-6.7590000000000003</v>
      </c>
      <c r="W932" s="17">
        <v>183067</v>
      </c>
      <c r="X932">
        <f>YEAR(semaineNetNm1[[#This Row],[Date de sortie]])</f>
        <v>2020</v>
      </c>
    </row>
    <row r="933" spans="1:24" x14ac:dyDescent="0.25">
      <c r="A933" s="10" t="s">
        <v>752</v>
      </c>
      <c r="B933" s="17">
        <v>1113</v>
      </c>
      <c r="C933" s="18">
        <v>22</v>
      </c>
      <c r="D933" s="17">
        <v>12</v>
      </c>
      <c r="E933" s="19">
        <v>43917</v>
      </c>
      <c r="F933" s="17" t="s">
        <v>1539</v>
      </c>
      <c r="G933" s="17" t="s">
        <v>1540</v>
      </c>
      <c r="H933" t="str" cm="1">
        <f t="array" ref="H9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33" s="17" t="s">
        <v>56</v>
      </c>
      <c r="J933" t="str">
        <f>IF(semaineNetNm1[[#This Row],[Popularité]]&gt;=70,"Forte","Faible")</f>
        <v>Forte</v>
      </c>
      <c r="K933" t="str">
        <f>IF(semaineNetNm1[[#This Row],[Energie]]&gt;0.6,"Forte","Faible")</f>
        <v>Forte</v>
      </c>
      <c r="L933" s="18">
        <v>4361970</v>
      </c>
      <c r="M933" s="17">
        <v>3129968</v>
      </c>
      <c r="N933" s="19">
        <v>43917</v>
      </c>
      <c r="O933" s="17">
        <v>74</v>
      </c>
      <c r="P933" s="17">
        <v>0.7</v>
      </c>
      <c r="Q933" s="17">
        <v>0.43</v>
      </c>
      <c r="R933" s="17">
        <v>0.26400000000000001</v>
      </c>
      <c r="S933" s="17">
        <v>9.0200000000000002E-2</v>
      </c>
      <c r="T933" s="17">
        <v>0.216</v>
      </c>
      <c r="U933" s="17">
        <v>0.73099999999999998</v>
      </c>
      <c r="V933" s="17">
        <v>-5.35</v>
      </c>
      <c r="W933" s="17">
        <v>183219</v>
      </c>
      <c r="X933">
        <f>YEAR(semaineNetNm1[[#This Row],[Date de sortie]])</f>
        <v>2020</v>
      </c>
    </row>
    <row r="934" spans="1:24" x14ac:dyDescent="0.25">
      <c r="A934" s="10" t="s">
        <v>752</v>
      </c>
      <c r="B934" s="17">
        <v>1207</v>
      </c>
      <c r="C934" s="18">
        <v>25</v>
      </c>
      <c r="D934" s="17">
        <v>6</v>
      </c>
      <c r="E934" s="19">
        <v>43917</v>
      </c>
      <c r="F934" s="17" t="s">
        <v>1541</v>
      </c>
      <c r="G934" s="17" t="s">
        <v>1542</v>
      </c>
      <c r="H934" t="str" cm="1">
        <f t="array" ref="H9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34" s="17" t="s">
        <v>149</v>
      </c>
      <c r="J934" t="str">
        <f>IF(semaineNetNm1[[#This Row],[Popularité]]&gt;=70,"Forte","Faible")</f>
        <v>Forte</v>
      </c>
      <c r="K934" t="str">
        <f>IF(semaineNetNm1[[#This Row],[Energie]]&gt;0.6,"Forte","Faible")</f>
        <v>Forte</v>
      </c>
      <c r="L934" s="18">
        <v>5594561</v>
      </c>
      <c r="M934" s="17">
        <v>2613211</v>
      </c>
      <c r="N934" s="19">
        <v>43917</v>
      </c>
      <c r="O934" s="17">
        <v>70</v>
      </c>
      <c r="P934" s="17">
        <v>0.61799999999999999</v>
      </c>
      <c r="Q934" s="17">
        <v>0.89300000000000002</v>
      </c>
      <c r="R934" s="17">
        <v>0.112</v>
      </c>
      <c r="S934" s="17">
        <v>8.2699999999999996E-2</v>
      </c>
      <c r="T934" s="17">
        <v>0.54200000000000004</v>
      </c>
      <c r="U934" s="17">
        <v>0.38900000000000001</v>
      </c>
      <c r="V934" s="17">
        <v>-4.4249999999999998</v>
      </c>
      <c r="W934" s="17">
        <v>161377</v>
      </c>
      <c r="X934">
        <f>YEAR(semaineNetNm1[[#This Row],[Date de sortie]])</f>
        <v>2020</v>
      </c>
    </row>
    <row r="935" spans="1:24" x14ac:dyDescent="0.25">
      <c r="A935" s="10" t="s">
        <v>752</v>
      </c>
      <c r="B935" s="17">
        <v>1248</v>
      </c>
      <c r="C935" s="18">
        <v>194</v>
      </c>
      <c r="D935" s="17">
        <v>2</v>
      </c>
      <c r="E935" s="19">
        <v>43924</v>
      </c>
      <c r="F935" s="17" t="s">
        <v>1543</v>
      </c>
      <c r="G935" s="17" t="s">
        <v>1544</v>
      </c>
      <c r="H935" t="str" cm="1">
        <f t="array" ref="H9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35" s="17" t="s">
        <v>51</v>
      </c>
      <c r="J935" t="str">
        <f>IF(semaineNetNm1[[#This Row],[Popularité]]&gt;=70,"Forte","Faible")</f>
        <v>Faible</v>
      </c>
      <c r="K935" t="str">
        <f>IF(semaineNetNm1[[#This Row],[Energie]]&gt;0.6,"Forte","Faible")</f>
        <v>Forte</v>
      </c>
      <c r="L935" s="18">
        <v>4261965</v>
      </c>
      <c r="M935" s="17">
        <v>4963516</v>
      </c>
      <c r="N935" s="19">
        <v>43917</v>
      </c>
      <c r="O935" s="17">
        <v>69</v>
      </c>
      <c r="P935" s="17">
        <v>0.83199999999999996</v>
      </c>
      <c r="Q935" s="17">
        <v>0.73699999999999999</v>
      </c>
      <c r="R935" s="17">
        <v>7.9799999999999996E-2</v>
      </c>
      <c r="S935" s="17">
        <v>0.12</v>
      </c>
      <c r="T935" s="17">
        <v>0.255</v>
      </c>
      <c r="U935" s="17">
        <v>0.86499999999999999</v>
      </c>
      <c r="V935" s="17">
        <v>-2.6219999999999999</v>
      </c>
      <c r="W935" s="17">
        <v>330240</v>
      </c>
      <c r="X935">
        <f>YEAR(semaineNetNm1[[#This Row],[Date de sortie]])</f>
        <v>2020</v>
      </c>
    </row>
    <row r="936" spans="1:24" x14ac:dyDescent="0.25">
      <c r="A936" s="10" t="s">
        <v>752</v>
      </c>
      <c r="B936" s="17">
        <v>1254</v>
      </c>
      <c r="C936" s="18">
        <v>103</v>
      </c>
      <c r="D936" s="17">
        <v>4</v>
      </c>
      <c r="E936" s="19">
        <v>43882</v>
      </c>
      <c r="F936" s="17" t="s">
        <v>1545</v>
      </c>
      <c r="G936" s="17" t="s">
        <v>1546</v>
      </c>
      <c r="H936" t="str" cm="1">
        <f t="array" ref="H9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36" s="17" t="s">
        <v>1398</v>
      </c>
      <c r="J936" t="str">
        <f>IF(semaineNetNm1[[#This Row],[Popularité]]&gt;=70,"Forte","Faible")</f>
        <v>Faible</v>
      </c>
      <c r="K936" t="str">
        <f>IF(semaineNetNm1[[#This Row],[Energie]]&gt;0.6,"Forte","Faible")</f>
        <v>Forte</v>
      </c>
      <c r="L936" s="18">
        <v>4724056</v>
      </c>
      <c r="M936" s="17">
        <v>7744095</v>
      </c>
      <c r="N936" s="19">
        <v>43917</v>
      </c>
      <c r="O936" s="17">
        <v>67</v>
      </c>
      <c r="P936" s="17">
        <v>0.62</v>
      </c>
      <c r="Q936" s="17">
        <v>0.72199999999999998</v>
      </c>
      <c r="R936" s="17">
        <v>4.8300000000000003E-2</v>
      </c>
      <c r="S936" s="17">
        <v>0.313</v>
      </c>
      <c r="T936" s="17">
        <v>0.26</v>
      </c>
      <c r="U936" s="17">
        <v>0.47399999999999998</v>
      </c>
      <c r="V936" s="17">
        <v>-3.6389999999999998</v>
      </c>
      <c r="W936" s="17">
        <v>186786</v>
      </c>
      <c r="X936">
        <f>YEAR(semaineNetNm1[[#This Row],[Date de sortie]])</f>
        <v>2020</v>
      </c>
    </row>
    <row r="937" spans="1:24" x14ac:dyDescent="0.25">
      <c r="A937" s="10" t="s">
        <v>752</v>
      </c>
      <c r="B937" s="17">
        <v>1259</v>
      </c>
      <c r="C937" s="18">
        <v>69</v>
      </c>
      <c r="D937" s="17">
        <v>2</v>
      </c>
      <c r="E937" s="19">
        <v>43917</v>
      </c>
      <c r="F937" s="17" t="s">
        <v>1547</v>
      </c>
      <c r="G937" s="17" t="s">
        <v>33</v>
      </c>
      <c r="H937" t="str" cm="1">
        <f t="array" ref="H9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37" s="17" t="s">
        <v>68</v>
      </c>
      <c r="J937" t="str">
        <f>IF(semaineNetNm1[[#This Row],[Popularité]]&gt;=70,"Forte","Faible")</f>
        <v>Faible</v>
      </c>
      <c r="K937" t="str">
        <f>IF(semaineNetNm1[[#This Row],[Energie]]&gt;0.6,"Forte","Faible")</f>
        <v>Faible</v>
      </c>
      <c r="L937" s="18">
        <v>4305034</v>
      </c>
      <c r="M937" s="17">
        <v>27167675</v>
      </c>
      <c r="N937" s="19">
        <v>43917</v>
      </c>
      <c r="O937" s="17">
        <v>67</v>
      </c>
      <c r="P937" s="17">
        <v>0.47399999999999998</v>
      </c>
      <c r="Q937" s="17">
        <v>0.90600000000000003</v>
      </c>
      <c r="R937" s="17">
        <v>0.19400000000000001</v>
      </c>
      <c r="S937" s="17">
        <v>3.1099999999999999E-2</v>
      </c>
      <c r="T937" s="17">
        <v>0.28599999999999998</v>
      </c>
      <c r="U937" s="17">
        <v>0.65600000000000003</v>
      </c>
      <c r="V937" s="17">
        <v>-6.1239999999999997</v>
      </c>
      <c r="W937" s="17">
        <v>194607</v>
      </c>
      <c r="X937">
        <f>YEAR(semaineNetNm1[[#This Row],[Date de sortie]])</f>
        <v>2020</v>
      </c>
    </row>
    <row r="938" spans="1:24" x14ac:dyDescent="0.25">
      <c r="A938" s="10" t="s">
        <v>752</v>
      </c>
      <c r="B938" s="17">
        <v>1268</v>
      </c>
      <c r="C938" s="18">
        <v>132</v>
      </c>
      <c r="D938" s="17">
        <v>1</v>
      </c>
      <c r="E938" s="19">
        <v>43917</v>
      </c>
      <c r="F938" s="17" t="s">
        <v>1548</v>
      </c>
      <c r="G938" s="17" t="s">
        <v>1549</v>
      </c>
      <c r="H938" t="str" cm="1">
        <f t="array" ref="H9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38" s="17" t="s">
        <v>1372</v>
      </c>
      <c r="J938" t="str">
        <f>IF(semaineNetNm1[[#This Row],[Popularité]]&gt;=70,"Forte","Faible")</f>
        <v>Faible</v>
      </c>
      <c r="K938" t="str">
        <f>IF(semaineNetNm1[[#This Row],[Energie]]&gt;0.6,"Forte","Faible")</f>
        <v>Faible</v>
      </c>
      <c r="L938" s="18">
        <v>5878493</v>
      </c>
      <c r="M938" s="17">
        <v>900975</v>
      </c>
      <c r="N938" s="19">
        <v>43917</v>
      </c>
      <c r="O938" s="17">
        <v>54</v>
      </c>
      <c r="P938" s="17">
        <v>0.55600000000000005</v>
      </c>
      <c r="Q938" s="17">
        <v>0.76100000000000001</v>
      </c>
      <c r="R938" s="17">
        <v>0.36399999999999999</v>
      </c>
      <c r="S938" s="17">
        <v>0.13800000000000001</v>
      </c>
      <c r="T938" s="17">
        <v>9.7600000000000006E-2</v>
      </c>
      <c r="U938" s="17">
        <v>0.52100000000000002</v>
      </c>
      <c r="V938" s="17">
        <v>-6.9429999999999996</v>
      </c>
      <c r="W938" s="17">
        <v>160357</v>
      </c>
      <c r="X938">
        <f>YEAR(semaineNetNm1[[#This Row],[Date de sortie]])</f>
        <v>2020</v>
      </c>
    </row>
    <row r="939" spans="1:24" x14ac:dyDescent="0.25">
      <c r="A939" s="10" t="s">
        <v>752</v>
      </c>
      <c r="B939" s="17">
        <v>1270</v>
      </c>
      <c r="C939" s="18">
        <v>136</v>
      </c>
      <c r="D939" s="17">
        <v>1</v>
      </c>
      <c r="E939" s="19">
        <v>43917</v>
      </c>
      <c r="F939" s="17" t="s">
        <v>1550</v>
      </c>
      <c r="G939" s="17" t="s">
        <v>1546</v>
      </c>
      <c r="H939" t="str" cm="1">
        <f t="array" ref="H9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39" s="17" t="s">
        <v>1398</v>
      </c>
      <c r="J939" t="str">
        <f>IF(semaineNetNm1[[#This Row],[Popularité]]&gt;=70,"Forte","Faible")</f>
        <v>Faible</v>
      </c>
      <c r="K939" t="str">
        <f>IF(semaineNetNm1[[#This Row],[Energie]]&gt;0.6,"Forte","Faible")</f>
        <v>Forte</v>
      </c>
      <c r="L939" s="18">
        <v>5791343</v>
      </c>
      <c r="M939" s="17">
        <v>7744095</v>
      </c>
      <c r="N939" s="19">
        <v>43917</v>
      </c>
      <c r="O939" s="17">
        <v>65</v>
      </c>
      <c r="P939" s="17">
        <v>0.76800000000000002</v>
      </c>
      <c r="Q939" s="17">
        <v>0.64400000000000002</v>
      </c>
      <c r="R939" s="17">
        <v>4.5499999999999999E-2</v>
      </c>
      <c r="S939" s="17">
        <v>0.17399999999999999</v>
      </c>
      <c r="T939" s="17">
        <v>0.46899999999999997</v>
      </c>
      <c r="U939" s="17">
        <v>0.59799999999999998</v>
      </c>
      <c r="V939" s="17">
        <v>-4.3159999999999998</v>
      </c>
      <c r="W939" s="17">
        <v>220536</v>
      </c>
      <c r="X939">
        <f>YEAR(semaineNetNm1[[#This Row],[Date de sortie]])</f>
        <v>2020</v>
      </c>
    </row>
    <row r="940" spans="1:24" x14ac:dyDescent="0.25">
      <c r="A940" s="10" t="s">
        <v>752</v>
      </c>
      <c r="B940" s="17">
        <v>1274</v>
      </c>
      <c r="C940" s="18">
        <v>161</v>
      </c>
      <c r="D940" s="17">
        <v>1</v>
      </c>
      <c r="E940" s="19">
        <v>43917</v>
      </c>
      <c r="F940" s="17" t="s">
        <v>1551</v>
      </c>
      <c r="G940" s="17" t="s">
        <v>1309</v>
      </c>
      <c r="H940" t="str" cm="1">
        <f t="array" ref="H9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40" s="17" t="s">
        <v>999</v>
      </c>
      <c r="J940" t="str">
        <f>IF(semaineNetNm1[[#This Row],[Popularité]]&gt;=70,"Forte","Faible")</f>
        <v>Faible</v>
      </c>
      <c r="K940" t="str">
        <f>IF(semaineNetNm1[[#This Row],[Energie]]&gt;0.6,"Forte","Faible")</f>
        <v>Faible</v>
      </c>
      <c r="L940" s="18">
        <v>5119993</v>
      </c>
      <c r="M940" s="17">
        <v>1700759</v>
      </c>
      <c r="N940" s="19">
        <v>43917</v>
      </c>
      <c r="O940" s="17">
        <v>54</v>
      </c>
      <c r="P940" s="17">
        <v>0.58799999999999997</v>
      </c>
      <c r="Q940" s="17">
        <v>0.77400000000000002</v>
      </c>
      <c r="R940" s="17">
        <v>0.22500000000000001</v>
      </c>
      <c r="S940" s="17">
        <v>3.8600000000000002E-2</v>
      </c>
      <c r="T940" s="17">
        <v>0.25800000000000001</v>
      </c>
      <c r="U940" s="17">
        <v>0.39200000000000002</v>
      </c>
      <c r="V940" s="17">
        <v>-8.5289999999999999</v>
      </c>
      <c r="W940" s="17">
        <v>147353</v>
      </c>
      <c r="X940">
        <f>YEAR(semaineNetNm1[[#This Row],[Date de sortie]])</f>
        <v>2020</v>
      </c>
    </row>
    <row r="941" spans="1:24" x14ac:dyDescent="0.25">
      <c r="A941" s="10" t="s">
        <v>752</v>
      </c>
      <c r="B941" s="17">
        <v>1418</v>
      </c>
      <c r="C941" s="18">
        <v>67</v>
      </c>
      <c r="D941" s="17">
        <v>2</v>
      </c>
      <c r="E941" s="19">
        <v>43868</v>
      </c>
      <c r="F941" s="17" t="s">
        <v>1552</v>
      </c>
      <c r="G941" s="17" t="s">
        <v>1546</v>
      </c>
      <c r="H941" t="str" cm="1">
        <f t="array" ref="H9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41" s="17" t="s">
        <v>1398</v>
      </c>
      <c r="J941" t="str">
        <f>IF(semaineNetNm1[[#This Row],[Popularité]]&gt;=70,"Forte","Faible")</f>
        <v>Faible</v>
      </c>
      <c r="K941" t="str">
        <f>IF(semaineNetNm1[[#This Row],[Energie]]&gt;0.6,"Forte","Faible")</f>
        <v>Forte</v>
      </c>
      <c r="L941" s="18">
        <v>5835260</v>
      </c>
      <c r="M941" s="17">
        <v>7744095</v>
      </c>
      <c r="N941" s="19">
        <v>43917</v>
      </c>
      <c r="O941" s="17">
        <v>62</v>
      </c>
      <c r="P941" s="17">
        <v>0.80700000000000005</v>
      </c>
      <c r="Q941" s="17">
        <v>0.57599999999999996</v>
      </c>
      <c r="R941" s="17">
        <v>3.7400000000000003E-2</v>
      </c>
      <c r="S941" s="17">
        <v>1.8499999999999999E-2</v>
      </c>
      <c r="T941" s="17">
        <v>9.6299999999999997E-2</v>
      </c>
      <c r="U941" s="17">
        <v>0.47899999999999998</v>
      </c>
      <c r="V941" s="17">
        <v>-3.0190000000000001</v>
      </c>
      <c r="W941" s="17">
        <v>192737</v>
      </c>
      <c r="X941">
        <f>YEAR(semaineNetNm1[[#This Row],[Date de sortie]])</f>
        <v>2020</v>
      </c>
    </row>
    <row r="942" spans="1:24" x14ac:dyDescent="0.25">
      <c r="A942" s="10" t="s">
        <v>752</v>
      </c>
      <c r="B942" s="17">
        <v>802</v>
      </c>
      <c r="C942" s="18">
        <v>29</v>
      </c>
      <c r="D942" s="17">
        <v>32</v>
      </c>
      <c r="E942" s="19">
        <v>43938</v>
      </c>
      <c r="F942" s="17" t="s">
        <v>1553</v>
      </c>
      <c r="G942" s="17" t="s">
        <v>704</v>
      </c>
      <c r="H942" t="str" cm="1">
        <f t="array" ref="H9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42" s="17" t="s">
        <v>106</v>
      </c>
      <c r="J942" t="str">
        <f>IF(semaineNetNm1[[#This Row],[Popularité]]&gt;=70,"Forte","Faible")</f>
        <v>Forte</v>
      </c>
      <c r="K942" t="str">
        <f>IF(semaineNetNm1[[#This Row],[Energie]]&gt;0.6,"Forte","Faible")</f>
        <v>Forte</v>
      </c>
      <c r="L942" s="18">
        <v>4787127</v>
      </c>
      <c r="M942" s="17">
        <v>10580764</v>
      </c>
      <c r="N942" s="19">
        <v>43916</v>
      </c>
      <c r="O942" s="17">
        <v>73</v>
      </c>
      <c r="P942" s="17">
        <v>0.85099999999999998</v>
      </c>
      <c r="Q942" s="17">
        <v>0.61099999999999999</v>
      </c>
      <c r="R942" s="17">
        <v>5.9799999999999999E-2</v>
      </c>
      <c r="S942" s="17">
        <v>0.22900000000000001</v>
      </c>
      <c r="T942" s="17">
        <v>0.23200000000000001</v>
      </c>
      <c r="U942" s="17">
        <v>0.82299999999999995</v>
      </c>
      <c r="V942" s="17">
        <v>-2.9820000000000002</v>
      </c>
      <c r="W942" s="17">
        <v>211613</v>
      </c>
      <c r="X942">
        <f>YEAR(semaineNetNm1[[#This Row],[Date de sortie]])</f>
        <v>2020</v>
      </c>
    </row>
    <row r="943" spans="1:24" x14ac:dyDescent="0.25">
      <c r="A943" s="10" t="s">
        <v>752</v>
      </c>
      <c r="B943" s="17">
        <v>841</v>
      </c>
      <c r="C943" s="18">
        <v>54</v>
      </c>
      <c r="D943" s="17">
        <v>29</v>
      </c>
      <c r="E943" s="19">
        <v>43987</v>
      </c>
      <c r="F943" s="17" t="s">
        <v>1554</v>
      </c>
      <c r="G943" s="17" t="s">
        <v>1555</v>
      </c>
      <c r="H943" t="str" cm="1">
        <f t="array" ref="H9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43" s="17" t="s">
        <v>243</v>
      </c>
      <c r="J943" t="str">
        <f>IF(semaineNetNm1[[#This Row],[Popularité]]&gt;=70,"Forte","Faible")</f>
        <v>Forte</v>
      </c>
      <c r="K943" t="str">
        <f>IF(semaineNetNm1[[#This Row],[Energie]]&gt;0.6,"Forte","Faible")</f>
        <v>Forte</v>
      </c>
      <c r="L943" s="18">
        <v>4607003</v>
      </c>
      <c r="M943" s="17">
        <v>6096559</v>
      </c>
      <c r="N943" s="19">
        <v>43916</v>
      </c>
      <c r="O943" s="17">
        <v>75</v>
      </c>
      <c r="P943" s="17">
        <v>0.63100000000000001</v>
      </c>
      <c r="Q943" s="17">
        <v>0.82399999999999995</v>
      </c>
      <c r="R943" s="17">
        <v>8.09E-2</v>
      </c>
      <c r="S943" s="17">
        <v>0.23699999999999999</v>
      </c>
      <c r="T943" s="17">
        <v>5.3100000000000001E-2</v>
      </c>
      <c r="U943" s="17">
        <v>0.67800000000000005</v>
      </c>
      <c r="V943" s="17">
        <v>-2.7909999999999999</v>
      </c>
      <c r="W943" s="17">
        <v>197721</v>
      </c>
      <c r="X943">
        <f>YEAR(semaineNetNm1[[#This Row],[Date de sortie]])</f>
        <v>2020</v>
      </c>
    </row>
    <row r="944" spans="1:24" x14ac:dyDescent="0.25">
      <c r="A944" s="10" t="s">
        <v>752</v>
      </c>
      <c r="B944" s="17">
        <v>1267</v>
      </c>
      <c r="C944" s="18">
        <v>122</v>
      </c>
      <c r="D944" s="17">
        <v>1</v>
      </c>
      <c r="E944" s="19">
        <v>43917</v>
      </c>
      <c r="F944" s="17" t="s">
        <v>1556</v>
      </c>
      <c r="G944" s="17" t="s">
        <v>1557</v>
      </c>
      <c r="H944" t="str" cm="1">
        <f t="array" ref="H9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44" s="17" t="s">
        <v>288</v>
      </c>
      <c r="J944" t="str">
        <f>IF(semaineNetNm1[[#This Row],[Popularité]]&gt;=70,"Forte","Faible")</f>
        <v>Faible</v>
      </c>
      <c r="K944" t="str">
        <f>IF(semaineNetNm1[[#This Row],[Energie]]&gt;0.6,"Forte","Faible")</f>
        <v>Forte</v>
      </c>
      <c r="L944" s="18">
        <v>5995116</v>
      </c>
      <c r="M944" s="17">
        <v>561372</v>
      </c>
      <c r="N944" s="19">
        <v>43916</v>
      </c>
      <c r="O944" s="17">
        <v>56</v>
      </c>
      <c r="P944" s="17">
        <v>0.78300000000000003</v>
      </c>
      <c r="Q944" s="17">
        <v>0.82</v>
      </c>
      <c r="R944" s="17">
        <v>6.2100000000000002E-2</v>
      </c>
      <c r="S944" s="17">
        <v>1.5800000000000002E-2</v>
      </c>
      <c r="T944" s="17">
        <v>9.3799999999999994E-2</v>
      </c>
      <c r="U944" s="17">
        <v>0.65300000000000002</v>
      </c>
      <c r="V944" s="17">
        <v>-6.1459999999999999</v>
      </c>
      <c r="W944" s="17">
        <v>166087</v>
      </c>
      <c r="X944">
        <f>YEAR(semaineNetNm1[[#This Row],[Date de sortie]])</f>
        <v>2020</v>
      </c>
    </row>
    <row r="945" spans="1:24" x14ac:dyDescent="0.25">
      <c r="A945" s="10" t="s">
        <v>752</v>
      </c>
      <c r="B945" s="17">
        <v>25</v>
      </c>
      <c r="C945" s="18">
        <v>1</v>
      </c>
      <c r="D945" s="17">
        <v>83</v>
      </c>
      <c r="E945" s="19">
        <v>43994</v>
      </c>
      <c r="F945" s="17" t="s">
        <v>1558</v>
      </c>
      <c r="G945" s="17" t="s">
        <v>478</v>
      </c>
      <c r="H945" t="str" cm="1">
        <f t="array" ref="H9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45" s="17" t="s">
        <v>479</v>
      </c>
      <c r="J945" t="str">
        <f>IF(semaineNetNm1[[#This Row],[Popularité]]&gt;=70,"Forte","Faible")</f>
        <v>Forte</v>
      </c>
      <c r="K945" t="str">
        <f>IF(semaineNetNm1[[#This Row],[Energie]]&gt;0.6,"Forte","Faible")</f>
        <v>Forte</v>
      </c>
      <c r="L945" s="18">
        <v>15011809</v>
      </c>
      <c r="M945" s="17">
        <v>35305637</v>
      </c>
      <c r="N945" s="19">
        <v>43910</v>
      </c>
      <c r="O945" s="17">
        <v>92</v>
      </c>
      <c r="P945" s="17">
        <v>0.73</v>
      </c>
      <c r="Q945" s="17">
        <v>0.51400000000000001</v>
      </c>
      <c r="R945" s="17">
        <v>5.9799999999999999E-2</v>
      </c>
      <c r="S945" s="17">
        <v>1.4599999999999999E-3</v>
      </c>
      <c r="T945" s="17">
        <v>8.9700000000000002E-2</v>
      </c>
      <c r="U945" s="17">
        <v>0.33400000000000002</v>
      </c>
      <c r="V945" s="17">
        <v>-5.9340000000000002</v>
      </c>
      <c r="W945" s="17">
        <v>200040</v>
      </c>
      <c r="X945">
        <f>YEAR(semaineNetNm1[[#This Row],[Date de sortie]])</f>
        <v>2020</v>
      </c>
    </row>
    <row r="946" spans="1:24" x14ac:dyDescent="0.25">
      <c r="A946" s="10" t="s">
        <v>752</v>
      </c>
      <c r="B946" s="17">
        <v>124</v>
      </c>
      <c r="C946" s="18">
        <v>12</v>
      </c>
      <c r="D946" s="17">
        <v>53</v>
      </c>
      <c r="E946" s="19">
        <v>44078</v>
      </c>
      <c r="F946" s="17" t="s">
        <v>1559</v>
      </c>
      <c r="G946" s="17" t="s">
        <v>1560</v>
      </c>
      <c r="H946" t="str" cm="1">
        <f t="array" ref="H9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46" s="17" t="s">
        <v>291</v>
      </c>
      <c r="J946" t="str">
        <f>IF(semaineNetNm1[[#This Row],[Popularité]]&gt;=70,"Forte","Faible")</f>
        <v>Forte</v>
      </c>
      <c r="K946" t="str">
        <f>IF(semaineNetNm1[[#This Row],[Energie]]&gt;0.6,"Forte","Faible")</f>
        <v>Faible</v>
      </c>
      <c r="L946" s="18">
        <v>6164795</v>
      </c>
      <c r="M946" s="17">
        <v>3794081</v>
      </c>
      <c r="N946" s="19">
        <v>43910</v>
      </c>
      <c r="O946" s="17">
        <v>86</v>
      </c>
      <c r="P946" s="17">
        <v>0.42499999999999999</v>
      </c>
      <c r="Q946" s="17">
        <v>0.35699999999999998</v>
      </c>
      <c r="R946" s="17">
        <v>3.3300000000000003E-2</v>
      </c>
      <c r="S946" s="17">
        <v>0.58399999999999996</v>
      </c>
      <c r="T946" s="17">
        <v>0.32200000000000001</v>
      </c>
      <c r="U946" s="17">
        <v>0.27</v>
      </c>
      <c r="V946" s="17">
        <v>-7.3010000000000002</v>
      </c>
      <c r="W946" s="17">
        <v>198040</v>
      </c>
      <c r="X946">
        <f>YEAR(semaineNetNm1[[#This Row],[Date de sortie]])</f>
        <v>2020</v>
      </c>
    </row>
    <row r="947" spans="1:24" x14ac:dyDescent="0.25">
      <c r="A947" s="10" t="s">
        <v>752</v>
      </c>
      <c r="B947" s="17">
        <v>413</v>
      </c>
      <c r="C947" s="18">
        <v>6</v>
      </c>
      <c r="D947" s="17">
        <v>53</v>
      </c>
      <c r="E947" s="19">
        <v>43910</v>
      </c>
      <c r="F947" s="17" t="s">
        <v>1561</v>
      </c>
      <c r="G947" s="17" t="s">
        <v>478</v>
      </c>
      <c r="H947" t="str" cm="1">
        <f t="array" ref="H9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47" s="17" t="s">
        <v>479</v>
      </c>
      <c r="J947" t="str">
        <f>IF(semaineNetNm1[[#This Row],[Popularité]]&gt;=70,"Forte","Faible")</f>
        <v>Forte</v>
      </c>
      <c r="K947" t="str">
        <f>IF(semaineNetNm1[[#This Row],[Energie]]&gt;0.6,"Forte","Faible")</f>
        <v>Forte</v>
      </c>
      <c r="L947" s="18">
        <v>5054319</v>
      </c>
      <c r="M947" s="17">
        <v>35340069</v>
      </c>
      <c r="N947" s="19">
        <v>43910</v>
      </c>
      <c r="O947" s="17">
        <v>81</v>
      </c>
      <c r="P947" s="17">
        <v>0.71899999999999997</v>
      </c>
      <c r="Q947" s="17">
        <v>0.66700000000000004</v>
      </c>
      <c r="R947" s="17">
        <v>3.4599999999999999E-2</v>
      </c>
      <c r="S947" s="17">
        <v>2.8500000000000001E-3</v>
      </c>
      <c r="T947" s="17">
        <v>7.3599999999999999E-2</v>
      </c>
      <c r="U947" s="17">
        <v>0.71699999999999997</v>
      </c>
      <c r="V947" s="17">
        <v>-5.3710000000000004</v>
      </c>
      <c r="W947" s="17">
        <v>237520</v>
      </c>
      <c r="X947">
        <f>YEAR(semaineNetNm1[[#This Row],[Date de sortie]])</f>
        <v>2020</v>
      </c>
    </row>
    <row r="948" spans="1:24" x14ac:dyDescent="0.25">
      <c r="A948" s="10" t="s">
        <v>752</v>
      </c>
      <c r="B948" s="17">
        <v>517</v>
      </c>
      <c r="C948" s="18">
        <v>112</v>
      </c>
      <c r="D948" s="17">
        <v>28</v>
      </c>
      <c r="E948" s="19">
        <v>43910</v>
      </c>
      <c r="F948" s="17" t="s">
        <v>1562</v>
      </c>
      <c r="G948" s="17" t="s">
        <v>1560</v>
      </c>
      <c r="H948" t="str" cm="1">
        <f t="array" ref="H9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48" s="17" t="s">
        <v>291</v>
      </c>
      <c r="J948" t="str">
        <f>IF(semaineNetNm1[[#This Row],[Popularité]]&gt;=70,"Forte","Faible")</f>
        <v>Forte</v>
      </c>
      <c r="K948" t="str">
        <f>IF(semaineNetNm1[[#This Row],[Energie]]&gt;0.6,"Forte","Faible")</f>
        <v>Forte</v>
      </c>
      <c r="L948" s="18">
        <v>5044929</v>
      </c>
      <c r="M948" s="17">
        <v>3799104</v>
      </c>
      <c r="N948" s="19">
        <v>43910</v>
      </c>
      <c r="O948" s="17">
        <v>82</v>
      </c>
      <c r="P948" s="17">
        <v>0.63900000000000001</v>
      </c>
      <c r="Q948" s="17">
        <v>0.628</v>
      </c>
      <c r="R948" s="17">
        <v>4.3499999999999997E-2</v>
      </c>
      <c r="S948" s="17">
        <v>1.6199999999999999E-3</v>
      </c>
      <c r="T948" s="17">
        <v>0.35399999999999998</v>
      </c>
      <c r="U948" s="17">
        <v>0.49299999999999999</v>
      </c>
      <c r="V948" s="17">
        <v>-5.46</v>
      </c>
      <c r="W948" s="17">
        <v>185773</v>
      </c>
      <c r="X948">
        <f>YEAR(semaineNetNm1[[#This Row],[Date de sortie]])</f>
        <v>2020</v>
      </c>
    </row>
    <row r="949" spans="1:24" x14ac:dyDescent="0.25">
      <c r="A949" s="10" t="s">
        <v>752</v>
      </c>
      <c r="B949" s="17">
        <v>566</v>
      </c>
      <c r="C949" s="18">
        <v>18</v>
      </c>
      <c r="D949" s="17">
        <v>23</v>
      </c>
      <c r="E949" s="19">
        <v>43910</v>
      </c>
      <c r="F949" s="17" t="s">
        <v>1563</v>
      </c>
      <c r="G949" s="17" t="s">
        <v>478</v>
      </c>
      <c r="H949" t="str" cm="1">
        <f t="array" ref="H9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49" s="17" t="s">
        <v>479</v>
      </c>
      <c r="J949" t="str">
        <f>IF(semaineNetNm1[[#This Row],[Popularité]]&gt;=70,"Forte","Faible")</f>
        <v>Forte</v>
      </c>
      <c r="K949" t="str">
        <f>IF(semaineNetNm1[[#This Row],[Energie]]&gt;0.6,"Forte","Faible")</f>
        <v>Forte</v>
      </c>
      <c r="L949" s="18">
        <v>4995578</v>
      </c>
      <c r="M949" s="17">
        <v>35340069</v>
      </c>
      <c r="N949" s="19">
        <v>43910</v>
      </c>
      <c r="O949" s="17">
        <v>77</v>
      </c>
      <c r="P949" s="17">
        <v>0.746</v>
      </c>
      <c r="Q949" s="17">
        <v>0.53700000000000003</v>
      </c>
      <c r="R949" s="17">
        <v>0.15</v>
      </c>
      <c r="S949" s="17">
        <v>2.3599999999999999E-2</v>
      </c>
      <c r="T949" s="17">
        <v>0.156</v>
      </c>
      <c r="U949" s="17">
        <v>0.252</v>
      </c>
      <c r="V949" s="17">
        <v>-5.5069999999999997</v>
      </c>
      <c r="W949" s="17">
        <v>198267</v>
      </c>
      <c r="X949">
        <f>YEAR(semaineNetNm1[[#This Row],[Date de sortie]])</f>
        <v>2020</v>
      </c>
    </row>
    <row r="950" spans="1:24" x14ac:dyDescent="0.25">
      <c r="A950" s="10" t="s">
        <v>752</v>
      </c>
      <c r="B950" s="17">
        <v>1164</v>
      </c>
      <c r="C950" s="18">
        <v>7</v>
      </c>
      <c r="D950" s="17">
        <v>15</v>
      </c>
      <c r="E950" s="19">
        <v>43882</v>
      </c>
      <c r="F950" s="17" t="s">
        <v>1564</v>
      </c>
      <c r="G950" s="17" t="s">
        <v>478</v>
      </c>
      <c r="H950" t="str" cm="1">
        <f t="array" ref="H9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50" s="17" t="s">
        <v>479</v>
      </c>
      <c r="J950" t="str">
        <f>IF(semaineNetNm1[[#This Row],[Popularité]]&gt;=70,"Forte","Faible")</f>
        <v>Forte</v>
      </c>
      <c r="K950" t="str">
        <f>IF(semaineNetNm1[[#This Row],[Energie]]&gt;0.6,"Forte","Faible")</f>
        <v>Faible</v>
      </c>
      <c r="L950" s="18">
        <v>4559855</v>
      </c>
      <c r="M950" s="17">
        <v>35340069</v>
      </c>
      <c r="N950" s="19">
        <v>43910</v>
      </c>
      <c r="O950" s="17">
        <v>75</v>
      </c>
      <c r="P950" s="17">
        <v>0.57199999999999995</v>
      </c>
      <c r="Q950" s="17">
        <v>0.66400000000000003</v>
      </c>
      <c r="R950" s="17">
        <v>3.0499999999999999E-2</v>
      </c>
      <c r="S950" s="17">
        <v>8.1100000000000005E-2</v>
      </c>
      <c r="T950" s="17">
        <v>0.121</v>
      </c>
      <c r="U950" s="17">
        <v>0.14299999999999999</v>
      </c>
      <c r="V950" s="17">
        <v>-6.0990000000000002</v>
      </c>
      <c r="W950" s="17">
        <v>361027</v>
      </c>
      <c r="X950">
        <f>YEAR(semaineNetNm1[[#This Row],[Date de sortie]])</f>
        <v>2020</v>
      </c>
    </row>
    <row r="951" spans="1:24" x14ac:dyDescent="0.25">
      <c r="A951" s="10" t="s">
        <v>752</v>
      </c>
      <c r="B951" s="17">
        <v>1256</v>
      </c>
      <c r="C951" s="18">
        <v>24</v>
      </c>
      <c r="D951" s="17">
        <v>3</v>
      </c>
      <c r="E951" s="19">
        <v>43910</v>
      </c>
      <c r="F951" s="17" t="s">
        <v>1565</v>
      </c>
      <c r="G951" s="17" t="s">
        <v>478</v>
      </c>
      <c r="H951" t="str" cm="1">
        <f t="array" ref="H9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51" s="17" t="s">
        <v>479</v>
      </c>
      <c r="J951" t="str">
        <f>IF(semaineNetNm1[[#This Row],[Popularité]]&gt;=70,"Forte","Faible")</f>
        <v>Faible</v>
      </c>
      <c r="K951" t="str">
        <f>IF(semaineNetNm1[[#This Row],[Energie]]&gt;0.6,"Forte","Faible")</f>
        <v>Forte</v>
      </c>
      <c r="L951" s="18">
        <v>4553544</v>
      </c>
      <c r="M951" s="17">
        <v>35340069</v>
      </c>
      <c r="N951" s="19">
        <v>43910</v>
      </c>
      <c r="O951" s="17">
        <v>67</v>
      </c>
      <c r="P951" s="17">
        <v>0.60799999999999998</v>
      </c>
      <c r="Q951" s="17">
        <v>0.46700000000000003</v>
      </c>
      <c r="R951" s="17">
        <v>7.0699999999999999E-2</v>
      </c>
      <c r="S951" s="17">
        <v>9.0899999999999995E-2</v>
      </c>
      <c r="T951" s="17">
        <v>0.125</v>
      </c>
      <c r="U951" s="17">
        <v>0.108</v>
      </c>
      <c r="V951" s="17">
        <v>-7.8470000000000004</v>
      </c>
      <c r="W951" s="17">
        <v>211400</v>
      </c>
      <c r="X951">
        <f>YEAR(semaineNetNm1[[#This Row],[Date de sortie]])</f>
        <v>2020</v>
      </c>
    </row>
    <row r="952" spans="1:24" x14ac:dyDescent="0.25">
      <c r="A952" s="10" t="s">
        <v>752</v>
      </c>
      <c r="B952" s="17">
        <v>1264</v>
      </c>
      <c r="C952" s="18">
        <v>27</v>
      </c>
      <c r="D952" s="17">
        <v>2</v>
      </c>
      <c r="E952" s="19">
        <v>43910</v>
      </c>
      <c r="F952" s="17" t="s">
        <v>1566</v>
      </c>
      <c r="G952" s="17" t="s">
        <v>478</v>
      </c>
      <c r="H952" t="str" cm="1">
        <f t="array" ref="H9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52" s="17" t="s">
        <v>479</v>
      </c>
      <c r="J952" t="str">
        <f>IF(semaineNetNm1[[#This Row],[Popularité]]&gt;=70,"Forte","Faible")</f>
        <v>Faible</v>
      </c>
      <c r="K952" t="str">
        <f>IF(semaineNetNm1[[#This Row],[Energie]]&gt;0.6,"Forte","Faible")</f>
        <v>Faible</v>
      </c>
      <c r="L952" s="18">
        <v>6566099</v>
      </c>
      <c r="M952" s="17">
        <v>35340069</v>
      </c>
      <c r="N952" s="19">
        <v>43910</v>
      </c>
      <c r="O952" s="17">
        <v>66</v>
      </c>
      <c r="P952" s="17">
        <v>0.498</v>
      </c>
      <c r="Q952" s="17">
        <v>0.504</v>
      </c>
      <c r="R952" s="17">
        <v>4.99E-2</v>
      </c>
      <c r="S952" s="17">
        <v>0.13100000000000001</v>
      </c>
      <c r="T952" s="17">
        <v>9.2899999999999996E-2</v>
      </c>
      <c r="U952" s="17">
        <v>0.19600000000000001</v>
      </c>
      <c r="V952" s="17">
        <v>-8.24</v>
      </c>
      <c r="W952" s="17">
        <v>191307</v>
      </c>
      <c r="X952">
        <f>YEAR(semaineNetNm1[[#This Row],[Date de sortie]])</f>
        <v>2020</v>
      </c>
    </row>
    <row r="953" spans="1:24" x14ac:dyDescent="0.25">
      <c r="A953" s="10" t="s">
        <v>752</v>
      </c>
      <c r="B953" s="17">
        <v>1265</v>
      </c>
      <c r="C953" s="18">
        <v>21</v>
      </c>
      <c r="D953" s="17">
        <v>2</v>
      </c>
      <c r="E953" s="19">
        <v>43910</v>
      </c>
      <c r="F953" s="17" t="s">
        <v>1567</v>
      </c>
      <c r="G953" s="17" t="s">
        <v>478</v>
      </c>
      <c r="H953" t="str" cm="1">
        <f t="array" ref="H9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53" s="17" t="s">
        <v>479</v>
      </c>
      <c r="J953" t="str">
        <f>IF(semaineNetNm1[[#This Row],[Popularité]]&gt;=70,"Forte","Faible")</f>
        <v>Faible</v>
      </c>
      <c r="K953" t="str">
        <f>IF(semaineNetNm1[[#This Row],[Energie]]&gt;0.6,"Forte","Faible")</f>
        <v>Forte</v>
      </c>
      <c r="L953" s="18">
        <v>6055294</v>
      </c>
      <c r="M953" s="17">
        <v>35340069</v>
      </c>
      <c r="N953" s="19">
        <v>43910</v>
      </c>
      <c r="O953" s="17">
        <v>66</v>
      </c>
      <c r="P953" s="17">
        <v>0.65200000000000002</v>
      </c>
      <c r="Q953" s="17">
        <v>0.218</v>
      </c>
      <c r="R953" s="17">
        <v>6.4100000000000004E-2</v>
      </c>
      <c r="S953" s="17">
        <v>3.3000000000000002E-2</v>
      </c>
      <c r="T953" s="17">
        <v>0.17199999999999999</v>
      </c>
      <c r="U953" s="17">
        <v>5.9900000000000002E-2</v>
      </c>
      <c r="V953" s="17">
        <v>-7.9530000000000003</v>
      </c>
      <c r="W953" s="17">
        <v>250053</v>
      </c>
      <c r="X953">
        <f>YEAR(semaineNetNm1[[#This Row],[Date de sortie]])</f>
        <v>2020</v>
      </c>
    </row>
    <row r="954" spans="1:24" x14ac:dyDescent="0.25">
      <c r="A954" s="10" t="s">
        <v>752</v>
      </c>
      <c r="B954" s="17">
        <v>1269</v>
      </c>
      <c r="C954" s="18">
        <v>28</v>
      </c>
      <c r="D954" s="17">
        <v>2</v>
      </c>
      <c r="E954" s="19">
        <v>43910</v>
      </c>
      <c r="F954" s="17" t="s">
        <v>1568</v>
      </c>
      <c r="G954" s="17" t="s">
        <v>478</v>
      </c>
      <c r="H954" t="str" cm="1">
        <f t="array" ref="H9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54" s="17" t="s">
        <v>479</v>
      </c>
      <c r="J954" t="str">
        <f>IF(semaineNetNm1[[#This Row],[Popularité]]&gt;=70,"Forte","Faible")</f>
        <v>Faible</v>
      </c>
      <c r="K954" t="str">
        <f>IF(semaineNetNm1[[#This Row],[Energie]]&gt;0.6,"Forte","Faible")</f>
        <v>Forte</v>
      </c>
      <c r="L954" s="18">
        <v>5867746</v>
      </c>
      <c r="M954" s="17">
        <v>35340069</v>
      </c>
      <c r="N954" s="19">
        <v>43910</v>
      </c>
      <c r="O954" s="17">
        <v>67</v>
      </c>
      <c r="P954" s="17">
        <v>0.86299999999999999</v>
      </c>
      <c r="Q954" s="17">
        <v>0.63800000000000001</v>
      </c>
      <c r="R954" s="17">
        <v>0.13200000000000001</v>
      </c>
      <c r="S954" s="17">
        <v>5.1999999999999998E-2</v>
      </c>
      <c r="T954" s="17">
        <v>0.68500000000000005</v>
      </c>
      <c r="U954" s="17">
        <v>0.22600000000000001</v>
      </c>
      <c r="V954" s="17">
        <v>-5.2210000000000001</v>
      </c>
      <c r="W954" s="17">
        <v>239973</v>
      </c>
      <c r="X954">
        <f>YEAR(semaineNetNm1[[#This Row],[Date de sortie]])</f>
        <v>2020</v>
      </c>
    </row>
    <row r="955" spans="1:24" x14ac:dyDescent="0.25">
      <c r="A955" s="10" t="s">
        <v>752</v>
      </c>
      <c r="B955" s="17">
        <v>1271</v>
      </c>
      <c r="C955" s="18">
        <v>36</v>
      </c>
      <c r="D955" s="17">
        <v>2</v>
      </c>
      <c r="E955" s="19">
        <v>43910</v>
      </c>
      <c r="F955" s="17" t="s">
        <v>1569</v>
      </c>
      <c r="G955" s="17" t="s">
        <v>478</v>
      </c>
      <c r="H955" t="str" cm="1">
        <f t="array" ref="H9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55" s="17" t="s">
        <v>479</v>
      </c>
      <c r="J955" t="str">
        <f>IF(semaineNetNm1[[#This Row],[Popularité]]&gt;=70,"Forte","Faible")</f>
        <v>Faible</v>
      </c>
      <c r="K955" t="str">
        <f>IF(semaineNetNm1[[#This Row],[Energie]]&gt;0.6,"Forte","Faible")</f>
        <v>Forte</v>
      </c>
      <c r="L955" s="18">
        <v>5730081</v>
      </c>
      <c r="M955" s="17">
        <v>35340069</v>
      </c>
      <c r="N955" s="19">
        <v>43910</v>
      </c>
      <c r="O955" s="17">
        <v>67</v>
      </c>
      <c r="P955" s="17">
        <v>0.60499999999999998</v>
      </c>
      <c r="Q955" s="17">
        <v>0.375</v>
      </c>
      <c r="R955" s="17">
        <v>7.2900000000000006E-2</v>
      </c>
      <c r="S955" s="17">
        <v>0.61199999999999999</v>
      </c>
      <c r="T955" s="17">
        <v>0.14699999999999999</v>
      </c>
      <c r="U955" s="17">
        <v>0.128</v>
      </c>
      <c r="V955" s="17">
        <v>-7.2679999999999998</v>
      </c>
      <c r="W955" s="17">
        <v>283227</v>
      </c>
      <c r="X955">
        <f>YEAR(semaineNetNm1[[#This Row],[Date de sortie]])</f>
        <v>2020</v>
      </c>
    </row>
    <row r="956" spans="1:24" x14ac:dyDescent="0.25">
      <c r="A956" s="10" t="s">
        <v>752</v>
      </c>
      <c r="B956" s="17">
        <v>1272</v>
      </c>
      <c r="C956" s="18">
        <v>35</v>
      </c>
      <c r="D956" s="17">
        <v>2</v>
      </c>
      <c r="E956" s="19">
        <v>43910</v>
      </c>
      <c r="F956" s="17" t="s">
        <v>1570</v>
      </c>
      <c r="G956" s="17" t="s">
        <v>478</v>
      </c>
      <c r="H956" t="str" cm="1">
        <f t="array" ref="H9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56" s="17" t="s">
        <v>479</v>
      </c>
      <c r="J956" t="str">
        <f>IF(semaineNetNm1[[#This Row],[Popularité]]&gt;=70,"Forte","Faible")</f>
        <v>Faible</v>
      </c>
      <c r="K956" t="str">
        <f>IF(semaineNetNm1[[#This Row],[Energie]]&gt;0.6,"Forte","Faible")</f>
        <v>Forte</v>
      </c>
      <c r="L956" s="18">
        <v>5423997</v>
      </c>
      <c r="M956" s="17">
        <v>35340069</v>
      </c>
      <c r="N956" s="19">
        <v>43910</v>
      </c>
      <c r="O956" s="17">
        <v>66</v>
      </c>
      <c r="P956" s="17">
        <v>0.61099999999999999</v>
      </c>
      <c r="Q956" s="17">
        <v>0.55000000000000004</v>
      </c>
      <c r="R956" s="17">
        <v>0.13700000000000001</v>
      </c>
      <c r="S956" s="17">
        <v>0.16200000000000001</v>
      </c>
      <c r="T956" s="17">
        <v>0.121</v>
      </c>
      <c r="U956" s="17">
        <v>0.24299999999999999</v>
      </c>
      <c r="V956" s="17">
        <v>-7.4749999999999996</v>
      </c>
      <c r="W956" s="17">
        <v>247187</v>
      </c>
      <c r="X956">
        <f>YEAR(semaineNetNm1[[#This Row],[Date de sortie]])</f>
        <v>2020</v>
      </c>
    </row>
    <row r="957" spans="1:24" x14ac:dyDescent="0.25">
      <c r="A957" s="10" t="s">
        <v>752</v>
      </c>
      <c r="B957" s="17">
        <v>1273</v>
      </c>
      <c r="C957" s="18">
        <v>37</v>
      </c>
      <c r="D957" s="17">
        <v>2</v>
      </c>
      <c r="E957" s="19">
        <v>43910</v>
      </c>
      <c r="F957" s="17" t="s">
        <v>1571</v>
      </c>
      <c r="G957" s="17" t="s">
        <v>478</v>
      </c>
      <c r="H957" t="str" cm="1">
        <f t="array" ref="H9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57" s="17" t="s">
        <v>479</v>
      </c>
      <c r="J957" t="str">
        <f>IF(semaineNetNm1[[#This Row],[Popularité]]&gt;=70,"Forte","Faible")</f>
        <v>Faible</v>
      </c>
      <c r="K957" t="str">
        <f>IF(semaineNetNm1[[#This Row],[Energie]]&gt;0.6,"Forte","Faible")</f>
        <v>Faible</v>
      </c>
      <c r="L957" s="18">
        <v>5307288</v>
      </c>
      <c r="M957" s="17">
        <v>35340069</v>
      </c>
      <c r="N957" s="19">
        <v>43910</v>
      </c>
      <c r="O957" s="17">
        <v>67</v>
      </c>
      <c r="P957" s="17">
        <v>0.52400000000000002</v>
      </c>
      <c r="Q957" s="17">
        <v>0.40400000000000003</v>
      </c>
      <c r="R957" s="17">
        <v>5.9299999999999999E-2</v>
      </c>
      <c r="S957" s="17">
        <v>4.5600000000000002E-2</v>
      </c>
      <c r="T957" s="17">
        <v>0.19900000000000001</v>
      </c>
      <c r="U957" s="17">
        <v>0.16800000000000001</v>
      </c>
      <c r="V957" s="17">
        <v>-8.9960000000000004</v>
      </c>
      <c r="W957" s="17">
        <v>355960</v>
      </c>
      <c r="X957">
        <f>YEAR(semaineNetNm1[[#This Row],[Date de sortie]])</f>
        <v>2020</v>
      </c>
    </row>
    <row r="958" spans="1:24" x14ac:dyDescent="0.25">
      <c r="A958" s="10" t="s">
        <v>752</v>
      </c>
      <c r="B958" s="17">
        <v>1279</v>
      </c>
      <c r="C958" s="18">
        <v>51</v>
      </c>
      <c r="D958" s="17">
        <v>1</v>
      </c>
      <c r="E958" s="19">
        <v>43910</v>
      </c>
      <c r="F958" s="17" t="s">
        <v>1572</v>
      </c>
      <c r="G958" s="17" t="s">
        <v>478</v>
      </c>
      <c r="H958" t="str" cm="1">
        <f t="array" ref="H9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58" s="17" t="s">
        <v>479</v>
      </c>
      <c r="J958" t="str">
        <f>IF(semaineNetNm1[[#This Row],[Popularité]]&gt;=70,"Forte","Faible")</f>
        <v>Faible</v>
      </c>
      <c r="K958" t="str">
        <f>IF(semaineNetNm1[[#This Row],[Energie]]&gt;0.6,"Forte","Faible")</f>
        <v>Forte</v>
      </c>
      <c r="L958" s="18">
        <v>10058303</v>
      </c>
      <c r="M958" s="17">
        <v>35340069</v>
      </c>
      <c r="N958" s="19">
        <v>43910</v>
      </c>
      <c r="O958" s="17">
        <v>63</v>
      </c>
      <c r="P958" s="17">
        <v>0.61899999999999999</v>
      </c>
      <c r="Q958" s="17">
        <v>0.55500000000000005</v>
      </c>
      <c r="R958" s="17">
        <v>3.1399999999999997E-2</v>
      </c>
      <c r="S958" s="17">
        <v>3.2300000000000002E-2</v>
      </c>
      <c r="T958" s="17">
        <v>9.1700000000000004E-2</v>
      </c>
      <c r="U958" s="17">
        <v>0.14099999999999999</v>
      </c>
      <c r="V958" s="17">
        <v>-7.9180000000000001</v>
      </c>
      <c r="W958" s="17">
        <v>195813</v>
      </c>
      <c r="X958">
        <f>YEAR(semaineNetNm1[[#This Row],[Date de sortie]])</f>
        <v>2020</v>
      </c>
    </row>
    <row r="959" spans="1:24" x14ac:dyDescent="0.25">
      <c r="A959" s="10" t="s">
        <v>752</v>
      </c>
      <c r="B959" s="17">
        <v>1280</v>
      </c>
      <c r="C959" s="18">
        <v>68</v>
      </c>
      <c r="D959" s="17">
        <v>1</v>
      </c>
      <c r="E959" s="19">
        <v>43910</v>
      </c>
      <c r="F959" s="17" t="s">
        <v>1573</v>
      </c>
      <c r="G959" s="17" t="s">
        <v>478</v>
      </c>
      <c r="H959" t="str" cm="1">
        <f t="array" ref="H9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59" s="17" t="s">
        <v>479</v>
      </c>
      <c r="J959" t="str">
        <f>IF(semaineNetNm1[[#This Row],[Popularité]]&gt;=70,"Forte","Faible")</f>
        <v>Faible</v>
      </c>
      <c r="K959" t="str">
        <f>IF(semaineNetNm1[[#This Row],[Energie]]&gt;0.6,"Forte","Faible")</f>
        <v>Faible</v>
      </c>
      <c r="L959" s="18">
        <v>9132077</v>
      </c>
      <c r="M959" s="17">
        <v>35340069</v>
      </c>
      <c r="N959" s="19">
        <v>43910</v>
      </c>
      <c r="O959" s="17">
        <v>63</v>
      </c>
      <c r="P959" s="17">
        <v>0.39400000000000002</v>
      </c>
      <c r="Q959" s="17">
        <v>0.245</v>
      </c>
      <c r="R959" s="17">
        <v>3.7400000000000003E-2</v>
      </c>
      <c r="S959" s="17">
        <v>0.42299999999999999</v>
      </c>
      <c r="T959" s="17">
        <v>9.2999999999999999E-2</v>
      </c>
      <c r="U959" s="17">
        <v>0.14799999999999999</v>
      </c>
      <c r="V959" s="17">
        <v>-9.8870000000000005</v>
      </c>
      <c r="W959" s="17">
        <v>190173</v>
      </c>
      <c r="X959">
        <f>YEAR(semaineNetNm1[[#This Row],[Date de sortie]])</f>
        <v>2020</v>
      </c>
    </row>
    <row r="960" spans="1:24" x14ac:dyDescent="0.25">
      <c r="A960" s="10" t="s">
        <v>752</v>
      </c>
      <c r="B960" s="17">
        <v>614</v>
      </c>
      <c r="C960" s="18">
        <v>61</v>
      </c>
      <c r="D960" s="17">
        <v>39</v>
      </c>
      <c r="E960" s="19">
        <v>43910</v>
      </c>
      <c r="F960" s="17" t="s">
        <v>1574</v>
      </c>
      <c r="G960" s="17" t="s">
        <v>108</v>
      </c>
      <c r="H960" t="str" cm="1">
        <f t="array" ref="H9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60" s="17" t="s">
        <v>51</v>
      </c>
      <c r="J960" t="str">
        <f>IF(semaineNetNm1[[#This Row],[Popularité]]&gt;=70,"Forte","Faible")</f>
        <v>Forte</v>
      </c>
      <c r="K960" t="str">
        <f>IF(semaineNetNm1[[#This Row],[Energie]]&gt;0.6,"Forte","Faible")</f>
        <v>Forte</v>
      </c>
      <c r="L960" s="18">
        <v>4606011</v>
      </c>
      <c r="M960" s="17">
        <v>29067437</v>
      </c>
      <c r="N960" s="19">
        <v>43909</v>
      </c>
      <c r="O960" s="17">
        <v>77</v>
      </c>
      <c r="P960" s="17">
        <v>0.83599999999999997</v>
      </c>
      <c r="Q960" s="17">
        <v>0.84299999999999997</v>
      </c>
      <c r="R960" s="17">
        <v>6.9500000000000006E-2</v>
      </c>
      <c r="S960" s="17">
        <v>8.1600000000000006E-2</v>
      </c>
      <c r="T960" s="17">
        <v>5.3199999999999997E-2</v>
      </c>
      <c r="U960" s="17">
        <v>0.65</v>
      </c>
      <c r="V960" s="17">
        <v>-2.4740000000000002</v>
      </c>
      <c r="W960" s="17">
        <v>205933</v>
      </c>
      <c r="X960">
        <f>YEAR(semaineNetNm1[[#This Row],[Date de sortie]])</f>
        <v>2020</v>
      </c>
    </row>
    <row r="961" spans="1:24" x14ac:dyDescent="0.25">
      <c r="A961" s="10" t="s">
        <v>752</v>
      </c>
      <c r="B961" s="17">
        <v>964</v>
      </c>
      <c r="C961" s="18">
        <v>50</v>
      </c>
      <c r="D961" s="17">
        <v>22</v>
      </c>
      <c r="E961" s="19">
        <v>43938</v>
      </c>
      <c r="F961" s="17" t="s">
        <v>1575</v>
      </c>
      <c r="G961" s="17" t="s">
        <v>1151</v>
      </c>
      <c r="H961" t="str" cm="1">
        <f t="array" ref="H9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61" s="17" t="s">
        <v>81</v>
      </c>
      <c r="J961" t="str">
        <f>IF(semaineNetNm1[[#This Row],[Popularité]]&gt;=70,"Forte","Faible")</f>
        <v>Forte</v>
      </c>
      <c r="K961" t="str">
        <f>IF(semaineNetNm1[[#This Row],[Energie]]&gt;0.6,"Forte","Faible")</f>
        <v>Forte</v>
      </c>
      <c r="L961" s="18">
        <v>4371370</v>
      </c>
      <c r="M961" s="17">
        <v>6608815</v>
      </c>
      <c r="N961" s="19">
        <v>43909</v>
      </c>
      <c r="O961" s="17">
        <v>74</v>
      </c>
      <c r="P961" s="17">
        <v>0.74399999999999999</v>
      </c>
      <c r="Q961" s="17">
        <v>0.86699999999999999</v>
      </c>
      <c r="R961" s="17">
        <v>0.22700000000000001</v>
      </c>
      <c r="S961" s="17">
        <v>0.26800000000000002</v>
      </c>
      <c r="T961" s="17">
        <v>7.1300000000000002E-2</v>
      </c>
      <c r="U961" s="17">
        <v>0.64500000000000002</v>
      </c>
      <c r="V961" s="17">
        <v>-5.1710000000000003</v>
      </c>
      <c r="W961" s="17">
        <v>173288</v>
      </c>
      <c r="X961">
        <f>YEAR(semaineNetNm1[[#This Row],[Date de sortie]])</f>
        <v>2020</v>
      </c>
    </row>
    <row r="962" spans="1:24" x14ac:dyDescent="0.25">
      <c r="A962" s="10" t="s">
        <v>752</v>
      </c>
      <c r="B962" s="17">
        <v>987</v>
      </c>
      <c r="C962" s="18">
        <v>26</v>
      </c>
      <c r="D962" s="17">
        <v>20</v>
      </c>
      <c r="E962" s="19">
        <v>43910</v>
      </c>
      <c r="F962" s="17" t="s">
        <v>1576</v>
      </c>
      <c r="G962" s="17" t="s">
        <v>108</v>
      </c>
      <c r="H962" t="str" cm="1">
        <f t="array" ref="H9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62" s="17" t="s">
        <v>51</v>
      </c>
      <c r="J962" t="str">
        <f>IF(semaineNetNm1[[#This Row],[Popularité]]&gt;=70,"Forte","Faible")</f>
        <v>Forte</v>
      </c>
      <c r="K962" t="str">
        <f>IF(semaineNetNm1[[#This Row],[Energie]]&gt;0.6,"Forte","Faible")</f>
        <v>Forte</v>
      </c>
      <c r="L962" s="18">
        <v>4695091</v>
      </c>
      <c r="M962" s="17">
        <v>29067437</v>
      </c>
      <c r="N962" s="19">
        <v>43909</v>
      </c>
      <c r="O962" s="17">
        <v>73</v>
      </c>
      <c r="P962" s="17">
        <v>0.85699999999999998</v>
      </c>
      <c r="Q962" s="17">
        <v>0.64100000000000001</v>
      </c>
      <c r="R962" s="17">
        <v>0.30099999999999999</v>
      </c>
      <c r="S962" s="17">
        <v>1.2999999999999999E-2</v>
      </c>
      <c r="T962" s="17">
        <v>6.9500000000000006E-2</v>
      </c>
      <c r="U962" s="17">
        <v>0.96099999999999997</v>
      </c>
      <c r="V962" s="17">
        <v>-5.7249999999999996</v>
      </c>
      <c r="W962" s="17">
        <v>157733</v>
      </c>
      <c r="X962">
        <f>YEAR(semaineNetNm1[[#This Row],[Date de sortie]])</f>
        <v>2020</v>
      </c>
    </row>
    <row r="963" spans="1:24" x14ac:dyDescent="0.25">
      <c r="A963" s="10" t="s">
        <v>752</v>
      </c>
      <c r="B963" s="17">
        <v>1281</v>
      </c>
      <c r="C963" s="18">
        <v>87</v>
      </c>
      <c r="D963" s="17">
        <v>1</v>
      </c>
      <c r="E963" s="19">
        <v>43910</v>
      </c>
      <c r="F963" s="17" t="s">
        <v>1577</v>
      </c>
      <c r="G963" s="17" t="s">
        <v>108</v>
      </c>
      <c r="H963" t="str" cm="1">
        <f t="array" ref="H9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63" s="17" t="s">
        <v>51</v>
      </c>
      <c r="J963" t="str">
        <f>IF(semaineNetNm1[[#This Row],[Popularité]]&gt;=70,"Forte","Faible")</f>
        <v>Faible</v>
      </c>
      <c r="K963" t="str">
        <f>IF(semaineNetNm1[[#This Row],[Energie]]&gt;0.6,"Forte","Faible")</f>
        <v>Faible</v>
      </c>
      <c r="L963" s="18">
        <v>7564893</v>
      </c>
      <c r="M963" s="17">
        <v>29067437</v>
      </c>
      <c r="N963" s="19">
        <v>43909</v>
      </c>
      <c r="O963" s="17">
        <v>64</v>
      </c>
      <c r="P963" s="17">
        <v>0.56100000000000005</v>
      </c>
      <c r="Q963" s="17">
        <v>0.65100000000000002</v>
      </c>
      <c r="R963" s="17">
        <v>0.25</v>
      </c>
      <c r="S963" s="17">
        <v>0.25</v>
      </c>
      <c r="T963" s="17">
        <v>0.435</v>
      </c>
      <c r="U963" s="17">
        <v>0.36899999999999999</v>
      </c>
      <c r="V963" s="17">
        <v>-5.7149999999999999</v>
      </c>
      <c r="W963" s="17">
        <v>189827</v>
      </c>
      <c r="X963">
        <f>YEAR(semaineNetNm1[[#This Row],[Date de sortie]])</f>
        <v>2020</v>
      </c>
    </row>
    <row r="964" spans="1:24" x14ac:dyDescent="0.25">
      <c r="A964" s="10" t="s">
        <v>752</v>
      </c>
      <c r="B964" s="17">
        <v>1282</v>
      </c>
      <c r="C964" s="18">
        <v>88</v>
      </c>
      <c r="D964" s="17">
        <v>1</v>
      </c>
      <c r="E964" s="19">
        <v>43910</v>
      </c>
      <c r="F964" s="17" t="s">
        <v>1578</v>
      </c>
      <c r="G964" s="17" t="s">
        <v>108</v>
      </c>
      <c r="H964" t="str" cm="1">
        <f t="array" ref="H9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64" s="17" t="s">
        <v>51</v>
      </c>
      <c r="J964" t="str">
        <f>IF(semaineNetNm1[[#This Row],[Popularité]]&gt;=70,"Forte","Faible")</f>
        <v>Faible</v>
      </c>
      <c r="K964" t="str">
        <f>IF(semaineNetNm1[[#This Row],[Energie]]&gt;0.6,"Forte","Faible")</f>
        <v>Forte</v>
      </c>
      <c r="L964" s="18">
        <v>7514854</v>
      </c>
      <c r="M964" s="17">
        <v>29067437</v>
      </c>
      <c r="N964" s="19">
        <v>43909</v>
      </c>
      <c r="O964" s="17">
        <v>65</v>
      </c>
      <c r="P964" s="17">
        <v>0.70899999999999996</v>
      </c>
      <c r="Q964" s="17">
        <v>0.84899999999999998</v>
      </c>
      <c r="R964" s="17">
        <v>7.9399999999999998E-2</v>
      </c>
      <c r="S964" s="17">
        <v>0.22900000000000001</v>
      </c>
      <c r="T964" s="17">
        <v>0.32900000000000001</v>
      </c>
      <c r="U964" s="17">
        <v>0.91600000000000004</v>
      </c>
      <c r="V964" s="17">
        <v>-4.7169999999999996</v>
      </c>
      <c r="W964" s="17">
        <v>176627</v>
      </c>
      <c r="X964">
        <f>YEAR(semaineNetNm1[[#This Row],[Date de sortie]])</f>
        <v>2020</v>
      </c>
    </row>
    <row r="965" spans="1:24" x14ac:dyDescent="0.25">
      <c r="A965" s="10" t="s">
        <v>752</v>
      </c>
      <c r="B965" s="17">
        <v>1283</v>
      </c>
      <c r="C965" s="18">
        <v>103</v>
      </c>
      <c r="D965" s="17">
        <v>1</v>
      </c>
      <c r="E965" s="19">
        <v>43910</v>
      </c>
      <c r="F965" s="17" t="s">
        <v>1579</v>
      </c>
      <c r="G965" s="17" t="s">
        <v>108</v>
      </c>
      <c r="H965" t="str" cm="1">
        <f t="array" ref="H9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65" s="17" t="s">
        <v>51</v>
      </c>
      <c r="J965" t="str">
        <f>IF(semaineNetNm1[[#This Row],[Popularité]]&gt;=70,"Forte","Faible")</f>
        <v>Faible</v>
      </c>
      <c r="K965" t="str">
        <f>IF(semaineNetNm1[[#This Row],[Energie]]&gt;0.6,"Forte","Faible")</f>
        <v>Forte</v>
      </c>
      <c r="L965" s="18">
        <v>6651425</v>
      </c>
      <c r="M965" s="17">
        <v>29067437</v>
      </c>
      <c r="N965" s="19">
        <v>43909</v>
      </c>
      <c r="O965" s="17">
        <v>67</v>
      </c>
      <c r="P965" s="17">
        <v>0.91100000000000003</v>
      </c>
      <c r="Q965" s="17">
        <v>0.79500000000000004</v>
      </c>
      <c r="R965" s="17">
        <v>8.7499999999999994E-2</v>
      </c>
      <c r="S965" s="17">
        <v>1.5699999999999999E-2</v>
      </c>
      <c r="T965" s="17">
        <v>0.13100000000000001</v>
      </c>
      <c r="U965" s="17">
        <v>0.8</v>
      </c>
      <c r="V965" s="17">
        <v>-2.2280000000000002</v>
      </c>
      <c r="W965" s="17">
        <v>182093</v>
      </c>
      <c r="X965">
        <f>YEAR(semaineNetNm1[[#This Row],[Date de sortie]])</f>
        <v>2020</v>
      </c>
    </row>
    <row r="966" spans="1:24" x14ac:dyDescent="0.25">
      <c r="A966" s="10" t="s">
        <v>752</v>
      </c>
      <c r="B966" s="17">
        <v>1284</v>
      </c>
      <c r="C966" s="18">
        <v>134</v>
      </c>
      <c r="D966" s="17">
        <v>1</v>
      </c>
      <c r="E966" s="19">
        <v>43910</v>
      </c>
      <c r="F966" s="17" t="s">
        <v>1580</v>
      </c>
      <c r="G966" s="17" t="s">
        <v>1581</v>
      </c>
      <c r="H966" t="str" cm="1">
        <f t="array" ref="H9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66" s="17" t="s">
        <v>51</v>
      </c>
      <c r="J966" t="str">
        <f>IF(semaineNetNm1[[#This Row],[Popularité]]&gt;=70,"Forte","Faible")</f>
        <v>Faible</v>
      </c>
      <c r="K966" t="str">
        <f>IF(semaineNetNm1[[#This Row],[Energie]]&gt;0.6,"Forte","Faible")</f>
        <v>Forte</v>
      </c>
      <c r="L966" s="18">
        <v>5745393</v>
      </c>
      <c r="M966" s="17">
        <v>29067437</v>
      </c>
      <c r="N966" s="19">
        <v>43909</v>
      </c>
      <c r="O966" s="17">
        <v>63</v>
      </c>
      <c r="P966" s="17">
        <v>0.73799999999999999</v>
      </c>
      <c r="Q966" s="17">
        <v>0.82799999999999996</v>
      </c>
      <c r="R966" s="17">
        <v>5.16E-2</v>
      </c>
      <c r="S966" s="17">
        <v>3.8100000000000002E-2</v>
      </c>
      <c r="T966" s="17">
        <v>9.1700000000000004E-2</v>
      </c>
      <c r="U966" s="17">
        <v>0.81799999999999995</v>
      </c>
      <c r="V966" s="17">
        <v>-4.2949999999999999</v>
      </c>
      <c r="W966" s="17">
        <v>142547</v>
      </c>
      <c r="X966">
        <f>YEAR(semaineNetNm1[[#This Row],[Date de sortie]])</f>
        <v>2020</v>
      </c>
    </row>
    <row r="967" spans="1:24" x14ac:dyDescent="0.25">
      <c r="A967" s="10" t="s">
        <v>752</v>
      </c>
      <c r="B967" s="17">
        <v>1289</v>
      </c>
      <c r="C967" s="18">
        <v>163</v>
      </c>
      <c r="D967" s="17">
        <v>1</v>
      </c>
      <c r="E967" s="19">
        <v>43910</v>
      </c>
      <c r="F967" s="17" t="s">
        <v>1582</v>
      </c>
      <c r="G967" s="17" t="s">
        <v>1583</v>
      </c>
      <c r="H967" t="str" cm="1">
        <f t="array" ref="H9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67" s="17" t="s">
        <v>51</v>
      </c>
      <c r="J967" t="str">
        <f>IF(semaineNetNm1[[#This Row],[Popularité]]&gt;=70,"Forte","Faible")</f>
        <v>Faible</v>
      </c>
      <c r="K967" t="str">
        <f>IF(semaineNetNm1[[#This Row],[Energie]]&gt;0.6,"Forte","Faible")</f>
        <v>Forte</v>
      </c>
      <c r="L967" s="18">
        <v>5044774</v>
      </c>
      <c r="M967" s="17">
        <v>29067437</v>
      </c>
      <c r="N967" s="19">
        <v>43909</v>
      </c>
      <c r="O967" s="17">
        <v>62</v>
      </c>
      <c r="P967" s="17">
        <v>0.78700000000000003</v>
      </c>
      <c r="Q967" s="17">
        <v>0.73099999999999998</v>
      </c>
      <c r="R967" s="17">
        <v>7.2099999999999997E-2</v>
      </c>
      <c r="S967" s="17">
        <v>8.5300000000000001E-2</v>
      </c>
      <c r="T967" s="17">
        <v>0.316</v>
      </c>
      <c r="U967" s="17">
        <v>0.39300000000000002</v>
      </c>
      <c r="V967" s="17">
        <v>-5.26</v>
      </c>
      <c r="W967" s="17">
        <v>186693</v>
      </c>
      <c r="X967">
        <f>YEAR(semaineNetNm1[[#This Row],[Date de sortie]])</f>
        <v>2020</v>
      </c>
    </row>
    <row r="968" spans="1:24" x14ac:dyDescent="0.25">
      <c r="A968" s="10" t="s">
        <v>752</v>
      </c>
      <c r="B968" s="17">
        <v>1402</v>
      </c>
      <c r="C968" s="18">
        <v>196</v>
      </c>
      <c r="D968" s="17">
        <v>1</v>
      </c>
      <c r="E968" s="19">
        <v>43882</v>
      </c>
      <c r="F968" s="17" t="s">
        <v>1584</v>
      </c>
      <c r="G968" s="17" t="s">
        <v>1585</v>
      </c>
      <c r="H968" t="str" cm="1">
        <f t="array" ref="H9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68" s="17" t="s">
        <v>51</v>
      </c>
      <c r="J968" t="str">
        <f>IF(semaineNetNm1[[#This Row],[Popularité]]&gt;=70,"Forte","Faible")</f>
        <v>Faible</v>
      </c>
      <c r="K968" t="str">
        <f>IF(semaineNetNm1[[#This Row],[Energie]]&gt;0.6,"Forte","Faible")</f>
        <v>Faible</v>
      </c>
      <c r="L968" s="18">
        <v>4851895</v>
      </c>
      <c r="M968" s="17">
        <v>3600989</v>
      </c>
      <c r="N968" s="19">
        <v>43909</v>
      </c>
      <c r="O968" s="17">
        <v>63</v>
      </c>
      <c r="P968" s="17">
        <v>0.57699999999999996</v>
      </c>
      <c r="Q968" s="17">
        <v>0.52400000000000002</v>
      </c>
      <c r="R968" s="17">
        <v>0.18</v>
      </c>
      <c r="S968" s="17">
        <v>0.185</v>
      </c>
      <c r="T968" s="17">
        <v>0.10299999999999999</v>
      </c>
      <c r="U968" s="17">
        <v>0.19</v>
      </c>
      <c r="V968" s="17">
        <v>-4.5010000000000003</v>
      </c>
      <c r="W968" s="17">
        <v>201361</v>
      </c>
      <c r="X968">
        <f>YEAR(semaineNetNm1[[#This Row],[Date de sortie]])</f>
        <v>2020</v>
      </c>
    </row>
    <row r="969" spans="1:24" x14ac:dyDescent="0.25">
      <c r="A969" s="10" t="s">
        <v>752</v>
      </c>
      <c r="B969" s="17">
        <v>771</v>
      </c>
      <c r="C969" s="18">
        <v>117</v>
      </c>
      <c r="D969" s="17">
        <v>4</v>
      </c>
      <c r="E969" s="19">
        <v>44141</v>
      </c>
      <c r="F969" s="17" t="s">
        <v>1586</v>
      </c>
      <c r="G969" s="17" t="s">
        <v>1587</v>
      </c>
      <c r="H969" t="str" cm="1">
        <f t="array" ref="H9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969" s="17" t="s">
        <v>1588</v>
      </c>
      <c r="J969" t="str">
        <f>IF(semaineNetNm1[[#This Row],[Popularité]]&gt;=70,"Forte","Faible")</f>
        <v>Forte</v>
      </c>
      <c r="K969" t="str">
        <f>IF(semaineNetNm1[[#This Row],[Energie]]&gt;0.6,"Forte","Faible")</f>
        <v>Faible</v>
      </c>
      <c r="L969" s="18">
        <v>5361669</v>
      </c>
      <c r="M969" s="17">
        <v>213344</v>
      </c>
      <c r="N969" s="19">
        <v>43903</v>
      </c>
      <c r="O969" s="17">
        <v>73</v>
      </c>
      <c r="P969" s="17">
        <v>0.56299999999999994</v>
      </c>
      <c r="Q969" s="17">
        <v>0.86599999999999999</v>
      </c>
      <c r="R969" s="17">
        <v>0.108</v>
      </c>
      <c r="S969" s="17">
        <v>0.185</v>
      </c>
      <c r="T969" s="17">
        <v>8.8900000000000007E-2</v>
      </c>
      <c r="U969" s="17">
        <v>0.307</v>
      </c>
      <c r="V969" s="17">
        <v>-6.9640000000000004</v>
      </c>
      <c r="W969" s="17">
        <v>161668</v>
      </c>
      <c r="X969">
        <f>YEAR(semaineNetNm1[[#This Row],[Date de sortie]])</f>
        <v>2020</v>
      </c>
    </row>
    <row r="970" spans="1:24" x14ac:dyDescent="0.25">
      <c r="A970" s="10" t="s">
        <v>752</v>
      </c>
      <c r="B970" s="17">
        <v>803</v>
      </c>
      <c r="C970" s="18">
        <v>42</v>
      </c>
      <c r="D970" s="17">
        <v>30</v>
      </c>
      <c r="E970" s="19">
        <v>43973</v>
      </c>
      <c r="F970" s="17" t="s">
        <v>1589</v>
      </c>
      <c r="G970" s="17" t="s">
        <v>442</v>
      </c>
      <c r="H970" t="str" cm="1">
        <f t="array" ref="H9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70" s="17" t="s">
        <v>443</v>
      </c>
      <c r="J970" t="str">
        <f>IF(semaineNetNm1[[#This Row],[Popularité]]&gt;=70,"Forte","Faible")</f>
        <v>Forte</v>
      </c>
      <c r="K970" t="str">
        <f>IF(semaineNetNm1[[#This Row],[Energie]]&gt;0.6,"Forte","Faible")</f>
        <v>Forte</v>
      </c>
      <c r="L970" s="18">
        <v>4784580</v>
      </c>
      <c r="M970" s="17">
        <v>1606884</v>
      </c>
      <c r="N970" s="19">
        <v>43903</v>
      </c>
      <c r="O970" s="17">
        <v>80</v>
      </c>
      <c r="P970" s="17">
        <v>0.69199999999999995</v>
      </c>
      <c r="Q970" s="17">
        <v>0.629</v>
      </c>
      <c r="R970" s="17">
        <v>3.7600000000000001E-2</v>
      </c>
      <c r="S970" s="17">
        <v>9.8099999999999993E-3</v>
      </c>
      <c r="T970" s="17">
        <v>0.60299999999999998</v>
      </c>
      <c r="U970" s="17">
        <v>0.45300000000000001</v>
      </c>
      <c r="V970" s="17">
        <v>-8.0449999999999999</v>
      </c>
      <c r="W970" s="17">
        <v>167916</v>
      </c>
      <c r="X970">
        <f>YEAR(semaineNetNm1[[#This Row],[Date de sortie]])</f>
        <v>2020</v>
      </c>
    </row>
    <row r="971" spans="1:24" x14ac:dyDescent="0.25">
      <c r="A971" s="10" t="s">
        <v>752</v>
      </c>
      <c r="B971" s="17">
        <v>1067</v>
      </c>
      <c r="C971" s="18">
        <v>32</v>
      </c>
      <c r="D971" s="17">
        <v>16</v>
      </c>
      <c r="E971" s="19">
        <v>43903</v>
      </c>
      <c r="F971" s="17" t="s">
        <v>1590</v>
      </c>
      <c r="G971" s="17" t="s">
        <v>1482</v>
      </c>
      <c r="H971" t="str" cm="1">
        <f t="array" ref="H9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71" s="17" t="s">
        <v>81</v>
      </c>
      <c r="J971" t="str">
        <f>IF(semaineNetNm1[[#This Row],[Popularité]]&gt;=70,"Forte","Faible")</f>
        <v>Forte</v>
      </c>
      <c r="K971" t="str">
        <f>IF(semaineNetNm1[[#This Row],[Energie]]&gt;0.6,"Forte","Faible")</f>
        <v>Forte</v>
      </c>
      <c r="L971" s="18">
        <v>4593309</v>
      </c>
      <c r="M971" s="17">
        <v>11821805</v>
      </c>
      <c r="N971" s="19">
        <v>43903</v>
      </c>
      <c r="O971" s="17">
        <v>76</v>
      </c>
      <c r="P971" s="17">
        <v>0.65400000000000003</v>
      </c>
      <c r="Q971" s="17">
        <v>0.77100000000000002</v>
      </c>
      <c r="R971" s="17">
        <v>0.29799999999999999</v>
      </c>
      <c r="S971" s="17">
        <v>5.5E-2</v>
      </c>
      <c r="T971" s="17">
        <v>0.214</v>
      </c>
      <c r="U971" s="17">
        <v>0.57299999999999995</v>
      </c>
      <c r="V971" s="17">
        <v>-6.976</v>
      </c>
      <c r="W971" s="17">
        <v>224955</v>
      </c>
      <c r="X971">
        <f>YEAR(semaineNetNm1[[#This Row],[Date de sortie]])</f>
        <v>2020</v>
      </c>
    </row>
    <row r="972" spans="1:24" x14ac:dyDescent="0.25">
      <c r="A972" s="10" t="s">
        <v>752</v>
      </c>
      <c r="B972" s="17">
        <v>1078</v>
      </c>
      <c r="C972" s="18">
        <v>26</v>
      </c>
      <c r="D972" s="17">
        <v>27</v>
      </c>
      <c r="E972" s="19">
        <v>43833</v>
      </c>
      <c r="F972" s="17" t="s">
        <v>1591</v>
      </c>
      <c r="G972" s="17" t="s">
        <v>442</v>
      </c>
      <c r="H972" t="str" cm="1">
        <f t="array" ref="H9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72" s="17" t="s">
        <v>443</v>
      </c>
      <c r="J972" t="str">
        <f>IF(semaineNetNm1[[#This Row],[Popularité]]&gt;=70,"Forte","Faible")</f>
        <v>Forte</v>
      </c>
      <c r="K972" t="str">
        <f>IF(semaineNetNm1[[#This Row],[Energie]]&gt;0.6,"Forte","Faible")</f>
        <v>Forte</v>
      </c>
      <c r="L972" s="18">
        <v>4369849</v>
      </c>
      <c r="M972" s="17">
        <v>1606884</v>
      </c>
      <c r="N972" s="19">
        <v>43903</v>
      </c>
      <c r="O972" s="17">
        <v>80</v>
      </c>
      <c r="P972" s="17">
        <v>0.63100000000000001</v>
      </c>
      <c r="Q972" s="17">
        <v>0.65200000000000002</v>
      </c>
      <c r="R972" s="17">
        <v>8.9300000000000004E-2</v>
      </c>
      <c r="S972" s="17">
        <v>0.52400000000000002</v>
      </c>
      <c r="T972" s="17">
        <v>0.16500000000000001</v>
      </c>
      <c r="U972" s="17">
        <v>0.35</v>
      </c>
      <c r="V972" s="17">
        <v>-5.718</v>
      </c>
      <c r="W972" s="17">
        <v>154424</v>
      </c>
      <c r="X972">
        <f>YEAR(semaineNetNm1[[#This Row],[Date de sortie]])</f>
        <v>2020</v>
      </c>
    </row>
    <row r="973" spans="1:24" x14ac:dyDescent="0.25">
      <c r="A973" s="10" t="s">
        <v>752</v>
      </c>
      <c r="B973" s="17">
        <v>1127</v>
      </c>
      <c r="C973" s="18">
        <v>66</v>
      </c>
      <c r="D973" s="17">
        <v>11</v>
      </c>
      <c r="E973" s="19">
        <v>43903</v>
      </c>
      <c r="F973" s="17" t="s">
        <v>1592</v>
      </c>
      <c r="G973" s="17" t="s">
        <v>1593</v>
      </c>
      <c r="H973" t="str" cm="1">
        <f t="array" ref="H9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73" s="17" t="s">
        <v>81</v>
      </c>
      <c r="J973" t="str">
        <f>IF(semaineNetNm1[[#This Row],[Popularité]]&gt;=70,"Forte","Faible")</f>
        <v>Forte</v>
      </c>
      <c r="K973" t="str">
        <f>IF(semaineNetNm1[[#This Row],[Energie]]&gt;0.6,"Forte","Faible")</f>
        <v>Faible</v>
      </c>
      <c r="L973" s="18">
        <v>4296154</v>
      </c>
      <c r="M973" s="17">
        <v>6332535</v>
      </c>
      <c r="N973" s="19">
        <v>43903</v>
      </c>
      <c r="O973" s="17">
        <v>76</v>
      </c>
      <c r="P973" s="17">
        <v>0.441</v>
      </c>
      <c r="Q973" s="17">
        <v>0.65500000000000003</v>
      </c>
      <c r="R973" s="17">
        <v>6.2899999999999998E-2</v>
      </c>
      <c r="S973" s="17">
        <v>0.47399999999999998</v>
      </c>
      <c r="T973" s="17">
        <v>9.9000000000000005E-2</v>
      </c>
      <c r="U973" s="17">
        <v>0.27300000000000002</v>
      </c>
      <c r="V973" s="17">
        <v>-5.2450000000000001</v>
      </c>
      <c r="W973" s="17">
        <v>225857</v>
      </c>
      <c r="X973">
        <f>YEAR(semaineNetNm1[[#This Row],[Date de sortie]])</f>
        <v>2020</v>
      </c>
    </row>
    <row r="974" spans="1:24" x14ac:dyDescent="0.25">
      <c r="A974" s="10" t="s">
        <v>752</v>
      </c>
      <c r="B974" s="17">
        <v>1194</v>
      </c>
      <c r="C974" s="18">
        <v>23</v>
      </c>
      <c r="D974" s="17">
        <v>20</v>
      </c>
      <c r="E974" s="19">
        <v>43854</v>
      </c>
      <c r="F974" s="17" t="s">
        <v>1594</v>
      </c>
      <c r="G974" s="17" t="s">
        <v>1593</v>
      </c>
      <c r="H974" t="str" cm="1">
        <f t="array" ref="H9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74" s="17" t="s">
        <v>81</v>
      </c>
      <c r="J974" t="str">
        <f>IF(semaineNetNm1[[#This Row],[Popularité]]&gt;=70,"Forte","Faible")</f>
        <v>Forte</v>
      </c>
      <c r="K974" t="str">
        <f>IF(semaineNetNm1[[#This Row],[Energie]]&gt;0.6,"Forte","Faible")</f>
        <v>Faible</v>
      </c>
      <c r="L974" s="18">
        <v>4320116</v>
      </c>
      <c r="M974" s="17">
        <v>6332535</v>
      </c>
      <c r="N974" s="19">
        <v>43903</v>
      </c>
      <c r="O974" s="17">
        <v>76</v>
      </c>
      <c r="P974" s="17">
        <v>0.441</v>
      </c>
      <c r="Q974" s="17">
        <v>0.65500000000000003</v>
      </c>
      <c r="R974" s="17">
        <v>6.2899999999999998E-2</v>
      </c>
      <c r="S974" s="17">
        <v>0.47399999999999998</v>
      </c>
      <c r="T974" s="17">
        <v>9.9000000000000005E-2</v>
      </c>
      <c r="U974" s="17">
        <v>0.27300000000000002</v>
      </c>
      <c r="V974" s="17">
        <v>-5.2450000000000001</v>
      </c>
      <c r="W974" s="17">
        <v>225857</v>
      </c>
      <c r="X974">
        <f>YEAR(semaineNetNm1[[#This Row],[Date de sortie]])</f>
        <v>2020</v>
      </c>
    </row>
    <row r="975" spans="1:24" x14ac:dyDescent="0.25">
      <c r="A975" s="10" t="s">
        <v>752</v>
      </c>
      <c r="B975" s="17">
        <v>1298</v>
      </c>
      <c r="C975" s="18">
        <v>61</v>
      </c>
      <c r="D975" s="17">
        <v>1</v>
      </c>
      <c r="E975" s="19">
        <v>43903</v>
      </c>
      <c r="F975" s="17" t="s">
        <v>1595</v>
      </c>
      <c r="G975" s="17" t="s">
        <v>1482</v>
      </c>
      <c r="H975" t="str" cm="1">
        <f t="array" ref="H9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75" s="17" t="s">
        <v>81</v>
      </c>
      <c r="J975" t="str">
        <f>IF(semaineNetNm1[[#This Row],[Popularité]]&gt;=70,"Forte","Faible")</f>
        <v>Faible</v>
      </c>
      <c r="K975" t="str">
        <f>IF(semaineNetNm1[[#This Row],[Energie]]&gt;0.6,"Forte","Faible")</f>
        <v>Faible</v>
      </c>
      <c r="L975" s="18">
        <v>9039518</v>
      </c>
      <c r="M975" s="17">
        <v>11821805</v>
      </c>
      <c r="N975" s="19">
        <v>43903</v>
      </c>
      <c r="O975" s="17">
        <v>67</v>
      </c>
      <c r="P975" s="17">
        <v>0.56699999999999995</v>
      </c>
      <c r="Q975" s="17">
        <v>0.73299999999999998</v>
      </c>
      <c r="R975" s="17">
        <v>0.31900000000000001</v>
      </c>
      <c r="S975" s="17">
        <v>1.29E-2</v>
      </c>
      <c r="T975" s="17">
        <v>0.38200000000000001</v>
      </c>
      <c r="U975" s="17">
        <v>0.31900000000000001</v>
      </c>
      <c r="V975" s="17">
        <v>-6.718</v>
      </c>
      <c r="W975" s="17">
        <v>238816</v>
      </c>
      <c r="X975">
        <f>YEAR(semaineNetNm1[[#This Row],[Date de sortie]])</f>
        <v>2020</v>
      </c>
    </row>
    <row r="976" spans="1:24" x14ac:dyDescent="0.25">
      <c r="A976" s="10" t="s">
        <v>752</v>
      </c>
      <c r="B976" s="17">
        <v>1299</v>
      </c>
      <c r="C976" s="18">
        <v>68</v>
      </c>
      <c r="D976" s="17">
        <v>1</v>
      </c>
      <c r="E976" s="19">
        <v>43903</v>
      </c>
      <c r="F976" s="17" t="s">
        <v>1596</v>
      </c>
      <c r="G976" s="17" t="s">
        <v>1597</v>
      </c>
      <c r="H976" t="str" cm="1">
        <f t="array" ref="H9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76" s="17" t="s">
        <v>81</v>
      </c>
      <c r="J976" t="str">
        <f>IF(semaineNetNm1[[#This Row],[Popularité]]&gt;=70,"Forte","Faible")</f>
        <v>Forte</v>
      </c>
      <c r="K976" t="str">
        <f>IF(semaineNetNm1[[#This Row],[Energie]]&gt;0.6,"Forte","Faible")</f>
        <v>Forte</v>
      </c>
      <c r="L976" s="18">
        <v>8374259</v>
      </c>
      <c r="M976" s="17">
        <v>11821805</v>
      </c>
      <c r="N976" s="19">
        <v>43903</v>
      </c>
      <c r="O976" s="17">
        <v>70</v>
      </c>
      <c r="P976" s="17">
        <v>0.73899999999999999</v>
      </c>
      <c r="Q976" s="17">
        <v>0.89500000000000002</v>
      </c>
      <c r="R976" s="17">
        <v>0.28299999999999997</v>
      </c>
      <c r="S976" s="17">
        <v>1.83E-2</v>
      </c>
      <c r="T976" s="17">
        <v>0.10199999999999999</v>
      </c>
      <c r="U976" s="17">
        <v>0.76300000000000001</v>
      </c>
      <c r="V976" s="17">
        <v>-6.633</v>
      </c>
      <c r="W976" s="17">
        <v>219340</v>
      </c>
      <c r="X976">
        <f>YEAR(semaineNetNm1[[#This Row],[Date de sortie]])</f>
        <v>2020</v>
      </c>
    </row>
    <row r="977" spans="1:24" x14ac:dyDescent="0.25">
      <c r="A977" s="10" t="s">
        <v>752</v>
      </c>
      <c r="B977" s="17">
        <v>1300</v>
      </c>
      <c r="C977" s="18">
        <v>104</v>
      </c>
      <c r="D977" s="17">
        <v>1</v>
      </c>
      <c r="E977" s="19">
        <v>43903</v>
      </c>
      <c r="F977" s="17" t="s">
        <v>1598</v>
      </c>
      <c r="G977" s="17" t="s">
        <v>442</v>
      </c>
      <c r="H977" t="str" cm="1">
        <f t="array" ref="H9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77" s="17" t="s">
        <v>443</v>
      </c>
      <c r="J977" t="str">
        <f>IF(semaineNetNm1[[#This Row],[Popularité]]&gt;=70,"Forte","Faible")</f>
        <v>Forte</v>
      </c>
      <c r="K977" t="str">
        <f>IF(semaineNetNm1[[#This Row],[Energie]]&gt;0.6,"Forte","Faible")</f>
        <v>Faible</v>
      </c>
      <c r="L977" s="18">
        <v>6586204</v>
      </c>
      <c r="M977" s="17">
        <v>1606884</v>
      </c>
      <c r="N977" s="19">
        <v>43903</v>
      </c>
      <c r="O977" s="17">
        <v>70</v>
      </c>
      <c r="P977" s="17">
        <v>0.497</v>
      </c>
      <c r="Q977" s="17">
        <v>0.747</v>
      </c>
      <c r="R977" s="17">
        <v>4.0099999999999997E-2</v>
      </c>
      <c r="S977" s="17">
        <v>0.248</v>
      </c>
      <c r="T977" s="17">
        <v>0.13800000000000001</v>
      </c>
      <c r="U977" s="17">
        <v>6.6299999999999998E-2</v>
      </c>
      <c r="V977" s="17">
        <v>-6.5419999999999998</v>
      </c>
      <c r="W977" s="17">
        <v>158709</v>
      </c>
      <c r="X977">
        <f>YEAR(semaineNetNm1[[#This Row],[Date de sortie]])</f>
        <v>2020</v>
      </c>
    </row>
    <row r="978" spans="1:24" x14ac:dyDescent="0.25">
      <c r="A978" s="10" t="s">
        <v>752</v>
      </c>
      <c r="B978" s="17">
        <v>1303</v>
      </c>
      <c r="C978" s="18">
        <v>126</v>
      </c>
      <c r="D978" s="17">
        <v>1</v>
      </c>
      <c r="E978" s="19">
        <v>43903</v>
      </c>
      <c r="F978" s="17" t="s">
        <v>1599</v>
      </c>
      <c r="G978" s="17" t="s">
        <v>1482</v>
      </c>
      <c r="H978" t="str" cm="1">
        <f t="array" ref="H9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78" s="17" t="s">
        <v>81</v>
      </c>
      <c r="J978" t="str">
        <f>IF(semaineNetNm1[[#This Row],[Popularité]]&gt;=70,"Forte","Faible")</f>
        <v>Faible</v>
      </c>
      <c r="K978" t="str">
        <f>IF(semaineNetNm1[[#This Row],[Energie]]&gt;0.6,"Forte","Faible")</f>
        <v>Forte</v>
      </c>
      <c r="L978" s="18">
        <v>6017103</v>
      </c>
      <c r="M978" s="17">
        <v>11821805</v>
      </c>
      <c r="N978" s="19">
        <v>43903</v>
      </c>
      <c r="O978" s="17">
        <v>58</v>
      </c>
      <c r="P978" s="17">
        <v>0.748</v>
      </c>
      <c r="Q978" s="17">
        <v>0.80200000000000005</v>
      </c>
      <c r="R978" s="17">
        <v>0.20699999999999999</v>
      </c>
      <c r="S978" s="17">
        <v>0.24</v>
      </c>
      <c r="T978" s="17">
        <v>0.16500000000000001</v>
      </c>
      <c r="U978" s="17">
        <v>0.51600000000000001</v>
      </c>
      <c r="V978" s="17">
        <v>-5.7080000000000002</v>
      </c>
      <c r="W978" s="17">
        <v>193861</v>
      </c>
      <c r="X978">
        <f>YEAR(semaineNetNm1[[#This Row],[Date de sortie]])</f>
        <v>2020</v>
      </c>
    </row>
    <row r="979" spans="1:24" x14ac:dyDescent="0.25">
      <c r="A979" s="10" t="s">
        <v>752</v>
      </c>
      <c r="B979" s="17">
        <v>1306</v>
      </c>
      <c r="C979" s="18">
        <v>147</v>
      </c>
      <c r="D979" s="17">
        <v>1</v>
      </c>
      <c r="E979" s="19">
        <v>43903</v>
      </c>
      <c r="F979" s="17" t="s">
        <v>1600</v>
      </c>
      <c r="G979" s="17" t="s">
        <v>1482</v>
      </c>
      <c r="H979" t="str" cm="1">
        <f t="array" ref="H9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79" s="17" t="s">
        <v>81</v>
      </c>
      <c r="J979" t="str">
        <f>IF(semaineNetNm1[[#This Row],[Popularité]]&gt;=70,"Forte","Faible")</f>
        <v>Faible</v>
      </c>
      <c r="K979" t="str">
        <f>IF(semaineNetNm1[[#This Row],[Energie]]&gt;0.6,"Forte","Faible")</f>
        <v>Forte</v>
      </c>
      <c r="L979" s="18">
        <v>5496780</v>
      </c>
      <c r="M979" s="17">
        <v>11821805</v>
      </c>
      <c r="N979" s="19">
        <v>43903</v>
      </c>
      <c r="O979" s="17">
        <v>60</v>
      </c>
      <c r="P979" s="17">
        <v>0.65400000000000003</v>
      </c>
      <c r="Q979" s="17">
        <v>0.95</v>
      </c>
      <c r="R979" s="17">
        <v>0.307</v>
      </c>
      <c r="S979" s="17">
        <v>7.4399999999999994E-2</v>
      </c>
      <c r="T979" s="17">
        <v>0.13800000000000001</v>
      </c>
      <c r="U979" s="17">
        <v>0.88600000000000001</v>
      </c>
      <c r="V979" s="17">
        <v>-5.8949999999999996</v>
      </c>
      <c r="W979" s="17">
        <v>194844</v>
      </c>
      <c r="X979">
        <f>YEAR(semaineNetNm1[[#This Row],[Date de sortie]])</f>
        <v>2020</v>
      </c>
    </row>
    <row r="980" spans="1:24" x14ac:dyDescent="0.25">
      <c r="A980" s="10" t="s">
        <v>752</v>
      </c>
      <c r="B980" s="17">
        <v>1307</v>
      </c>
      <c r="C980" s="18">
        <v>149</v>
      </c>
      <c r="D980" s="17">
        <v>1</v>
      </c>
      <c r="E980" s="19">
        <v>43903</v>
      </c>
      <c r="F980" s="17" t="s">
        <v>1601</v>
      </c>
      <c r="G980" s="17" t="s">
        <v>1482</v>
      </c>
      <c r="H980" t="str" cm="1">
        <f t="array" ref="H9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80" s="17" t="s">
        <v>81</v>
      </c>
      <c r="J980" t="str">
        <f>IF(semaineNetNm1[[#This Row],[Popularité]]&gt;=70,"Forte","Faible")</f>
        <v>Faible</v>
      </c>
      <c r="K980" t="str">
        <f>IF(semaineNetNm1[[#This Row],[Energie]]&gt;0.6,"Forte","Faible")</f>
        <v>Forte</v>
      </c>
      <c r="L980" s="18">
        <v>5468083</v>
      </c>
      <c r="M980" s="17">
        <v>11821805</v>
      </c>
      <c r="N980" s="19">
        <v>43903</v>
      </c>
      <c r="O980" s="17">
        <v>59</v>
      </c>
      <c r="P980" s="17">
        <v>0.65</v>
      </c>
      <c r="Q980" s="17">
        <v>0.86199999999999999</v>
      </c>
      <c r="R980" s="17">
        <v>0.35499999999999998</v>
      </c>
      <c r="S980" s="17">
        <v>2.07E-2</v>
      </c>
      <c r="T980" s="17">
        <v>0.56799999999999995</v>
      </c>
      <c r="U980" s="17">
        <v>0.65800000000000003</v>
      </c>
      <c r="V980" s="17">
        <v>-6.9779999999999998</v>
      </c>
      <c r="W980" s="17">
        <v>115350</v>
      </c>
      <c r="X980">
        <f>YEAR(semaineNetNm1[[#This Row],[Date de sortie]])</f>
        <v>2020</v>
      </c>
    </row>
    <row r="981" spans="1:24" x14ac:dyDescent="0.25">
      <c r="A981" s="10" t="s">
        <v>752</v>
      </c>
      <c r="B981" s="17">
        <v>1309</v>
      </c>
      <c r="C981" s="18">
        <v>153</v>
      </c>
      <c r="D981" s="17">
        <v>1</v>
      </c>
      <c r="E981" s="19">
        <v>43903</v>
      </c>
      <c r="F981" s="17" t="s">
        <v>1602</v>
      </c>
      <c r="G981" s="17" t="s">
        <v>1482</v>
      </c>
      <c r="H981" t="str" cm="1">
        <f t="array" ref="H9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81" s="17" t="s">
        <v>81</v>
      </c>
      <c r="J981" t="str">
        <f>IF(semaineNetNm1[[#This Row],[Popularité]]&gt;=70,"Forte","Faible")</f>
        <v>Faible</v>
      </c>
      <c r="K981" t="str">
        <f>IF(semaineNetNm1[[#This Row],[Energie]]&gt;0.6,"Forte","Faible")</f>
        <v>Forte</v>
      </c>
      <c r="L981" s="18">
        <v>5415044</v>
      </c>
      <c r="M981" s="17">
        <v>11821805</v>
      </c>
      <c r="N981" s="19">
        <v>43903</v>
      </c>
      <c r="O981" s="17">
        <v>57</v>
      </c>
      <c r="P981" s="17">
        <v>0.622</v>
      </c>
      <c r="Q981" s="17">
        <v>0.76200000000000001</v>
      </c>
      <c r="R981" s="17">
        <v>0.223</v>
      </c>
      <c r="S981" s="17">
        <v>0.35199999999999998</v>
      </c>
      <c r="T981" s="17">
        <v>0.14499999999999999</v>
      </c>
      <c r="U981" s="17">
        <v>0.626</v>
      </c>
      <c r="V981" s="17">
        <v>-6.2930000000000001</v>
      </c>
      <c r="W981" s="17">
        <v>193314</v>
      </c>
      <c r="X981">
        <f>YEAR(semaineNetNm1[[#This Row],[Date de sortie]])</f>
        <v>2020</v>
      </c>
    </row>
    <row r="982" spans="1:24" x14ac:dyDescent="0.25">
      <c r="A982" s="10" t="s">
        <v>752</v>
      </c>
      <c r="B982" s="17">
        <v>1311</v>
      </c>
      <c r="C982" s="18">
        <v>158</v>
      </c>
      <c r="D982" s="17">
        <v>1</v>
      </c>
      <c r="E982" s="19">
        <v>43903</v>
      </c>
      <c r="F982" s="17" t="s">
        <v>1603</v>
      </c>
      <c r="G982" s="17" t="s">
        <v>1482</v>
      </c>
      <c r="H982" t="str" cm="1">
        <f t="array" ref="H9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82" s="17" t="s">
        <v>81</v>
      </c>
      <c r="J982" t="str">
        <f>IF(semaineNetNm1[[#This Row],[Popularité]]&gt;=70,"Forte","Faible")</f>
        <v>Faible</v>
      </c>
      <c r="K982" t="str">
        <f>IF(semaineNetNm1[[#This Row],[Energie]]&gt;0.6,"Forte","Faible")</f>
        <v>Forte</v>
      </c>
      <c r="L982" s="18">
        <v>5324545</v>
      </c>
      <c r="M982" s="17">
        <v>11821805</v>
      </c>
      <c r="N982" s="19">
        <v>43903</v>
      </c>
      <c r="O982" s="17">
        <v>58</v>
      </c>
      <c r="P982" s="17">
        <v>0.76800000000000002</v>
      </c>
      <c r="Q982" s="17">
        <v>0.86699999999999999</v>
      </c>
      <c r="R982" s="17">
        <v>7.9100000000000004E-2</v>
      </c>
      <c r="S982" s="17">
        <v>0.18</v>
      </c>
      <c r="T982" s="17">
        <v>0.254</v>
      </c>
      <c r="U982" s="17">
        <v>0.34</v>
      </c>
      <c r="V982" s="17">
        <v>-3.73</v>
      </c>
      <c r="W982" s="17">
        <v>181826</v>
      </c>
      <c r="X982">
        <f>YEAR(semaineNetNm1[[#This Row],[Date de sortie]])</f>
        <v>2020</v>
      </c>
    </row>
    <row r="983" spans="1:24" x14ac:dyDescent="0.25">
      <c r="A983" s="10" t="s">
        <v>752</v>
      </c>
      <c r="B983" s="17">
        <v>1312</v>
      </c>
      <c r="C983" s="18">
        <v>163</v>
      </c>
      <c r="D983" s="17">
        <v>1</v>
      </c>
      <c r="E983" s="19">
        <v>43903</v>
      </c>
      <c r="F983" s="17" t="s">
        <v>1604</v>
      </c>
      <c r="G983" s="17" t="s">
        <v>1605</v>
      </c>
      <c r="H983" t="str" cm="1">
        <f t="array" ref="H9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83" s="17" t="s">
        <v>68</v>
      </c>
      <c r="J983" t="str">
        <f>IF(semaineNetNm1[[#This Row],[Popularité]]&gt;=70,"Forte","Faible")</f>
        <v>Forte</v>
      </c>
      <c r="K983" t="str">
        <f>IF(semaineNetNm1[[#This Row],[Energie]]&gt;0.6,"Forte","Faible")</f>
        <v>Faible</v>
      </c>
      <c r="L983" s="18">
        <v>5204120</v>
      </c>
      <c r="M983" s="17">
        <v>7564659</v>
      </c>
      <c r="N983" s="19">
        <v>43903</v>
      </c>
      <c r="O983" s="17">
        <v>75</v>
      </c>
      <c r="P983" s="17">
        <v>0.58199999999999996</v>
      </c>
      <c r="Q983" s="17">
        <v>0.443</v>
      </c>
      <c r="R983" s="17">
        <v>4.82E-2</v>
      </c>
      <c r="S983" s="17">
        <v>3.0099999999999998E-2</v>
      </c>
      <c r="T983" s="17">
        <v>0.127</v>
      </c>
      <c r="U983" s="17">
        <v>0.23899999999999999</v>
      </c>
      <c r="V983" s="17">
        <v>-6.02</v>
      </c>
      <c r="W983" s="17">
        <v>193090</v>
      </c>
      <c r="X983">
        <f>YEAR(semaineNetNm1[[#This Row],[Date de sortie]])</f>
        <v>2020</v>
      </c>
    </row>
    <row r="984" spans="1:24" x14ac:dyDescent="0.25">
      <c r="A984" s="10" t="s">
        <v>752</v>
      </c>
      <c r="B984" s="17">
        <v>1316</v>
      </c>
      <c r="C984" s="18">
        <v>177</v>
      </c>
      <c r="D984" s="17">
        <v>1</v>
      </c>
      <c r="E984" s="19">
        <v>43903</v>
      </c>
      <c r="F984" s="17" t="s">
        <v>1606</v>
      </c>
      <c r="G984" s="17" t="s">
        <v>1482</v>
      </c>
      <c r="H984" t="str" cm="1">
        <f t="array" ref="H9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84" s="17" t="s">
        <v>81</v>
      </c>
      <c r="J984" t="str">
        <f>IF(semaineNetNm1[[#This Row],[Popularité]]&gt;=70,"Forte","Faible")</f>
        <v>Faible</v>
      </c>
      <c r="K984" t="str">
        <f>IF(semaineNetNm1[[#This Row],[Energie]]&gt;0.6,"Forte","Faible")</f>
        <v>Faible</v>
      </c>
      <c r="L984" s="18">
        <v>5043990</v>
      </c>
      <c r="M984" s="17">
        <v>11821805</v>
      </c>
      <c r="N984" s="19">
        <v>43903</v>
      </c>
      <c r="O984" s="17">
        <v>59</v>
      </c>
      <c r="P984" s="17">
        <v>0.58599999999999997</v>
      </c>
      <c r="Q984" s="17">
        <v>0.71</v>
      </c>
      <c r="R984" s="17">
        <v>0.38100000000000001</v>
      </c>
      <c r="S984" s="17">
        <v>0.248</v>
      </c>
      <c r="T984" s="17">
        <v>0.193</v>
      </c>
      <c r="U984" s="17">
        <v>0.20699999999999999</v>
      </c>
      <c r="V984" s="17">
        <v>-5.3310000000000004</v>
      </c>
      <c r="W984" s="17">
        <v>185439</v>
      </c>
      <c r="X984">
        <f>YEAR(semaineNetNm1[[#This Row],[Date de sortie]])</f>
        <v>2020</v>
      </c>
    </row>
    <row r="985" spans="1:24" x14ac:dyDescent="0.25">
      <c r="A985" s="10" t="s">
        <v>752</v>
      </c>
      <c r="B985" s="17">
        <v>1319</v>
      </c>
      <c r="C985" s="18">
        <v>184</v>
      </c>
      <c r="D985" s="17">
        <v>1</v>
      </c>
      <c r="E985" s="19">
        <v>43903</v>
      </c>
      <c r="F985" s="17" t="s">
        <v>1607</v>
      </c>
      <c r="G985" s="17" t="s">
        <v>1482</v>
      </c>
      <c r="H985" t="str" cm="1">
        <f t="array" ref="H9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85" s="17" t="s">
        <v>81</v>
      </c>
      <c r="J985" t="str">
        <f>IF(semaineNetNm1[[#This Row],[Popularité]]&gt;=70,"Forte","Faible")</f>
        <v>Faible</v>
      </c>
      <c r="K985" t="str">
        <f>IF(semaineNetNm1[[#This Row],[Energie]]&gt;0.6,"Forte","Faible")</f>
        <v>Forte</v>
      </c>
      <c r="L985" s="18">
        <v>4946997</v>
      </c>
      <c r="M985" s="17">
        <v>11821805</v>
      </c>
      <c r="N985" s="19">
        <v>43903</v>
      </c>
      <c r="O985" s="17">
        <v>58</v>
      </c>
      <c r="P985" s="17">
        <v>0.60099999999999998</v>
      </c>
      <c r="Q985" s="17">
        <v>0.83699999999999997</v>
      </c>
      <c r="R985" s="17">
        <v>0.19800000000000001</v>
      </c>
      <c r="S985" s="17">
        <v>0.21</v>
      </c>
      <c r="T985" s="17">
        <v>9.2799999999999994E-2</v>
      </c>
      <c r="U985" s="17">
        <v>0.749</v>
      </c>
      <c r="V985" s="17">
        <v>-5.6280000000000001</v>
      </c>
      <c r="W985" s="17">
        <v>176756</v>
      </c>
      <c r="X985">
        <f>YEAR(semaineNetNm1[[#This Row],[Date de sortie]])</f>
        <v>2020</v>
      </c>
    </row>
    <row r="986" spans="1:24" x14ac:dyDescent="0.25">
      <c r="A986" s="10" t="s">
        <v>752</v>
      </c>
      <c r="B986" s="17">
        <v>1321</v>
      </c>
      <c r="C986" s="18">
        <v>188</v>
      </c>
      <c r="D986" s="17">
        <v>1</v>
      </c>
      <c r="E986" s="19">
        <v>43903</v>
      </c>
      <c r="F986" s="17" t="s">
        <v>1608</v>
      </c>
      <c r="G986" s="17" t="s">
        <v>1482</v>
      </c>
      <c r="H986" t="str" cm="1">
        <f t="array" ref="H9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86" s="17" t="s">
        <v>81</v>
      </c>
      <c r="J986" t="str">
        <f>IF(semaineNetNm1[[#This Row],[Popularité]]&gt;=70,"Forte","Faible")</f>
        <v>Faible</v>
      </c>
      <c r="K986" t="str">
        <f>IF(semaineNetNm1[[#This Row],[Energie]]&gt;0.6,"Forte","Faible")</f>
        <v>Forte</v>
      </c>
      <c r="L986" s="18">
        <v>4831405</v>
      </c>
      <c r="M986" s="17">
        <v>11821805</v>
      </c>
      <c r="N986" s="19">
        <v>43903</v>
      </c>
      <c r="O986" s="17">
        <v>57</v>
      </c>
      <c r="P986" s="17">
        <v>0.65600000000000003</v>
      </c>
      <c r="Q986" s="17">
        <v>0.81699999999999995</v>
      </c>
      <c r="R986" s="17">
        <v>0.27700000000000002</v>
      </c>
      <c r="S986" s="17">
        <v>5.0999999999999997E-2</v>
      </c>
      <c r="T986" s="17">
        <v>0.115</v>
      </c>
      <c r="U986" s="17">
        <v>0.314</v>
      </c>
      <c r="V986" s="17">
        <v>-7.0860000000000003</v>
      </c>
      <c r="W986" s="17">
        <v>120076</v>
      </c>
      <c r="X986">
        <f>YEAR(semaineNetNm1[[#This Row],[Date de sortie]])</f>
        <v>2020</v>
      </c>
    </row>
    <row r="987" spans="1:24" x14ac:dyDescent="0.25">
      <c r="A987" s="10" t="s">
        <v>752</v>
      </c>
      <c r="B987" s="17">
        <v>1327</v>
      </c>
      <c r="C987" s="18">
        <v>198</v>
      </c>
      <c r="D987" s="17">
        <v>1</v>
      </c>
      <c r="E987" s="19">
        <v>43903</v>
      </c>
      <c r="F987" s="17" t="s">
        <v>1609</v>
      </c>
      <c r="G987" s="17" t="s">
        <v>1309</v>
      </c>
      <c r="H987" t="str" cm="1">
        <f t="array" ref="H9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87" s="17" t="s">
        <v>999</v>
      </c>
      <c r="J987" t="str">
        <f>IF(semaineNetNm1[[#This Row],[Popularité]]&gt;=70,"Forte","Faible")</f>
        <v>Faible</v>
      </c>
      <c r="K987" t="str">
        <f>IF(semaineNetNm1[[#This Row],[Energie]]&gt;0.6,"Forte","Faible")</f>
        <v>Faible</v>
      </c>
      <c r="L987" s="18">
        <v>4752181</v>
      </c>
      <c r="M987" s="17">
        <v>1700759</v>
      </c>
      <c r="N987" s="19">
        <v>43903</v>
      </c>
      <c r="O987" s="17">
        <v>53</v>
      </c>
      <c r="P987" s="17">
        <v>0.36799999999999999</v>
      </c>
      <c r="Q987" s="17">
        <v>0.82599999999999996</v>
      </c>
      <c r="R987" s="17">
        <v>0.13300000000000001</v>
      </c>
      <c r="S987" s="17">
        <v>0.51600000000000001</v>
      </c>
      <c r="T987" s="17">
        <v>9.1399999999999995E-2</v>
      </c>
      <c r="U987" s="17">
        <v>0.158</v>
      </c>
      <c r="V987" s="17">
        <v>-12.760999999999999</v>
      </c>
      <c r="W987" s="17">
        <v>107446</v>
      </c>
      <c r="X987">
        <f>YEAR(semaineNetNm1[[#This Row],[Date de sortie]])</f>
        <v>2020</v>
      </c>
    </row>
    <row r="988" spans="1:24" x14ac:dyDescent="0.25">
      <c r="A988" s="10" t="s">
        <v>752</v>
      </c>
      <c r="B988" s="17">
        <v>1145</v>
      </c>
      <c r="C988" s="18">
        <v>190</v>
      </c>
      <c r="D988" s="17">
        <v>1</v>
      </c>
      <c r="E988" s="19">
        <v>43980</v>
      </c>
      <c r="F988" s="17" t="s">
        <v>1610</v>
      </c>
      <c r="G988" s="17" t="s">
        <v>1354</v>
      </c>
      <c r="H988" t="str" cm="1">
        <f t="array" ref="H9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88" s="17" t="s">
        <v>74</v>
      </c>
      <c r="J988" t="str">
        <f>IF(semaineNetNm1[[#This Row],[Popularité]]&gt;=70,"Forte","Faible")</f>
        <v>Faible</v>
      </c>
      <c r="K988" t="str">
        <f>IF(semaineNetNm1[[#This Row],[Energie]]&gt;0.6,"Forte","Faible")</f>
        <v>Forte</v>
      </c>
      <c r="L988" s="18">
        <v>4598294</v>
      </c>
      <c r="M988" s="17">
        <v>7358720</v>
      </c>
      <c r="N988" s="19">
        <v>43899</v>
      </c>
      <c r="O988" s="17">
        <v>69</v>
      </c>
      <c r="P988" s="17">
        <v>0.61699999999999999</v>
      </c>
      <c r="Q988" s="17">
        <v>0.83599999999999997</v>
      </c>
      <c r="R988" s="17">
        <v>5.3400000000000003E-2</v>
      </c>
      <c r="S988" s="17">
        <v>0.17</v>
      </c>
      <c r="T988" s="17">
        <v>0.31900000000000001</v>
      </c>
      <c r="U988" s="17">
        <v>0.86599999999999999</v>
      </c>
      <c r="V988" s="17">
        <v>-4.3630000000000004</v>
      </c>
      <c r="W988" s="17">
        <v>206702</v>
      </c>
      <c r="X988">
        <f>YEAR(semaineNetNm1[[#This Row],[Date de sortie]])</f>
        <v>2020</v>
      </c>
    </row>
    <row r="989" spans="1:24" x14ac:dyDescent="0.25">
      <c r="A989" s="10" t="s">
        <v>752</v>
      </c>
      <c r="B989" s="17">
        <v>1214</v>
      </c>
      <c r="C989" s="18">
        <v>103</v>
      </c>
      <c r="D989" s="17">
        <v>4</v>
      </c>
      <c r="E989" s="19">
        <v>43938</v>
      </c>
      <c r="F989" s="17" t="s">
        <v>1611</v>
      </c>
      <c r="G989" s="17" t="s">
        <v>628</v>
      </c>
      <c r="H989" t="str" cm="1">
        <f t="array" ref="H9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89" s="17" t="s">
        <v>106</v>
      </c>
      <c r="J989" t="str">
        <f>IF(semaineNetNm1[[#This Row],[Popularité]]&gt;=70,"Forte","Faible")</f>
        <v>Forte</v>
      </c>
      <c r="K989" t="str">
        <f>IF(semaineNetNm1[[#This Row],[Energie]]&gt;0.6,"Forte","Faible")</f>
        <v>Faible</v>
      </c>
      <c r="L989" s="18">
        <v>4478685</v>
      </c>
      <c r="M989" s="17">
        <v>10580764</v>
      </c>
      <c r="N989" s="19">
        <v>43899</v>
      </c>
      <c r="O989" s="17">
        <v>70</v>
      </c>
      <c r="P989" s="17">
        <v>0.58799999999999997</v>
      </c>
      <c r="Q989" s="17">
        <v>0.71599999999999997</v>
      </c>
      <c r="R989" s="17">
        <v>0.11600000000000001</v>
      </c>
      <c r="S989" s="17">
        <v>0.152</v>
      </c>
      <c r="T989" s="17">
        <v>8.4699999999999998E-2</v>
      </c>
      <c r="U989" s="17">
        <v>0.70699999999999996</v>
      </c>
      <c r="V989" s="17">
        <v>-3.952</v>
      </c>
      <c r="W989" s="17">
        <v>183547</v>
      </c>
      <c r="X989">
        <f>YEAR(semaineNetNm1[[#This Row],[Date de sortie]])</f>
        <v>2020</v>
      </c>
    </row>
    <row r="990" spans="1:24" x14ac:dyDescent="0.25">
      <c r="A990" s="10" t="s">
        <v>752</v>
      </c>
      <c r="B990" s="17">
        <v>1236</v>
      </c>
      <c r="C990" s="18">
        <v>63</v>
      </c>
      <c r="D990" s="17">
        <v>6</v>
      </c>
      <c r="E990" s="19">
        <v>43903</v>
      </c>
      <c r="F990" s="17" t="s">
        <v>1612</v>
      </c>
      <c r="G990" s="17" t="s">
        <v>1354</v>
      </c>
      <c r="H990" t="str" cm="1">
        <f t="array" ref="H9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90" s="17" t="s">
        <v>74</v>
      </c>
      <c r="J990" t="str">
        <f>IF(semaineNetNm1[[#This Row],[Popularité]]&gt;=70,"Forte","Faible")</f>
        <v>Faible</v>
      </c>
      <c r="K990" t="str">
        <f>IF(semaineNetNm1[[#This Row],[Energie]]&gt;0.6,"Forte","Faible")</f>
        <v>Forte</v>
      </c>
      <c r="L990" s="18">
        <v>4618744</v>
      </c>
      <c r="M990" s="17">
        <v>7358720</v>
      </c>
      <c r="N990" s="19">
        <v>43899</v>
      </c>
      <c r="O990" s="17">
        <v>69</v>
      </c>
      <c r="P990" s="17">
        <v>0.61699999999999999</v>
      </c>
      <c r="Q990" s="17">
        <v>0.83599999999999997</v>
      </c>
      <c r="R990" s="17">
        <v>5.3400000000000003E-2</v>
      </c>
      <c r="S990" s="17">
        <v>0.17</v>
      </c>
      <c r="T990" s="17">
        <v>0.31900000000000001</v>
      </c>
      <c r="U990" s="17">
        <v>0.86599999999999999</v>
      </c>
      <c r="V990" s="17">
        <v>-4.3630000000000004</v>
      </c>
      <c r="W990" s="17">
        <v>206702</v>
      </c>
      <c r="X990">
        <f>YEAR(semaineNetNm1[[#This Row],[Date de sortie]])</f>
        <v>2020</v>
      </c>
    </row>
    <row r="991" spans="1:24" x14ac:dyDescent="0.25">
      <c r="A991" s="10" t="s">
        <v>752</v>
      </c>
      <c r="B991" s="17">
        <v>1245</v>
      </c>
      <c r="C991" s="18">
        <v>86</v>
      </c>
      <c r="D991" s="17">
        <v>5</v>
      </c>
      <c r="E991" s="19">
        <v>43903</v>
      </c>
      <c r="F991" s="17" t="s">
        <v>1613</v>
      </c>
      <c r="G991" s="17" t="s">
        <v>450</v>
      </c>
      <c r="H991" t="str" cm="1">
        <f t="array" ref="H9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91" s="17" t="s">
        <v>451</v>
      </c>
      <c r="J991" t="str">
        <f>IF(semaineNetNm1[[#This Row],[Popularité]]&gt;=70,"Forte","Faible")</f>
        <v>Forte</v>
      </c>
      <c r="K991" t="str">
        <f>IF(semaineNetNm1[[#This Row],[Energie]]&gt;0.6,"Forte","Faible")</f>
        <v>Forte</v>
      </c>
      <c r="L991" s="18">
        <v>4383521</v>
      </c>
      <c r="M991" s="17">
        <v>2384076</v>
      </c>
      <c r="N991" s="19">
        <v>43899</v>
      </c>
      <c r="O991" s="17">
        <v>75</v>
      </c>
      <c r="P991" s="17">
        <v>0.91100000000000003</v>
      </c>
      <c r="Q991" s="17">
        <v>0.80900000000000005</v>
      </c>
      <c r="R991" s="17">
        <v>6.1699999999999998E-2</v>
      </c>
      <c r="S991" s="17">
        <v>7.9500000000000005E-3</v>
      </c>
      <c r="T991" s="17">
        <v>0.18099999999999999</v>
      </c>
      <c r="U991" s="17">
        <v>0.64</v>
      </c>
      <c r="V991" s="17">
        <v>-4.41</v>
      </c>
      <c r="W991" s="17">
        <v>191242</v>
      </c>
      <c r="X991">
        <f>YEAR(semaineNetNm1[[#This Row],[Date de sortie]])</f>
        <v>2020</v>
      </c>
    </row>
    <row r="992" spans="1:24" x14ac:dyDescent="0.25">
      <c r="A992" s="10" t="s">
        <v>752</v>
      </c>
      <c r="B992" s="17">
        <v>1304</v>
      </c>
      <c r="C992" s="18">
        <v>126</v>
      </c>
      <c r="D992" s="17">
        <v>2</v>
      </c>
      <c r="E992" s="19">
        <v>43896</v>
      </c>
      <c r="F992" s="17" t="s">
        <v>1614</v>
      </c>
      <c r="G992" s="17" t="s">
        <v>1615</v>
      </c>
      <c r="H992" t="str" cm="1">
        <f t="array" ref="H9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992" s="17" t="s">
        <v>622</v>
      </c>
      <c r="J992" t="str">
        <f>IF(semaineNetNm1[[#This Row],[Popularité]]&gt;=70,"Forte","Faible")</f>
        <v>Faible</v>
      </c>
      <c r="K992" t="str">
        <f>IF(semaineNetNm1[[#This Row],[Energie]]&gt;0.6,"Forte","Faible")</f>
        <v>Faible</v>
      </c>
      <c r="L992" s="18">
        <v>5895243</v>
      </c>
      <c r="M992" s="17">
        <v>4764552</v>
      </c>
      <c r="N992" s="19">
        <v>43897</v>
      </c>
      <c r="O992" s="17">
        <v>54</v>
      </c>
      <c r="P992" s="17">
        <v>0.39800000000000002</v>
      </c>
      <c r="Q992" s="17">
        <v>0.48699999999999999</v>
      </c>
      <c r="R992" s="17">
        <v>6.9699999999999998E-2</v>
      </c>
      <c r="S992" s="17">
        <v>0.83499999999999996</v>
      </c>
      <c r="T992" s="17">
        <v>0.12</v>
      </c>
      <c r="U992" s="17">
        <v>0.90500000000000003</v>
      </c>
      <c r="V992" s="17">
        <v>-9.9009999999999998</v>
      </c>
      <c r="W992" s="17">
        <v>157766</v>
      </c>
      <c r="X992">
        <f>YEAR(semaineNetNm1[[#This Row],[Date de sortie]])</f>
        <v>2020</v>
      </c>
    </row>
    <row r="993" spans="1:24" x14ac:dyDescent="0.25">
      <c r="A993" s="10" t="s">
        <v>752</v>
      </c>
      <c r="B993" s="17">
        <v>976</v>
      </c>
      <c r="C993" s="18">
        <v>16</v>
      </c>
      <c r="D993" s="17">
        <v>20</v>
      </c>
      <c r="E993" s="19">
        <v>43938</v>
      </c>
      <c r="F993" s="17" t="s">
        <v>1616</v>
      </c>
      <c r="G993" s="17" t="s">
        <v>299</v>
      </c>
      <c r="H993" t="str" cm="1">
        <f t="array" ref="H9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93" s="17" t="s">
        <v>300</v>
      </c>
      <c r="J993" t="str">
        <f>IF(semaineNetNm1[[#This Row],[Popularité]]&gt;=70,"Forte","Faible")</f>
        <v>Forte</v>
      </c>
      <c r="K993" t="str">
        <f>IF(semaineNetNm1[[#This Row],[Energie]]&gt;0.6,"Forte","Faible")</f>
        <v>Forte</v>
      </c>
      <c r="L993" s="18">
        <v>4510218</v>
      </c>
      <c r="M993" s="17">
        <v>4794212</v>
      </c>
      <c r="N993" s="19">
        <v>43896</v>
      </c>
      <c r="O993" s="17">
        <v>75</v>
      </c>
      <c r="P993" s="17">
        <v>0.74099999999999999</v>
      </c>
      <c r="Q993" s="17">
        <v>0.84299999999999997</v>
      </c>
      <c r="R993" s="17">
        <v>0.33400000000000002</v>
      </c>
      <c r="S993" s="17">
        <v>2.52E-2</v>
      </c>
      <c r="T993" s="17">
        <v>9.6000000000000002E-2</v>
      </c>
      <c r="U993" s="17">
        <v>0.68</v>
      </c>
      <c r="V993" s="17">
        <v>-5.609</v>
      </c>
      <c r="W993" s="17">
        <v>155497</v>
      </c>
      <c r="X993">
        <f>YEAR(semaineNetNm1[[#This Row],[Date de sortie]])</f>
        <v>2020</v>
      </c>
    </row>
    <row r="994" spans="1:24" x14ac:dyDescent="0.25">
      <c r="A994" s="10" t="s">
        <v>752</v>
      </c>
      <c r="B994" s="17">
        <v>1104</v>
      </c>
      <c r="C994" s="18">
        <v>21</v>
      </c>
      <c r="D994" s="17">
        <v>15</v>
      </c>
      <c r="E994" s="19">
        <v>43896</v>
      </c>
      <c r="F994" s="17" t="s">
        <v>1617</v>
      </c>
      <c r="G994" s="17" t="s">
        <v>1482</v>
      </c>
      <c r="H994" t="str" cm="1">
        <f t="array" ref="H9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94" s="17" t="s">
        <v>81</v>
      </c>
      <c r="J994" t="str">
        <f>IF(semaineNetNm1[[#This Row],[Popularité]]&gt;=70,"Forte","Faible")</f>
        <v>Forte</v>
      </c>
      <c r="K994" t="str">
        <f>IF(semaineNetNm1[[#This Row],[Energie]]&gt;0.6,"Forte","Faible")</f>
        <v>Forte</v>
      </c>
      <c r="L994" s="18">
        <v>4769996</v>
      </c>
      <c r="M994" s="17">
        <v>11821805</v>
      </c>
      <c r="N994" s="19">
        <v>43896</v>
      </c>
      <c r="O994" s="17">
        <v>73</v>
      </c>
      <c r="P994" s="17">
        <v>0.72</v>
      </c>
      <c r="Q994" s="17">
        <v>0.77500000000000002</v>
      </c>
      <c r="R994" s="17">
        <v>0.193</v>
      </c>
      <c r="S994" s="17">
        <v>2.3599999999999999E-2</v>
      </c>
      <c r="T994" s="17">
        <v>0.114</v>
      </c>
      <c r="U994" s="17">
        <v>0.49</v>
      </c>
      <c r="V994" s="17">
        <v>-5.3529999999999998</v>
      </c>
      <c r="W994" s="17">
        <v>234627</v>
      </c>
      <c r="X994">
        <f>YEAR(semaineNetNm1[[#This Row],[Date de sortie]])</f>
        <v>2020</v>
      </c>
    </row>
    <row r="995" spans="1:24" x14ac:dyDescent="0.25">
      <c r="A995" s="10" t="s">
        <v>752</v>
      </c>
      <c r="B995" s="17">
        <v>1217</v>
      </c>
      <c r="C995" s="18">
        <v>139</v>
      </c>
      <c r="D995" s="17">
        <v>8</v>
      </c>
      <c r="E995" s="19">
        <v>43903</v>
      </c>
      <c r="F995" s="17" t="s">
        <v>1618</v>
      </c>
      <c r="G995" s="17" t="s">
        <v>1619</v>
      </c>
      <c r="H995" t="str" cm="1">
        <f t="array" ref="H9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95" s="17" t="s">
        <v>243</v>
      </c>
      <c r="J995" t="str">
        <f>IF(semaineNetNm1[[#This Row],[Popularité]]&gt;=70,"Forte","Faible")</f>
        <v>Forte</v>
      </c>
      <c r="K995" t="str">
        <f>IF(semaineNetNm1[[#This Row],[Energie]]&gt;0.6,"Forte","Faible")</f>
        <v>Forte</v>
      </c>
      <c r="L995" s="18">
        <v>4401019</v>
      </c>
      <c r="M995" s="17">
        <v>6096559</v>
      </c>
      <c r="N995" s="19">
        <v>43896</v>
      </c>
      <c r="O995" s="17">
        <v>70</v>
      </c>
      <c r="P995" s="17">
        <v>0.72</v>
      </c>
      <c r="Q995" s="17">
        <v>0.81599999999999995</v>
      </c>
      <c r="R995" s="17">
        <v>6.8400000000000002E-2</v>
      </c>
      <c r="S995" s="17">
        <v>0.20599999999999999</v>
      </c>
      <c r="T995" s="17">
        <v>0.27700000000000002</v>
      </c>
      <c r="U995" s="17">
        <v>0.78</v>
      </c>
      <c r="V995" s="17">
        <v>-4.4539999999999997</v>
      </c>
      <c r="W995" s="17">
        <v>267242</v>
      </c>
      <c r="X995">
        <f>YEAR(semaineNetNm1[[#This Row],[Date de sortie]])</f>
        <v>2020</v>
      </c>
    </row>
    <row r="996" spans="1:24" x14ac:dyDescent="0.25">
      <c r="A996" s="10" t="s">
        <v>752</v>
      </c>
      <c r="B996" s="17">
        <v>1233</v>
      </c>
      <c r="C996" s="18">
        <v>16</v>
      </c>
      <c r="D996" s="17">
        <v>7</v>
      </c>
      <c r="E996" s="19">
        <v>43896</v>
      </c>
      <c r="F996" s="17" t="s">
        <v>1620</v>
      </c>
      <c r="G996" s="17" t="s">
        <v>1482</v>
      </c>
      <c r="H996" t="str" cm="1">
        <f t="array" ref="H9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96" s="17" t="s">
        <v>81</v>
      </c>
      <c r="J996" t="str">
        <f>IF(semaineNetNm1[[#This Row],[Popularité]]&gt;=70,"Forte","Faible")</f>
        <v>Faible</v>
      </c>
      <c r="K996" t="str">
        <f>IF(semaineNetNm1[[#This Row],[Energie]]&gt;0.6,"Forte","Faible")</f>
        <v>Faible</v>
      </c>
      <c r="L996" s="18">
        <v>4825741</v>
      </c>
      <c r="M996" s="17">
        <v>11821805</v>
      </c>
      <c r="N996" s="19">
        <v>43896</v>
      </c>
      <c r="O996" s="17">
        <v>67</v>
      </c>
      <c r="P996" s="17">
        <v>0.59799999999999998</v>
      </c>
      <c r="Q996" s="17">
        <v>0.71199999999999997</v>
      </c>
      <c r="R996" s="17">
        <v>3.8800000000000001E-2</v>
      </c>
      <c r="S996" s="17">
        <v>5.4600000000000003E-2</v>
      </c>
      <c r="T996" s="17">
        <v>0.154</v>
      </c>
      <c r="U996" s="17">
        <v>0.504</v>
      </c>
      <c r="V996" s="17">
        <v>-5.3680000000000003</v>
      </c>
      <c r="W996" s="17">
        <v>212354</v>
      </c>
      <c r="X996">
        <f>YEAR(semaineNetNm1[[#This Row],[Date de sortie]])</f>
        <v>2020</v>
      </c>
    </row>
    <row r="997" spans="1:24" x14ac:dyDescent="0.25">
      <c r="A997" s="10" t="s">
        <v>752</v>
      </c>
      <c r="B997" s="17">
        <v>1253</v>
      </c>
      <c r="C997" s="18">
        <v>46</v>
      </c>
      <c r="D997" s="17">
        <v>5</v>
      </c>
      <c r="E997" s="19">
        <v>43896</v>
      </c>
      <c r="F997" s="17" t="s">
        <v>1621</v>
      </c>
      <c r="G997" s="17" t="s">
        <v>541</v>
      </c>
      <c r="H997" t="str" cm="1">
        <f t="array" ref="H9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997" s="17" t="s">
        <v>68</v>
      </c>
      <c r="J997" t="str">
        <f>IF(semaineNetNm1[[#This Row],[Popularité]]&gt;=70,"Forte","Faible")</f>
        <v>Faible</v>
      </c>
      <c r="K997" t="str">
        <f>IF(semaineNetNm1[[#This Row],[Energie]]&gt;0.6,"Forte","Faible")</f>
        <v>Faible</v>
      </c>
      <c r="L997" s="18">
        <v>5449099</v>
      </c>
      <c r="M997" s="17">
        <v>20338833</v>
      </c>
      <c r="N997" s="19">
        <v>43896</v>
      </c>
      <c r="O997" s="17">
        <v>67</v>
      </c>
      <c r="P997" s="17">
        <v>0.56100000000000005</v>
      </c>
      <c r="Q997" s="17">
        <v>0.66400000000000003</v>
      </c>
      <c r="R997" s="17">
        <v>4.9500000000000002E-2</v>
      </c>
      <c r="S997" s="17">
        <v>2.6099999999999999E-3</v>
      </c>
      <c r="T997" s="17">
        <v>7.6399999999999996E-2</v>
      </c>
      <c r="U997" s="17">
        <v>0.71299999999999997</v>
      </c>
      <c r="V997" s="17">
        <v>-7.0309999999999997</v>
      </c>
      <c r="W997" s="17">
        <v>203672</v>
      </c>
      <c r="X997">
        <f>YEAR(semaineNetNm1[[#This Row],[Date de sortie]])</f>
        <v>2020</v>
      </c>
    </row>
    <row r="998" spans="1:24" x14ac:dyDescent="0.25">
      <c r="A998" s="10" t="s">
        <v>752</v>
      </c>
      <c r="B998" s="17">
        <v>1285</v>
      </c>
      <c r="C998" s="18">
        <v>15</v>
      </c>
      <c r="D998" s="17">
        <v>3</v>
      </c>
      <c r="E998" s="19">
        <v>43896</v>
      </c>
      <c r="F998" s="17" t="s">
        <v>1622</v>
      </c>
      <c r="G998" s="17" t="s">
        <v>1482</v>
      </c>
      <c r="H998" t="str" cm="1">
        <f t="array" ref="H9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98" s="17" t="s">
        <v>81</v>
      </c>
      <c r="J998" t="str">
        <f>IF(semaineNetNm1[[#This Row],[Popularité]]&gt;=70,"Forte","Faible")</f>
        <v>Faible</v>
      </c>
      <c r="K998" t="str">
        <f>IF(semaineNetNm1[[#This Row],[Energie]]&gt;0.6,"Forte","Faible")</f>
        <v>Forte</v>
      </c>
      <c r="L998" s="18">
        <v>5600261</v>
      </c>
      <c r="M998" s="17">
        <v>11821805</v>
      </c>
      <c r="N998" s="19">
        <v>43896</v>
      </c>
      <c r="O998" s="17">
        <v>69</v>
      </c>
      <c r="P998" s="17">
        <v>0.63400000000000001</v>
      </c>
      <c r="Q998" s="17">
        <v>0.77200000000000002</v>
      </c>
      <c r="R998" s="17">
        <v>0.21199999999999999</v>
      </c>
      <c r="S998" s="17">
        <v>0.13500000000000001</v>
      </c>
      <c r="T998" s="17">
        <v>0.432</v>
      </c>
      <c r="U998" s="17">
        <v>0.67100000000000004</v>
      </c>
      <c r="V998" s="17">
        <v>-6.101</v>
      </c>
      <c r="W998" s="17">
        <v>210261</v>
      </c>
      <c r="X998">
        <f>YEAR(semaineNetNm1[[#This Row],[Date de sortie]])</f>
        <v>2020</v>
      </c>
    </row>
    <row r="999" spans="1:24" x14ac:dyDescent="0.25">
      <c r="A999" s="10" t="s">
        <v>752</v>
      </c>
      <c r="B999" s="17">
        <v>1286</v>
      </c>
      <c r="C999" s="18">
        <v>31</v>
      </c>
      <c r="D999" s="17">
        <v>3</v>
      </c>
      <c r="E999" s="19">
        <v>43896</v>
      </c>
      <c r="F999" s="17" t="s">
        <v>1623</v>
      </c>
      <c r="G999" s="17" t="s">
        <v>1482</v>
      </c>
      <c r="H999" t="str" cm="1">
        <f t="array" ref="H9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999" s="17" t="s">
        <v>81</v>
      </c>
      <c r="J999" t="str">
        <f>IF(semaineNetNm1[[#This Row],[Popularité]]&gt;=70,"Forte","Faible")</f>
        <v>Faible</v>
      </c>
      <c r="K999" t="str">
        <f>IF(semaineNetNm1[[#This Row],[Energie]]&gt;0.6,"Forte","Faible")</f>
        <v>Forte</v>
      </c>
      <c r="L999" s="18">
        <v>5231134</v>
      </c>
      <c r="M999" s="17">
        <v>11821805</v>
      </c>
      <c r="N999" s="19">
        <v>43896</v>
      </c>
      <c r="O999" s="17">
        <v>67</v>
      </c>
      <c r="P999" s="17">
        <v>0.67600000000000005</v>
      </c>
      <c r="Q999" s="17">
        <v>0.85499999999999998</v>
      </c>
      <c r="R999" s="17">
        <v>0.32500000000000001</v>
      </c>
      <c r="S999" s="17">
        <v>8.8800000000000004E-2</v>
      </c>
      <c r="T999" s="17">
        <v>0.14399999999999999</v>
      </c>
      <c r="U999" s="17">
        <v>0.50900000000000001</v>
      </c>
      <c r="V999" s="17">
        <v>-5.7359999999999998</v>
      </c>
      <c r="W999" s="17">
        <v>195299</v>
      </c>
      <c r="X999">
        <f>YEAR(semaineNetNm1[[#This Row],[Date de sortie]])</f>
        <v>2020</v>
      </c>
    </row>
    <row r="1000" spans="1:24" x14ac:dyDescent="0.25">
      <c r="A1000" s="10" t="s">
        <v>752</v>
      </c>
      <c r="B1000" s="17">
        <v>1288</v>
      </c>
      <c r="C1000" s="18">
        <v>57</v>
      </c>
      <c r="D1000" s="17">
        <v>3</v>
      </c>
      <c r="E1000" s="19">
        <v>43896</v>
      </c>
      <c r="F1000" s="17" t="s">
        <v>1624</v>
      </c>
      <c r="G1000" s="17" t="s">
        <v>1482</v>
      </c>
      <c r="H1000" t="str" cm="1">
        <f t="array" ref="H10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00" s="17" t="s">
        <v>81</v>
      </c>
      <c r="J1000" t="str">
        <f>IF(semaineNetNm1[[#This Row],[Popularité]]&gt;=70,"Forte","Faible")</f>
        <v>Faible</v>
      </c>
      <c r="K1000" t="str">
        <f>IF(semaineNetNm1[[#This Row],[Energie]]&gt;0.6,"Forte","Faible")</f>
        <v>Faible</v>
      </c>
      <c r="L1000" s="18">
        <v>5068849</v>
      </c>
      <c r="M1000" s="17">
        <v>11821805</v>
      </c>
      <c r="N1000" s="19">
        <v>43896</v>
      </c>
      <c r="O1000" s="17">
        <v>63</v>
      </c>
      <c r="P1000" s="17">
        <v>0.44800000000000001</v>
      </c>
      <c r="Q1000" s="17">
        <v>0.879</v>
      </c>
      <c r="R1000" s="17">
        <v>0.222</v>
      </c>
      <c r="S1000" s="17">
        <v>3.4599999999999999E-2</v>
      </c>
      <c r="T1000" s="17">
        <v>0.224</v>
      </c>
      <c r="U1000" s="17">
        <v>0.27800000000000002</v>
      </c>
      <c r="V1000" s="17">
        <v>-8.57</v>
      </c>
      <c r="W1000" s="17">
        <v>198913</v>
      </c>
      <c r="X1000">
        <f>YEAR(semaineNetNm1[[#This Row],[Date de sortie]])</f>
        <v>2020</v>
      </c>
    </row>
    <row r="1001" spans="1:24" x14ac:dyDescent="0.25">
      <c r="A1001" s="10" t="s">
        <v>752</v>
      </c>
      <c r="B1001" s="17">
        <v>1295</v>
      </c>
      <c r="C1001" s="18">
        <v>130</v>
      </c>
      <c r="D1001" s="17">
        <v>3</v>
      </c>
      <c r="E1001" s="19">
        <v>43896</v>
      </c>
      <c r="F1001" s="17" t="s">
        <v>1625</v>
      </c>
      <c r="G1001" s="17" t="s">
        <v>1626</v>
      </c>
      <c r="H1001" t="str" cm="1">
        <f t="array" ref="H10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01" s="17" t="s">
        <v>488</v>
      </c>
      <c r="J1001" t="str">
        <f>IF(semaineNetNm1[[#This Row],[Popularité]]&gt;=70,"Forte","Faible")</f>
        <v>Forte</v>
      </c>
      <c r="K1001" t="str">
        <f>IF(semaineNetNm1[[#This Row],[Energie]]&gt;0.6,"Forte","Faible")</f>
        <v>Faible</v>
      </c>
      <c r="L1001" s="18">
        <v>4557817</v>
      </c>
      <c r="M1001" s="17">
        <v>4720858</v>
      </c>
      <c r="N1001" s="19">
        <v>43896</v>
      </c>
      <c r="O1001" s="17">
        <v>72</v>
      </c>
      <c r="P1001" s="17">
        <v>0.52500000000000002</v>
      </c>
      <c r="Q1001" s="17">
        <v>0.61699999999999999</v>
      </c>
      <c r="R1001" s="17">
        <v>0.12</v>
      </c>
      <c r="S1001" s="17">
        <v>0.55400000000000005</v>
      </c>
      <c r="T1001" s="17">
        <v>0.13500000000000001</v>
      </c>
      <c r="U1001" s="17">
        <v>0.377</v>
      </c>
      <c r="V1001" s="17">
        <v>-10.426</v>
      </c>
      <c r="W1001" s="17">
        <v>212867</v>
      </c>
      <c r="X1001">
        <f>YEAR(semaineNetNm1[[#This Row],[Date de sortie]])</f>
        <v>2020</v>
      </c>
    </row>
    <row r="1002" spans="1:24" x14ac:dyDescent="0.25">
      <c r="A1002" s="10" t="s">
        <v>752</v>
      </c>
      <c r="B1002" s="17">
        <v>1301</v>
      </c>
      <c r="C1002" s="18">
        <v>36</v>
      </c>
      <c r="D1002" s="17">
        <v>2</v>
      </c>
      <c r="E1002" s="19">
        <v>43896</v>
      </c>
      <c r="F1002" s="17" t="s">
        <v>1627</v>
      </c>
      <c r="G1002" s="17" t="s">
        <v>1482</v>
      </c>
      <c r="H1002" t="str" cm="1">
        <f t="array" ref="H10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02" s="17" t="s">
        <v>81</v>
      </c>
      <c r="J1002" t="str">
        <f>IF(semaineNetNm1[[#This Row],[Popularité]]&gt;=70,"Forte","Faible")</f>
        <v>Faible</v>
      </c>
      <c r="K1002" t="str">
        <f>IF(semaineNetNm1[[#This Row],[Energie]]&gt;0.6,"Forte","Faible")</f>
        <v>Faible</v>
      </c>
      <c r="L1002" s="18">
        <v>6442451</v>
      </c>
      <c r="M1002" s="17">
        <v>11821805</v>
      </c>
      <c r="N1002" s="19">
        <v>43896</v>
      </c>
      <c r="O1002" s="17">
        <v>65</v>
      </c>
      <c r="P1002" s="17">
        <v>0.53500000000000003</v>
      </c>
      <c r="Q1002" s="17">
        <v>0.90300000000000002</v>
      </c>
      <c r="R1002" s="17">
        <v>0.28599999999999998</v>
      </c>
      <c r="S1002" s="17">
        <v>2.98E-2</v>
      </c>
      <c r="T1002" s="17">
        <v>8.5099999999999995E-2</v>
      </c>
      <c r="U1002" s="17">
        <v>0.157</v>
      </c>
      <c r="V1002" s="17">
        <v>-6.2380000000000004</v>
      </c>
      <c r="W1002" s="17">
        <v>195692</v>
      </c>
      <c r="X1002">
        <f>YEAR(semaineNetNm1[[#This Row],[Date de sortie]])</f>
        <v>2020</v>
      </c>
    </row>
    <row r="1003" spans="1:24" x14ac:dyDescent="0.25">
      <c r="A1003" s="10" t="s">
        <v>752</v>
      </c>
      <c r="B1003" s="17">
        <v>1317</v>
      </c>
      <c r="C1003" s="18">
        <v>113</v>
      </c>
      <c r="D1003" s="17">
        <v>2</v>
      </c>
      <c r="E1003" s="19">
        <v>43896</v>
      </c>
      <c r="F1003" s="17" t="s">
        <v>1628</v>
      </c>
      <c r="G1003" s="17" t="s">
        <v>1629</v>
      </c>
      <c r="H1003" t="str" cm="1">
        <f t="array" ref="H10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03" s="17" t="s">
        <v>68</v>
      </c>
      <c r="J1003" t="str">
        <f>IF(semaineNetNm1[[#This Row],[Popularité]]&gt;=70,"Forte","Faible")</f>
        <v>Forte</v>
      </c>
      <c r="K1003" t="str">
        <f>IF(semaineNetNm1[[#This Row],[Energie]]&gt;0.6,"Forte","Faible")</f>
        <v>Faible</v>
      </c>
      <c r="L1003" s="18">
        <v>5004752</v>
      </c>
      <c r="M1003" s="17">
        <v>4442273</v>
      </c>
      <c r="N1003" s="19">
        <v>43896</v>
      </c>
      <c r="O1003" s="17">
        <v>74</v>
      </c>
      <c r="P1003" s="17">
        <v>0.34499999999999997</v>
      </c>
      <c r="Q1003" s="17">
        <v>0.63200000000000001</v>
      </c>
      <c r="R1003" s="17">
        <v>3.49E-2</v>
      </c>
      <c r="S1003" s="17">
        <v>0.55100000000000005</v>
      </c>
      <c r="T1003" s="17">
        <v>0.104</v>
      </c>
      <c r="U1003" s="17">
        <v>8.1799999999999998E-2</v>
      </c>
      <c r="V1003" s="17">
        <v>-8</v>
      </c>
      <c r="W1003" s="17">
        <v>180413</v>
      </c>
      <c r="X1003">
        <f>YEAR(semaineNetNm1[[#This Row],[Date de sortie]])</f>
        <v>2020</v>
      </c>
    </row>
    <row r="1004" spans="1:24" x14ac:dyDescent="0.25">
      <c r="A1004" s="10" t="s">
        <v>752</v>
      </c>
      <c r="B1004" s="17">
        <v>1318</v>
      </c>
      <c r="C1004" s="18">
        <v>51</v>
      </c>
      <c r="D1004" s="17">
        <v>2</v>
      </c>
      <c r="E1004" s="19">
        <v>43896</v>
      </c>
      <c r="F1004" s="17" t="s">
        <v>1630</v>
      </c>
      <c r="G1004" s="17" t="s">
        <v>1482</v>
      </c>
      <c r="H1004" t="str" cm="1">
        <f t="array" ref="H10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04" s="17" t="s">
        <v>81</v>
      </c>
      <c r="J1004" t="str">
        <f>IF(semaineNetNm1[[#This Row],[Popularité]]&gt;=70,"Forte","Faible")</f>
        <v>Faible</v>
      </c>
      <c r="K1004" t="str">
        <f>IF(semaineNetNm1[[#This Row],[Energie]]&gt;0.6,"Forte","Faible")</f>
        <v>Faible</v>
      </c>
      <c r="L1004" s="18">
        <v>4988839</v>
      </c>
      <c r="M1004" s="17">
        <v>11821805</v>
      </c>
      <c r="N1004" s="19">
        <v>43896</v>
      </c>
      <c r="O1004" s="17">
        <v>63</v>
      </c>
      <c r="P1004" s="17">
        <v>0.56299999999999994</v>
      </c>
      <c r="Q1004" s="17">
        <v>0.92900000000000005</v>
      </c>
      <c r="R1004" s="17">
        <v>0.49</v>
      </c>
      <c r="S1004" s="17">
        <v>5.9199999999999997E-4</v>
      </c>
      <c r="T1004" s="17">
        <v>0.24399999999999999</v>
      </c>
      <c r="U1004" s="17">
        <v>0.35299999999999998</v>
      </c>
      <c r="V1004" s="17">
        <v>-7.4279999999999999</v>
      </c>
      <c r="W1004" s="17">
        <v>213885</v>
      </c>
      <c r="X1004">
        <f>YEAR(semaineNetNm1[[#This Row],[Date de sortie]])</f>
        <v>2020</v>
      </c>
    </row>
    <row r="1005" spans="1:24" x14ac:dyDescent="0.25">
      <c r="A1005" s="10" t="s">
        <v>752</v>
      </c>
      <c r="B1005" s="17">
        <v>1320</v>
      </c>
      <c r="C1005" s="18">
        <v>53</v>
      </c>
      <c r="D1005" s="17">
        <v>2</v>
      </c>
      <c r="E1005" s="19">
        <v>43896</v>
      </c>
      <c r="F1005" s="17" t="s">
        <v>1631</v>
      </c>
      <c r="G1005" s="17" t="s">
        <v>1482</v>
      </c>
      <c r="H1005" t="str" cm="1">
        <f t="array" ref="H10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05" s="17" t="s">
        <v>81</v>
      </c>
      <c r="J1005" t="str">
        <f>IF(semaineNetNm1[[#This Row],[Popularité]]&gt;=70,"Forte","Faible")</f>
        <v>Faible</v>
      </c>
      <c r="K1005" t="str">
        <f>IF(semaineNetNm1[[#This Row],[Energie]]&gt;0.6,"Forte","Faible")</f>
        <v>Forte</v>
      </c>
      <c r="L1005" s="18">
        <v>4898167</v>
      </c>
      <c r="M1005" s="17">
        <v>11821805</v>
      </c>
      <c r="N1005" s="19">
        <v>43896</v>
      </c>
      <c r="O1005" s="17">
        <v>65</v>
      </c>
      <c r="P1005" s="17">
        <v>0.68300000000000005</v>
      </c>
      <c r="Q1005" s="17">
        <v>0.78600000000000003</v>
      </c>
      <c r="R1005" s="17">
        <v>0.20499999999999999</v>
      </c>
      <c r="S1005" s="17">
        <v>0.17299999999999999</v>
      </c>
      <c r="T1005" s="17">
        <v>0.70599999999999996</v>
      </c>
      <c r="U1005" s="17">
        <v>0.56999999999999995</v>
      </c>
      <c r="V1005" s="17">
        <v>-5.3970000000000002</v>
      </c>
      <c r="W1005" s="17">
        <v>233333</v>
      </c>
      <c r="X1005">
        <f>YEAR(semaineNetNm1[[#This Row],[Date de sortie]])</f>
        <v>2020</v>
      </c>
    </row>
    <row r="1006" spans="1:24" x14ac:dyDescent="0.25">
      <c r="A1006" s="10" t="s">
        <v>752</v>
      </c>
      <c r="B1006" s="17">
        <v>1322</v>
      </c>
      <c r="C1006" s="18">
        <v>52</v>
      </c>
      <c r="D1006" s="17">
        <v>2</v>
      </c>
      <c r="E1006" s="19">
        <v>43896</v>
      </c>
      <c r="F1006" s="17" t="s">
        <v>1632</v>
      </c>
      <c r="G1006" s="17" t="s">
        <v>1482</v>
      </c>
      <c r="H1006" t="str" cm="1">
        <f t="array" ref="H10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06" s="17" t="s">
        <v>81</v>
      </c>
      <c r="J1006" t="str">
        <f>IF(semaineNetNm1[[#This Row],[Popularité]]&gt;=70,"Forte","Faible")</f>
        <v>Faible</v>
      </c>
      <c r="K1006" t="str">
        <f>IF(semaineNetNm1[[#This Row],[Energie]]&gt;0.6,"Forte","Faible")</f>
        <v>Faible</v>
      </c>
      <c r="L1006" s="18">
        <v>4818039</v>
      </c>
      <c r="M1006" s="17">
        <v>11821805</v>
      </c>
      <c r="N1006" s="19">
        <v>43896</v>
      </c>
      <c r="O1006" s="17">
        <v>60</v>
      </c>
      <c r="P1006" s="17">
        <v>0.54700000000000004</v>
      </c>
      <c r="Q1006" s="17">
        <v>0.85799999999999998</v>
      </c>
      <c r="R1006" s="17">
        <v>0.28999999999999998</v>
      </c>
      <c r="S1006" s="17">
        <v>0.21299999999999999</v>
      </c>
      <c r="T1006" s="17">
        <v>0.104</v>
      </c>
      <c r="U1006" s="17">
        <v>0.30299999999999999</v>
      </c>
      <c r="V1006" s="17">
        <v>-5.8220000000000001</v>
      </c>
      <c r="W1006" s="17">
        <v>211883</v>
      </c>
      <c r="X1006">
        <f>YEAR(semaineNetNm1[[#This Row],[Date de sortie]])</f>
        <v>2020</v>
      </c>
    </row>
    <row r="1007" spans="1:24" x14ac:dyDescent="0.25">
      <c r="A1007" s="10" t="s">
        <v>752</v>
      </c>
      <c r="B1007" s="17">
        <v>1329</v>
      </c>
      <c r="C1007" s="18">
        <v>60</v>
      </c>
      <c r="D1007" s="17">
        <v>1</v>
      </c>
      <c r="E1007" s="19">
        <v>43896</v>
      </c>
      <c r="F1007" s="17" t="s">
        <v>1633</v>
      </c>
      <c r="G1007" s="17" t="s">
        <v>1482</v>
      </c>
      <c r="H1007" t="str" cm="1">
        <f t="array" ref="H10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07" s="17" t="s">
        <v>81</v>
      </c>
      <c r="J1007" t="str">
        <f>IF(semaineNetNm1[[#This Row],[Popularité]]&gt;=70,"Forte","Faible")</f>
        <v>Faible</v>
      </c>
      <c r="K1007" t="str">
        <f>IF(semaineNetNm1[[#This Row],[Energie]]&gt;0.6,"Forte","Faible")</f>
        <v>Faible</v>
      </c>
      <c r="L1007" s="18">
        <v>10484727</v>
      </c>
      <c r="M1007" s="17">
        <v>11821805</v>
      </c>
      <c r="N1007" s="19">
        <v>43896</v>
      </c>
      <c r="O1007" s="17">
        <v>58</v>
      </c>
      <c r="P1007" s="17">
        <v>0.59899999999999998</v>
      </c>
      <c r="Q1007" s="17">
        <v>0.74099999999999999</v>
      </c>
      <c r="R1007" s="17">
        <v>0.41899999999999998</v>
      </c>
      <c r="S1007" s="17">
        <v>9.6100000000000005E-3</v>
      </c>
      <c r="T1007" s="17">
        <v>0.78500000000000003</v>
      </c>
      <c r="U1007" s="17">
        <v>0.27600000000000002</v>
      </c>
      <c r="V1007" s="17">
        <v>-6.6719999999999997</v>
      </c>
      <c r="W1007" s="17">
        <v>227474</v>
      </c>
      <c r="X1007">
        <f>YEAR(semaineNetNm1[[#This Row],[Date de sortie]])</f>
        <v>2020</v>
      </c>
    </row>
    <row r="1008" spans="1:24" x14ac:dyDescent="0.25">
      <c r="A1008" s="10" t="s">
        <v>752</v>
      </c>
      <c r="B1008" s="17">
        <v>1330</v>
      </c>
      <c r="C1008" s="18">
        <v>61</v>
      </c>
      <c r="D1008" s="17">
        <v>1</v>
      </c>
      <c r="E1008" s="19">
        <v>43896</v>
      </c>
      <c r="F1008" s="17" t="s">
        <v>1634</v>
      </c>
      <c r="G1008" s="17" t="s">
        <v>1482</v>
      </c>
      <c r="H1008" t="str" cm="1">
        <f t="array" ref="H10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08" s="17" t="s">
        <v>81</v>
      </c>
      <c r="J1008" t="str">
        <f>IF(semaineNetNm1[[#This Row],[Popularité]]&gt;=70,"Forte","Faible")</f>
        <v>Faible</v>
      </c>
      <c r="K1008" t="str">
        <f>IF(semaineNetNm1[[#This Row],[Energie]]&gt;0.6,"Forte","Faible")</f>
        <v>Forte</v>
      </c>
      <c r="L1008" s="18">
        <v>10396969</v>
      </c>
      <c r="M1008" s="17">
        <v>11821805</v>
      </c>
      <c r="N1008" s="19">
        <v>43896</v>
      </c>
      <c r="O1008" s="17">
        <v>61</v>
      </c>
      <c r="P1008" s="17">
        <v>0.77100000000000002</v>
      </c>
      <c r="Q1008" s="17">
        <v>0.748</v>
      </c>
      <c r="R1008" s="17">
        <v>0.15</v>
      </c>
      <c r="S1008" s="17">
        <v>0.10100000000000001</v>
      </c>
      <c r="T1008" s="17">
        <v>0.13500000000000001</v>
      </c>
      <c r="U1008" s="17">
        <v>0.79200000000000004</v>
      </c>
      <c r="V1008" s="17">
        <v>-4.1559999999999997</v>
      </c>
      <c r="W1008" s="17">
        <v>195058</v>
      </c>
      <c r="X1008">
        <f>YEAR(semaineNetNm1[[#This Row],[Date de sortie]])</f>
        <v>2020</v>
      </c>
    </row>
    <row r="1009" spans="1:24" x14ac:dyDescent="0.25">
      <c r="A1009" s="10" t="s">
        <v>752</v>
      </c>
      <c r="B1009" s="17">
        <v>1331</v>
      </c>
      <c r="C1009" s="18">
        <v>64</v>
      </c>
      <c r="D1009" s="17">
        <v>1</v>
      </c>
      <c r="E1009" s="19">
        <v>43896</v>
      </c>
      <c r="F1009" s="17" t="s">
        <v>1635</v>
      </c>
      <c r="G1009" s="17" t="s">
        <v>1482</v>
      </c>
      <c r="H1009" t="str" cm="1">
        <f t="array" ref="H10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09" s="17" t="s">
        <v>81</v>
      </c>
      <c r="J1009" t="str">
        <f>IF(semaineNetNm1[[#This Row],[Popularité]]&gt;=70,"Forte","Faible")</f>
        <v>Faible</v>
      </c>
      <c r="K1009" t="str">
        <f>IF(semaineNetNm1[[#This Row],[Energie]]&gt;0.6,"Forte","Faible")</f>
        <v>Forte</v>
      </c>
      <c r="L1009" s="18">
        <v>9974143</v>
      </c>
      <c r="M1009" s="17">
        <v>11821805</v>
      </c>
      <c r="N1009" s="19">
        <v>43896</v>
      </c>
      <c r="O1009" s="17">
        <v>62</v>
      </c>
      <c r="P1009" s="17">
        <v>0.752</v>
      </c>
      <c r="Q1009" s="17">
        <v>0.77600000000000002</v>
      </c>
      <c r="R1009" s="17">
        <v>0.193</v>
      </c>
      <c r="S1009" s="17">
        <v>0.32500000000000001</v>
      </c>
      <c r="T1009" s="17">
        <v>0.33</v>
      </c>
      <c r="U1009" s="17">
        <v>0.71599999999999997</v>
      </c>
      <c r="V1009" s="17">
        <v>-4.7110000000000003</v>
      </c>
      <c r="W1009" s="17">
        <v>192705</v>
      </c>
      <c r="X1009">
        <f>YEAR(semaineNetNm1[[#This Row],[Date de sortie]])</f>
        <v>2020</v>
      </c>
    </row>
    <row r="1010" spans="1:24" x14ac:dyDescent="0.25">
      <c r="A1010" s="10" t="s">
        <v>752</v>
      </c>
      <c r="B1010" s="17">
        <v>1332</v>
      </c>
      <c r="C1010" s="18">
        <v>68</v>
      </c>
      <c r="D1010" s="17">
        <v>1</v>
      </c>
      <c r="E1010" s="19">
        <v>43896</v>
      </c>
      <c r="F1010" s="17" t="s">
        <v>1636</v>
      </c>
      <c r="G1010" s="17" t="s">
        <v>1482</v>
      </c>
      <c r="H1010" t="str" cm="1">
        <f t="array" ref="H10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10" s="17" t="s">
        <v>81</v>
      </c>
      <c r="J1010" t="str">
        <f>IF(semaineNetNm1[[#This Row],[Popularité]]&gt;=70,"Forte","Faible")</f>
        <v>Faible</v>
      </c>
      <c r="K1010" t="str">
        <f>IF(semaineNetNm1[[#This Row],[Energie]]&gt;0.6,"Forte","Faible")</f>
        <v>Forte</v>
      </c>
      <c r="L1010" s="18">
        <v>9824605</v>
      </c>
      <c r="M1010" s="17">
        <v>11821805</v>
      </c>
      <c r="N1010" s="19">
        <v>43896</v>
      </c>
      <c r="O1010" s="17">
        <v>63</v>
      </c>
      <c r="P1010" s="17">
        <v>0.75700000000000001</v>
      </c>
      <c r="Q1010" s="17">
        <v>0.77500000000000002</v>
      </c>
      <c r="R1010" s="17">
        <v>0.17499999999999999</v>
      </c>
      <c r="S1010" s="17">
        <v>0.16200000000000001</v>
      </c>
      <c r="T1010" s="17">
        <v>0.14799999999999999</v>
      </c>
      <c r="U1010" s="17">
        <v>0.56200000000000006</v>
      </c>
      <c r="V1010" s="17">
        <v>-4.1390000000000002</v>
      </c>
      <c r="W1010" s="17">
        <v>188800</v>
      </c>
      <c r="X1010">
        <f>YEAR(semaineNetNm1[[#This Row],[Date de sortie]])</f>
        <v>2020</v>
      </c>
    </row>
    <row r="1011" spans="1:24" x14ac:dyDescent="0.25">
      <c r="A1011" s="10" t="s">
        <v>752</v>
      </c>
      <c r="B1011" s="17">
        <v>1333</v>
      </c>
      <c r="C1011" s="18">
        <v>73</v>
      </c>
      <c r="D1011" s="17">
        <v>1</v>
      </c>
      <c r="E1011" s="19">
        <v>43896</v>
      </c>
      <c r="F1011" s="17" t="s">
        <v>1637</v>
      </c>
      <c r="G1011" s="17" t="s">
        <v>1482</v>
      </c>
      <c r="H1011" t="str" cm="1">
        <f t="array" ref="H10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11" s="17" t="s">
        <v>81</v>
      </c>
      <c r="J1011" t="str">
        <f>IF(semaineNetNm1[[#This Row],[Popularité]]&gt;=70,"Forte","Faible")</f>
        <v>Faible</v>
      </c>
      <c r="K1011" t="str">
        <f>IF(semaineNetNm1[[#This Row],[Energie]]&gt;0.6,"Forte","Faible")</f>
        <v>Faible</v>
      </c>
      <c r="L1011" s="18">
        <v>9533898</v>
      </c>
      <c r="M1011" s="17">
        <v>11821805</v>
      </c>
      <c r="N1011" s="19">
        <v>43896</v>
      </c>
      <c r="O1011" s="17">
        <v>60</v>
      </c>
      <c r="P1011" s="17">
        <v>0.55600000000000005</v>
      </c>
      <c r="Q1011" s="17">
        <v>0.84199999999999997</v>
      </c>
      <c r="R1011" s="17">
        <v>0.442</v>
      </c>
      <c r="S1011" s="17">
        <v>0.159</v>
      </c>
      <c r="T1011" s="17">
        <v>0.20399999999999999</v>
      </c>
      <c r="U1011" s="17">
        <v>0.30599999999999999</v>
      </c>
      <c r="V1011" s="17">
        <v>-6.7930000000000001</v>
      </c>
      <c r="W1011" s="17">
        <v>196639</v>
      </c>
      <c r="X1011">
        <f>YEAR(semaineNetNm1[[#This Row],[Date de sortie]])</f>
        <v>2020</v>
      </c>
    </row>
    <row r="1012" spans="1:24" x14ac:dyDescent="0.25">
      <c r="A1012" s="10" t="s">
        <v>752</v>
      </c>
      <c r="B1012" s="17">
        <v>1334</v>
      </c>
      <c r="C1012" s="18">
        <v>93</v>
      </c>
      <c r="D1012" s="17">
        <v>1</v>
      </c>
      <c r="E1012" s="19">
        <v>43896</v>
      </c>
      <c r="F1012" s="17" t="s">
        <v>1638</v>
      </c>
      <c r="G1012" s="17" t="s">
        <v>1482</v>
      </c>
      <c r="H1012" t="str" cm="1">
        <f t="array" ref="H10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12" s="17" t="s">
        <v>81</v>
      </c>
      <c r="J1012" t="str">
        <f>IF(semaineNetNm1[[#This Row],[Popularité]]&gt;=70,"Forte","Faible")</f>
        <v>Faible</v>
      </c>
      <c r="K1012" t="str">
        <f>IF(semaineNetNm1[[#This Row],[Energie]]&gt;0.6,"Forte","Faible")</f>
        <v>Forte</v>
      </c>
      <c r="L1012" s="18">
        <v>8219307</v>
      </c>
      <c r="M1012" s="17">
        <v>11821805</v>
      </c>
      <c r="N1012" s="19">
        <v>43896</v>
      </c>
      <c r="O1012" s="17">
        <v>57</v>
      </c>
      <c r="P1012" s="17">
        <v>0.76800000000000002</v>
      </c>
      <c r="Q1012" s="17">
        <v>0.70199999999999996</v>
      </c>
      <c r="R1012" s="17">
        <v>6.6900000000000001E-2</v>
      </c>
      <c r="S1012" s="17">
        <v>0.54100000000000004</v>
      </c>
      <c r="T1012" s="17">
        <v>0.105</v>
      </c>
      <c r="U1012" s="17">
        <v>0.57399999999999995</v>
      </c>
      <c r="V1012" s="17">
        <v>-4.0549999999999997</v>
      </c>
      <c r="W1012" s="17">
        <v>212821</v>
      </c>
      <c r="X1012">
        <f>YEAR(semaineNetNm1[[#This Row],[Date de sortie]])</f>
        <v>2020</v>
      </c>
    </row>
    <row r="1013" spans="1:24" x14ac:dyDescent="0.25">
      <c r="A1013" s="10" t="s">
        <v>752</v>
      </c>
      <c r="B1013" s="17">
        <v>1335</v>
      </c>
      <c r="C1013" s="18">
        <v>102</v>
      </c>
      <c r="D1013" s="17">
        <v>1</v>
      </c>
      <c r="E1013" s="19">
        <v>43896</v>
      </c>
      <c r="F1013" s="17" t="s">
        <v>1639</v>
      </c>
      <c r="G1013" s="17" t="s">
        <v>1482</v>
      </c>
      <c r="H1013" t="str" cm="1">
        <f t="array" ref="H10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13" s="17" t="s">
        <v>81</v>
      </c>
      <c r="J1013" t="str">
        <f>IF(semaineNetNm1[[#This Row],[Popularité]]&gt;=70,"Forte","Faible")</f>
        <v>Faible</v>
      </c>
      <c r="K1013" t="str">
        <f>IF(semaineNetNm1[[#This Row],[Energie]]&gt;0.6,"Forte","Faible")</f>
        <v>Forte</v>
      </c>
      <c r="L1013" s="18">
        <v>7828045</v>
      </c>
      <c r="M1013" s="17">
        <v>11821805</v>
      </c>
      <c r="N1013" s="19">
        <v>43896</v>
      </c>
      <c r="O1013" s="17">
        <v>57</v>
      </c>
      <c r="P1013" s="17">
        <v>0.70299999999999996</v>
      </c>
      <c r="Q1013" s="17">
        <v>0.73399999999999999</v>
      </c>
      <c r="R1013" s="17">
        <v>0.35499999999999998</v>
      </c>
      <c r="S1013" s="17">
        <v>0.23699999999999999</v>
      </c>
      <c r="T1013" s="17">
        <v>0.41299999999999998</v>
      </c>
      <c r="U1013" s="17">
        <v>0.60799999999999998</v>
      </c>
      <c r="V1013" s="17">
        <v>-6.2560000000000002</v>
      </c>
      <c r="W1013" s="17">
        <v>194452</v>
      </c>
      <c r="X1013">
        <f>YEAR(semaineNetNm1[[#This Row],[Date de sortie]])</f>
        <v>2020</v>
      </c>
    </row>
    <row r="1014" spans="1:24" x14ac:dyDescent="0.25">
      <c r="A1014" s="10" t="s">
        <v>752</v>
      </c>
      <c r="B1014" s="17">
        <v>1337</v>
      </c>
      <c r="C1014" s="18">
        <v>122</v>
      </c>
      <c r="D1014" s="17">
        <v>1</v>
      </c>
      <c r="E1014" s="19">
        <v>43896</v>
      </c>
      <c r="F1014" s="17" t="s">
        <v>1640</v>
      </c>
      <c r="G1014" s="17" t="s">
        <v>1482</v>
      </c>
      <c r="H1014" t="str" cm="1">
        <f t="array" ref="H10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14" s="17" t="s">
        <v>81</v>
      </c>
      <c r="J1014" t="str">
        <f>IF(semaineNetNm1[[#This Row],[Popularité]]&gt;=70,"Forte","Faible")</f>
        <v>Faible</v>
      </c>
      <c r="K1014" t="str">
        <f>IF(semaineNetNm1[[#This Row],[Energie]]&gt;0.6,"Forte","Faible")</f>
        <v>Forte</v>
      </c>
      <c r="L1014" s="18">
        <v>7053947</v>
      </c>
      <c r="M1014" s="17">
        <v>11821805</v>
      </c>
      <c r="N1014" s="19">
        <v>43896</v>
      </c>
      <c r="O1014" s="17">
        <v>57</v>
      </c>
      <c r="P1014" s="17">
        <v>0.71899999999999997</v>
      </c>
      <c r="Q1014" s="17">
        <v>0.80300000000000005</v>
      </c>
      <c r="R1014" s="17">
        <v>0.39200000000000002</v>
      </c>
      <c r="S1014" s="17">
        <v>0.34399999999999997</v>
      </c>
      <c r="T1014" s="17">
        <v>0.42499999999999999</v>
      </c>
      <c r="U1014" s="17">
        <v>0.54900000000000004</v>
      </c>
      <c r="V1014" s="17">
        <v>-4.4850000000000003</v>
      </c>
      <c r="W1014" s="17">
        <v>238425</v>
      </c>
      <c r="X1014">
        <f>YEAR(semaineNetNm1[[#This Row],[Date de sortie]])</f>
        <v>2020</v>
      </c>
    </row>
    <row r="1015" spans="1:24" x14ac:dyDescent="0.25">
      <c r="A1015" s="10" t="s">
        <v>752</v>
      </c>
      <c r="B1015" s="17">
        <v>1338</v>
      </c>
      <c r="C1015" s="18">
        <v>140</v>
      </c>
      <c r="D1015" s="17">
        <v>1</v>
      </c>
      <c r="E1015" s="19">
        <v>43896</v>
      </c>
      <c r="F1015" s="17" t="s">
        <v>1641</v>
      </c>
      <c r="G1015" s="17" t="s">
        <v>1482</v>
      </c>
      <c r="H1015" t="str" cm="1">
        <f t="array" ref="H10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15" s="17" t="s">
        <v>81</v>
      </c>
      <c r="J1015" t="str">
        <f>IF(semaineNetNm1[[#This Row],[Popularité]]&gt;=70,"Forte","Faible")</f>
        <v>Faible</v>
      </c>
      <c r="K1015" t="str">
        <f>IF(semaineNetNm1[[#This Row],[Energie]]&gt;0.6,"Forte","Faible")</f>
        <v>Forte</v>
      </c>
      <c r="L1015" s="18">
        <v>6224412</v>
      </c>
      <c r="M1015" s="17">
        <v>11821805</v>
      </c>
      <c r="N1015" s="19">
        <v>43896</v>
      </c>
      <c r="O1015" s="17">
        <v>53</v>
      </c>
      <c r="P1015" s="17">
        <v>0.78400000000000003</v>
      </c>
      <c r="Q1015" s="17">
        <v>0.61899999999999999</v>
      </c>
      <c r="R1015" s="17">
        <v>0.123</v>
      </c>
      <c r="S1015" s="17">
        <v>3.2599999999999997E-2</v>
      </c>
      <c r="T1015" s="17">
        <v>0.315</v>
      </c>
      <c r="U1015" s="17">
        <v>0.47099999999999997</v>
      </c>
      <c r="V1015" s="17">
        <v>-6.11</v>
      </c>
      <c r="W1015" s="17">
        <v>181161</v>
      </c>
      <c r="X1015">
        <f>YEAR(semaineNetNm1[[#This Row],[Date de sortie]])</f>
        <v>2020</v>
      </c>
    </row>
    <row r="1016" spans="1:24" x14ac:dyDescent="0.25">
      <c r="A1016" s="10" t="s">
        <v>752</v>
      </c>
      <c r="B1016" s="17">
        <v>1341</v>
      </c>
      <c r="C1016" s="18">
        <v>108</v>
      </c>
      <c r="D1016" s="17">
        <v>3</v>
      </c>
      <c r="E1016" s="19">
        <v>43882</v>
      </c>
      <c r="F1016" s="17" t="s">
        <v>1642</v>
      </c>
      <c r="G1016" s="17" t="s">
        <v>1629</v>
      </c>
      <c r="H1016" t="str" cm="1">
        <f t="array" ref="H10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16" s="17" t="s">
        <v>68</v>
      </c>
      <c r="J1016" t="str">
        <f>IF(semaineNetNm1[[#This Row],[Popularité]]&gt;=70,"Forte","Faible")</f>
        <v>Faible</v>
      </c>
      <c r="K1016" t="str">
        <f>IF(semaineNetNm1[[#This Row],[Energie]]&gt;0.6,"Forte","Faible")</f>
        <v>Faible</v>
      </c>
      <c r="L1016" s="18">
        <v>6020508</v>
      </c>
      <c r="M1016" s="17">
        <v>4442273</v>
      </c>
      <c r="N1016" s="19">
        <v>43896</v>
      </c>
      <c r="O1016" s="17">
        <v>68</v>
      </c>
      <c r="P1016" s="17">
        <v>0.50800000000000001</v>
      </c>
      <c r="Q1016" s="17">
        <v>0.70199999999999996</v>
      </c>
      <c r="R1016" s="17">
        <v>3.5000000000000003E-2</v>
      </c>
      <c r="S1016" s="17">
        <v>0.14399999999999999</v>
      </c>
      <c r="T1016" s="17">
        <v>0.108</v>
      </c>
      <c r="U1016" s="17">
        <v>0.14299999999999999</v>
      </c>
      <c r="V1016" s="17">
        <v>-7.1050000000000004</v>
      </c>
      <c r="W1016" s="17">
        <v>252337</v>
      </c>
      <c r="X1016">
        <f>YEAR(semaineNetNm1[[#This Row],[Date de sortie]])</f>
        <v>2020</v>
      </c>
    </row>
    <row r="1017" spans="1:24" x14ac:dyDescent="0.25">
      <c r="A1017" s="10" t="s">
        <v>752</v>
      </c>
      <c r="B1017" s="17">
        <v>1343</v>
      </c>
      <c r="C1017" s="18">
        <v>159</v>
      </c>
      <c r="D1017" s="17">
        <v>1</v>
      </c>
      <c r="E1017" s="19">
        <v>43896</v>
      </c>
      <c r="F1017" s="17" t="s">
        <v>1643</v>
      </c>
      <c r="G1017" s="17" t="s">
        <v>1363</v>
      </c>
      <c r="H1017" t="str" cm="1">
        <f t="array" ref="H10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17" s="17" t="s">
        <v>74</v>
      </c>
      <c r="J1017" t="str">
        <f>IF(semaineNetNm1[[#This Row],[Popularité]]&gt;=70,"Forte","Faible")</f>
        <v>Faible</v>
      </c>
      <c r="K1017" t="str">
        <f>IF(semaineNetNm1[[#This Row],[Energie]]&gt;0.6,"Forte","Faible")</f>
        <v>Forte</v>
      </c>
      <c r="L1017" s="18">
        <v>5846484</v>
      </c>
      <c r="M1017" s="17">
        <v>3337982</v>
      </c>
      <c r="N1017" s="19">
        <v>43896</v>
      </c>
      <c r="O1017" s="17">
        <v>59</v>
      </c>
      <c r="P1017" s="17">
        <v>0.70699999999999996</v>
      </c>
      <c r="Q1017" s="17">
        <v>0.77900000000000003</v>
      </c>
      <c r="R1017" s="17">
        <v>0.16</v>
      </c>
      <c r="S1017" s="17">
        <v>9.9099999999999994E-2</v>
      </c>
      <c r="T1017" s="17">
        <v>9.3399999999999997E-2</v>
      </c>
      <c r="U1017" s="17">
        <v>0.34300000000000003</v>
      </c>
      <c r="V1017" s="17">
        <v>-6.5270000000000001</v>
      </c>
      <c r="W1017" s="17">
        <v>178097</v>
      </c>
      <c r="X1017">
        <f>YEAR(semaineNetNm1[[#This Row],[Date de sortie]])</f>
        <v>2020</v>
      </c>
    </row>
    <row r="1018" spans="1:24" x14ac:dyDescent="0.25">
      <c r="A1018" s="10" t="s">
        <v>752</v>
      </c>
      <c r="B1018" s="17">
        <v>1345</v>
      </c>
      <c r="C1018" s="18">
        <v>169</v>
      </c>
      <c r="D1018" s="17">
        <v>2</v>
      </c>
      <c r="E1018" s="19">
        <v>43896</v>
      </c>
      <c r="F1018" s="17" t="s">
        <v>1644</v>
      </c>
      <c r="G1018" s="17" t="s">
        <v>1645</v>
      </c>
      <c r="H1018" t="str" cm="1">
        <f t="array" ref="H10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18" s="17" t="s">
        <v>68</v>
      </c>
      <c r="J1018" t="str">
        <f>IF(semaineNetNm1[[#This Row],[Popularité]]&gt;=70,"Forte","Faible")</f>
        <v>Forte</v>
      </c>
      <c r="K1018" t="str">
        <f>IF(semaineNetNm1[[#This Row],[Energie]]&gt;0.6,"Forte","Faible")</f>
        <v>Forte</v>
      </c>
      <c r="L1018" s="18">
        <v>5547770</v>
      </c>
      <c r="M1018" s="17">
        <v>4442273</v>
      </c>
      <c r="N1018" s="19">
        <v>43896</v>
      </c>
      <c r="O1018" s="17">
        <v>77</v>
      </c>
      <c r="P1018" s="17">
        <v>0.73299999999999998</v>
      </c>
      <c r="Q1018" s="17">
        <v>0.59899999999999998</v>
      </c>
      <c r="R1018" s="17">
        <v>0.20300000000000001</v>
      </c>
      <c r="S1018" s="17">
        <v>0.17599999999999999</v>
      </c>
      <c r="T1018" s="17">
        <v>0.24199999999999999</v>
      </c>
      <c r="U1018" s="17">
        <v>0.53400000000000003</v>
      </c>
      <c r="V1018" s="17">
        <v>-7.0579999999999998</v>
      </c>
      <c r="W1018" s="17">
        <v>162583</v>
      </c>
      <c r="X1018">
        <f>YEAR(semaineNetNm1[[#This Row],[Date de sortie]])</f>
        <v>2020</v>
      </c>
    </row>
    <row r="1019" spans="1:24" x14ac:dyDescent="0.25">
      <c r="A1019" s="10" t="s">
        <v>752</v>
      </c>
      <c r="B1019" s="17">
        <v>1352</v>
      </c>
      <c r="C1019" s="18">
        <v>191</v>
      </c>
      <c r="D1019" s="17">
        <v>1</v>
      </c>
      <c r="E1019" s="19">
        <v>43896</v>
      </c>
      <c r="F1019" s="17" t="s">
        <v>1646</v>
      </c>
      <c r="G1019" s="17" t="s">
        <v>1629</v>
      </c>
      <c r="H1019" t="str" cm="1">
        <f t="array" ref="H10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19" s="17" t="s">
        <v>68</v>
      </c>
      <c r="J1019" t="str">
        <f>IF(semaineNetNm1[[#This Row],[Popularité]]&gt;=70,"Forte","Faible")</f>
        <v>Forte</v>
      </c>
      <c r="K1019" t="str">
        <f>IF(semaineNetNm1[[#This Row],[Energie]]&gt;0.6,"Forte","Faible")</f>
        <v>Faible</v>
      </c>
      <c r="L1019" s="18">
        <v>5226991</v>
      </c>
      <c r="M1019" s="17">
        <v>4442273</v>
      </c>
      <c r="N1019" s="19">
        <v>43896</v>
      </c>
      <c r="O1019" s="17">
        <v>74</v>
      </c>
      <c r="P1019" s="17">
        <v>0.55800000000000005</v>
      </c>
      <c r="Q1019" s="17">
        <v>0.80600000000000005</v>
      </c>
      <c r="R1019" s="17">
        <v>6.83E-2</v>
      </c>
      <c r="S1019" s="17">
        <v>0.48199999999999998</v>
      </c>
      <c r="T1019" s="17">
        <v>6.1800000000000001E-2</v>
      </c>
      <c r="U1019" s="17">
        <v>0.67800000000000005</v>
      </c>
      <c r="V1019" s="17">
        <v>-6.46</v>
      </c>
      <c r="W1019" s="17">
        <v>198973</v>
      </c>
      <c r="X1019">
        <f>YEAR(semaineNetNm1[[#This Row],[Date de sortie]])</f>
        <v>2020</v>
      </c>
    </row>
    <row r="1020" spans="1:24" x14ac:dyDescent="0.25">
      <c r="A1020" s="10" t="s">
        <v>752</v>
      </c>
      <c r="B1020" s="17">
        <v>1356</v>
      </c>
      <c r="C1020" s="18">
        <v>69</v>
      </c>
      <c r="D1020" s="17">
        <v>7</v>
      </c>
      <c r="E1020" s="19">
        <v>43833</v>
      </c>
      <c r="F1020" s="17" t="s">
        <v>1647</v>
      </c>
      <c r="G1020" s="17" t="s">
        <v>1648</v>
      </c>
      <c r="H1020" t="str" cm="1">
        <f t="array" ref="H10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20" s="17" t="s">
        <v>68</v>
      </c>
      <c r="J1020" t="str">
        <f>IF(semaineNetNm1[[#This Row],[Popularité]]&gt;=70,"Forte","Faible")</f>
        <v>Forte</v>
      </c>
      <c r="K1020" t="str">
        <f>IF(semaineNetNm1[[#This Row],[Energie]]&gt;0.6,"Forte","Faible")</f>
        <v>Faible</v>
      </c>
      <c r="L1020" s="18">
        <v>5110064</v>
      </c>
      <c r="M1020" s="17">
        <v>4442273</v>
      </c>
      <c r="N1020" s="19">
        <v>43896</v>
      </c>
      <c r="O1020" s="17">
        <v>72</v>
      </c>
      <c r="P1020" s="17">
        <v>0.45</v>
      </c>
      <c r="Q1020" s="17">
        <v>0.746</v>
      </c>
      <c r="R1020" s="17">
        <v>8.72E-2</v>
      </c>
      <c r="S1020" s="17">
        <v>4.07E-2</v>
      </c>
      <c r="T1020" s="17">
        <v>0.17199999999999999</v>
      </c>
      <c r="U1020" s="17">
        <v>0.33600000000000002</v>
      </c>
      <c r="V1020" s="17">
        <v>-8.5429999999999993</v>
      </c>
      <c r="W1020" s="17">
        <v>232853</v>
      </c>
      <c r="X1020">
        <f>YEAR(semaineNetNm1[[#This Row],[Date de sortie]])</f>
        <v>2020</v>
      </c>
    </row>
    <row r="1021" spans="1:24" x14ac:dyDescent="0.25">
      <c r="A1021" s="10" t="s">
        <v>752</v>
      </c>
      <c r="B1021" s="17">
        <v>1344</v>
      </c>
      <c r="C1021" s="18">
        <v>167</v>
      </c>
      <c r="D1021" s="17">
        <v>1</v>
      </c>
      <c r="E1021" s="19">
        <v>43896</v>
      </c>
      <c r="F1021" s="17" t="s">
        <v>1649</v>
      </c>
      <c r="G1021" s="17" t="s">
        <v>1650</v>
      </c>
      <c r="H1021" t="str" cm="1">
        <f t="array" ref="H10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21" s="17" t="s">
        <v>68</v>
      </c>
      <c r="J1021" t="str">
        <f>IF(semaineNetNm1[[#This Row],[Popularité]]&gt;=70,"Forte","Faible")</f>
        <v>Forte</v>
      </c>
      <c r="K1021" t="str">
        <f>IF(semaineNetNm1[[#This Row],[Energie]]&gt;0.6,"Forte","Faible")</f>
        <v>Faible</v>
      </c>
      <c r="L1021" s="18">
        <v>5578323</v>
      </c>
      <c r="M1021" s="17">
        <v>4421378</v>
      </c>
      <c r="N1021" s="19">
        <v>43895</v>
      </c>
      <c r="O1021" s="17">
        <v>71</v>
      </c>
      <c r="P1021" s="17">
        <v>0.56299999999999994</v>
      </c>
      <c r="Q1021" s="17">
        <v>0.71599999999999997</v>
      </c>
      <c r="R1021" s="17">
        <v>4.2500000000000003E-2</v>
      </c>
      <c r="S1021" s="17">
        <v>0.32600000000000001</v>
      </c>
      <c r="T1021" s="17">
        <v>0.11899999999999999</v>
      </c>
      <c r="U1021" s="17">
        <v>0.495</v>
      </c>
      <c r="V1021" s="17">
        <v>-5.4859999999999998</v>
      </c>
      <c r="W1021" s="17">
        <v>160465</v>
      </c>
      <c r="X1021">
        <f>YEAR(semaineNetNm1[[#This Row],[Date de sortie]])</f>
        <v>2020</v>
      </c>
    </row>
    <row r="1022" spans="1:24" x14ac:dyDescent="0.25">
      <c r="A1022" s="10" t="s">
        <v>752</v>
      </c>
      <c r="B1022" s="17">
        <v>954</v>
      </c>
      <c r="C1022" s="18">
        <v>77</v>
      </c>
      <c r="D1022" s="17">
        <v>14</v>
      </c>
      <c r="E1022" s="19">
        <v>44008</v>
      </c>
      <c r="F1022" s="17" t="s">
        <v>1651</v>
      </c>
      <c r="G1022" s="17" t="s">
        <v>1652</v>
      </c>
      <c r="H1022" t="str" cm="1">
        <f t="array" ref="H10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22" s="17" t="s">
        <v>1588</v>
      </c>
      <c r="J1022" t="str">
        <f>IF(semaineNetNm1[[#This Row],[Popularité]]&gt;=70,"Forte","Faible")</f>
        <v>Forte</v>
      </c>
      <c r="K1022" t="str">
        <f>IF(semaineNetNm1[[#This Row],[Energie]]&gt;0.6,"Forte","Faible")</f>
        <v>Forte</v>
      </c>
      <c r="L1022" s="18">
        <v>4488631</v>
      </c>
      <c r="M1022" s="17">
        <v>46992</v>
      </c>
      <c r="N1022" s="19">
        <v>43894</v>
      </c>
      <c r="O1022" s="17">
        <v>73</v>
      </c>
      <c r="P1022" s="17">
        <v>0.624</v>
      </c>
      <c r="Q1022" s="17">
        <v>0.61299999999999999</v>
      </c>
      <c r="R1022" s="17">
        <v>0.20599999999999999</v>
      </c>
      <c r="S1022" s="17">
        <v>0.496</v>
      </c>
      <c r="T1022" s="17">
        <v>0.28299999999999997</v>
      </c>
      <c r="U1022" s="17">
        <v>0.80400000000000005</v>
      </c>
      <c r="V1022" s="17">
        <v>-6.66</v>
      </c>
      <c r="W1022" s="17">
        <v>167917</v>
      </c>
      <c r="X1022">
        <f>YEAR(semaineNetNm1[[#This Row],[Date de sortie]])</f>
        <v>2020</v>
      </c>
    </row>
    <row r="1023" spans="1:24" x14ac:dyDescent="0.25">
      <c r="A1023" s="10" t="s">
        <v>752</v>
      </c>
      <c r="B1023" s="17">
        <v>1357</v>
      </c>
      <c r="C1023" s="18">
        <v>49</v>
      </c>
      <c r="D1023" s="17">
        <v>1</v>
      </c>
      <c r="E1023" s="19">
        <v>43889</v>
      </c>
      <c r="F1023" s="17" t="s">
        <v>1653</v>
      </c>
      <c r="G1023" s="17" t="s">
        <v>1482</v>
      </c>
      <c r="H1023" t="str" cm="1">
        <f t="array" ref="H10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23" s="17" t="s">
        <v>81</v>
      </c>
      <c r="J1023" t="str">
        <f>IF(semaineNetNm1[[#This Row],[Popularité]]&gt;=70,"Forte","Faible")</f>
        <v>Faible</v>
      </c>
      <c r="K1023" t="str">
        <f>IF(semaineNetNm1[[#This Row],[Energie]]&gt;0.6,"Forte","Faible")</f>
        <v>Forte</v>
      </c>
      <c r="L1023" s="18">
        <v>12059592</v>
      </c>
      <c r="M1023" s="17">
        <v>11821805</v>
      </c>
      <c r="N1023" s="19">
        <v>43891</v>
      </c>
      <c r="O1023" s="17">
        <v>67</v>
      </c>
      <c r="P1023" s="17">
        <v>0.61099999999999999</v>
      </c>
      <c r="Q1023" s="17">
        <v>0.71899999999999997</v>
      </c>
      <c r="R1023" s="17">
        <v>4.0300000000000002E-2</v>
      </c>
      <c r="S1023" s="17">
        <v>5.8200000000000002E-2</v>
      </c>
      <c r="T1023" s="17">
        <v>0.155</v>
      </c>
      <c r="U1023" s="17">
        <v>0.48899999999999999</v>
      </c>
      <c r="V1023" s="17">
        <v>-5.01</v>
      </c>
      <c r="W1023" s="17">
        <v>212354</v>
      </c>
      <c r="X1023">
        <f>YEAR(semaineNetNm1[[#This Row],[Date de sortie]])</f>
        <v>2020</v>
      </c>
    </row>
    <row r="1024" spans="1:24" x14ac:dyDescent="0.25">
      <c r="A1024" s="10" t="s">
        <v>752</v>
      </c>
      <c r="B1024" s="17">
        <v>724</v>
      </c>
      <c r="C1024" s="18">
        <v>9</v>
      </c>
      <c r="D1024" s="17">
        <v>39</v>
      </c>
      <c r="E1024" s="19">
        <v>43903</v>
      </c>
      <c r="F1024" s="17" t="s">
        <v>1654</v>
      </c>
      <c r="G1024" s="17" t="s">
        <v>1655</v>
      </c>
      <c r="H1024" t="str" cm="1">
        <f t="array" ref="H10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24" s="17" t="s">
        <v>51</v>
      </c>
      <c r="J1024" t="str">
        <f>IF(semaineNetNm1[[#This Row],[Popularité]]&gt;=70,"Forte","Faible")</f>
        <v>Forte</v>
      </c>
      <c r="K1024" t="str">
        <f>IF(semaineNetNm1[[#This Row],[Energie]]&gt;0.6,"Forte","Faible")</f>
        <v>Forte</v>
      </c>
      <c r="L1024" s="18">
        <v>5390363</v>
      </c>
      <c r="M1024" s="17">
        <v>36177712</v>
      </c>
      <c r="N1024" s="19">
        <v>43890</v>
      </c>
      <c r="O1024" s="17">
        <v>79</v>
      </c>
      <c r="P1024" s="17">
        <v>0.82899999999999996</v>
      </c>
      <c r="Q1024" s="17">
        <v>0.60699999999999998</v>
      </c>
      <c r="R1024" s="17">
        <v>0.379</v>
      </c>
      <c r="S1024" s="17">
        <v>1.03E-2</v>
      </c>
      <c r="T1024" s="17">
        <v>0.107</v>
      </c>
      <c r="U1024" s="17">
        <v>0.68500000000000005</v>
      </c>
      <c r="V1024" s="17">
        <v>-4.0739999999999998</v>
      </c>
      <c r="W1024" s="17">
        <v>295177</v>
      </c>
      <c r="X1024">
        <f>YEAR(semaineNetNm1[[#This Row],[Date de sortie]])</f>
        <v>2020</v>
      </c>
    </row>
    <row r="1025" spans="1:24" x14ac:dyDescent="0.25">
      <c r="A1025" s="10" t="s">
        <v>752</v>
      </c>
      <c r="B1025" s="17">
        <v>838</v>
      </c>
      <c r="C1025" s="18">
        <v>18</v>
      </c>
      <c r="D1025" s="17">
        <v>34</v>
      </c>
      <c r="E1025" s="19">
        <v>43924</v>
      </c>
      <c r="F1025" s="17" t="s">
        <v>1656</v>
      </c>
      <c r="G1025" s="17" t="s">
        <v>210</v>
      </c>
      <c r="H1025" t="str" cm="1">
        <f t="array" ref="H10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25" s="17" t="s">
        <v>51</v>
      </c>
      <c r="J1025" t="str">
        <f>IF(semaineNetNm1[[#This Row],[Popularité]]&gt;=70,"Forte","Faible")</f>
        <v>Forte</v>
      </c>
      <c r="K1025" t="str">
        <f>IF(semaineNetNm1[[#This Row],[Energie]]&gt;0.6,"Forte","Faible")</f>
        <v>Forte</v>
      </c>
      <c r="L1025" s="18">
        <v>4680447</v>
      </c>
      <c r="M1025" s="17">
        <v>36177712</v>
      </c>
      <c r="N1025" s="19">
        <v>43890</v>
      </c>
      <c r="O1025" s="17">
        <v>78</v>
      </c>
      <c r="P1025" s="17">
        <v>0.75800000000000001</v>
      </c>
      <c r="Q1025" s="17">
        <v>0.86</v>
      </c>
      <c r="R1025" s="17">
        <v>6.9500000000000006E-2</v>
      </c>
      <c r="S1025" s="17">
        <v>2.1000000000000001E-2</v>
      </c>
      <c r="T1025" s="17">
        <v>0.34399999999999997</v>
      </c>
      <c r="U1025" s="17">
        <v>0.45300000000000001</v>
      </c>
      <c r="V1025" s="17">
        <v>-5.16</v>
      </c>
      <c r="W1025" s="17">
        <v>172127</v>
      </c>
      <c r="X1025">
        <f>YEAR(semaineNetNm1[[#This Row],[Date de sortie]])</f>
        <v>2020</v>
      </c>
    </row>
    <row r="1026" spans="1:24" x14ac:dyDescent="0.25">
      <c r="A1026" s="10" t="s">
        <v>752</v>
      </c>
      <c r="B1026" s="17">
        <v>1017</v>
      </c>
      <c r="C1026" s="18">
        <v>5</v>
      </c>
      <c r="D1026" s="17">
        <v>21</v>
      </c>
      <c r="E1026" s="19">
        <v>43896</v>
      </c>
      <c r="F1026" s="17" t="s">
        <v>1657</v>
      </c>
      <c r="G1026" s="17" t="s">
        <v>210</v>
      </c>
      <c r="H1026" t="str" cm="1">
        <f t="array" ref="H10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26" s="17" t="s">
        <v>51</v>
      </c>
      <c r="J1026" t="str">
        <f>IF(semaineNetNm1[[#This Row],[Popularité]]&gt;=70,"Forte","Faible")</f>
        <v>Forte</v>
      </c>
      <c r="K1026" t="str">
        <f>IF(semaineNetNm1[[#This Row],[Energie]]&gt;0.6,"Forte","Faible")</f>
        <v>Forte</v>
      </c>
      <c r="L1026" s="18">
        <v>4727554</v>
      </c>
      <c r="M1026" s="17">
        <v>36177712</v>
      </c>
      <c r="N1026" s="19">
        <v>43890</v>
      </c>
      <c r="O1026" s="17">
        <v>78</v>
      </c>
      <c r="P1026" s="17">
        <v>0.84799999999999998</v>
      </c>
      <c r="Q1026" s="17">
        <v>0.68500000000000005</v>
      </c>
      <c r="R1026" s="17">
        <v>8.5800000000000001E-2</v>
      </c>
      <c r="S1026" s="17">
        <v>8.6099999999999996E-2</v>
      </c>
      <c r="T1026" s="17">
        <v>7.8299999999999995E-2</v>
      </c>
      <c r="U1026" s="17">
        <v>0.76100000000000001</v>
      </c>
      <c r="V1026" s="17">
        <v>-4.5609999999999999</v>
      </c>
      <c r="W1026" s="17">
        <v>163084</v>
      </c>
      <c r="X1026">
        <f>YEAR(semaineNetNm1[[#This Row],[Date de sortie]])</f>
        <v>2020</v>
      </c>
    </row>
    <row r="1027" spans="1:24" x14ac:dyDescent="0.25">
      <c r="A1027" s="10" t="s">
        <v>752</v>
      </c>
      <c r="B1027" s="17">
        <v>1054</v>
      </c>
      <c r="C1027" s="18">
        <v>7</v>
      </c>
      <c r="D1027" s="17">
        <v>19</v>
      </c>
      <c r="E1027" s="19">
        <v>43896</v>
      </c>
      <c r="F1027" s="17" t="s">
        <v>1658</v>
      </c>
      <c r="G1027" s="17" t="s">
        <v>210</v>
      </c>
      <c r="H1027" t="str" cm="1">
        <f t="array" ref="H10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27" s="17" t="s">
        <v>51</v>
      </c>
      <c r="J1027" t="str">
        <f>IF(semaineNetNm1[[#This Row],[Popularité]]&gt;=70,"Forte","Faible")</f>
        <v>Forte</v>
      </c>
      <c r="K1027" t="str">
        <f>IF(semaineNetNm1[[#This Row],[Energie]]&gt;0.6,"Forte","Faible")</f>
        <v>Forte</v>
      </c>
      <c r="L1027" s="18">
        <v>4638728</v>
      </c>
      <c r="M1027" s="17">
        <v>36177712</v>
      </c>
      <c r="N1027" s="19">
        <v>43890</v>
      </c>
      <c r="O1027" s="17">
        <v>80</v>
      </c>
      <c r="P1027" s="17">
        <v>0.60299999999999998</v>
      </c>
      <c r="Q1027" s="17">
        <v>0.9</v>
      </c>
      <c r="R1027" s="17">
        <v>6.4600000000000005E-2</v>
      </c>
      <c r="S1027" s="17">
        <v>0.40200000000000002</v>
      </c>
      <c r="T1027" s="17">
        <v>0.13400000000000001</v>
      </c>
      <c r="U1027" s="17">
        <v>0.82399999999999995</v>
      </c>
      <c r="V1027" s="17">
        <v>-5.3129999999999997</v>
      </c>
      <c r="W1027" s="17">
        <v>170972</v>
      </c>
      <c r="X1027">
        <f>YEAR(semaineNetNm1[[#This Row],[Date de sortie]])</f>
        <v>2020</v>
      </c>
    </row>
    <row r="1028" spans="1:24" x14ac:dyDescent="0.25">
      <c r="A1028" s="10" t="s">
        <v>752</v>
      </c>
      <c r="B1028" s="17">
        <v>1098</v>
      </c>
      <c r="C1028" s="18">
        <v>14</v>
      </c>
      <c r="D1028" s="17">
        <v>17</v>
      </c>
      <c r="E1028" s="19">
        <v>43889</v>
      </c>
      <c r="F1028" s="17" t="s">
        <v>1659</v>
      </c>
      <c r="G1028" s="17" t="s">
        <v>1660</v>
      </c>
      <c r="H1028" t="str" cm="1">
        <f t="array" ref="H10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28" s="17" t="s">
        <v>51</v>
      </c>
      <c r="J1028" t="str">
        <f>IF(semaineNetNm1[[#This Row],[Popularité]]&gt;=70,"Forte","Faible")</f>
        <v>Forte</v>
      </c>
      <c r="K1028" t="str">
        <f>IF(semaineNetNm1[[#This Row],[Energie]]&gt;0.6,"Forte","Faible")</f>
        <v>Forte</v>
      </c>
      <c r="L1028" s="18">
        <v>4384527</v>
      </c>
      <c r="M1028" s="17">
        <v>36177712</v>
      </c>
      <c r="N1028" s="19">
        <v>43890</v>
      </c>
      <c r="O1028" s="17">
        <v>79</v>
      </c>
      <c r="P1028" s="17">
        <v>0.86799999999999999</v>
      </c>
      <c r="Q1028" s="17">
        <v>0.74399999999999999</v>
      </c>
      <c r="R1028" s="17">
        <v>4.7E-2</v>
      </c>
      <c r="S1028" s="17">
        <v>3.2599999999999997E-2</v>
      </c>
      <c r="T1028" s="17">
        <v>8.2199999999999995E-2</v>
      </c>
      <c r="U1028" s="17">
        <v>0.58599999999999997</v>
      </c>
      <c r="V1028" s="17">
        <v>-4.524</v>
      </c>
      <c r="W1028" s="17">
        <v>206420</v>
      </c>
      <c r="X1028">
        <f>YEAR(semaineNetNm1[[#This Row],[Date de sortie]])</f>
        <v>2020</v>
      </c>
    </row>
    <row r="1029" spans="1:24" x14ac:dyDescent="0.25">
      <c r="A1029" s="10" t="s">
        <v>752</v>
      </c>
      <c r="B1029" s="17">
        <v>1188</v>
      </c>
      <c r="C1029" s="18">
        <v>52</v>
      </c>
      <c r="D1029" s="17">
        <v>11</v>
      </c>
      <c r="E1029" s="19">
        <v>43889</v>
      </c>
      <c r="F1029" s="17" t="s">
        <v>1661</v>
      </c>
      <c r="G1029" s="17" t="s">
        <v>210</v>
      </c>
      <c r="H1029" t="str" cm="1">
        <f t="array" ref="H10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29" s="17" t="s">
        <v>51</v>
      </c>
      <c r="J1029" t="str">
        <f>IF(semaineNetNm1[[#This Row],[Popularité]]&gt;=70,"Forte","Faible")</f>
        <v>Forte</v>
      </c>
      <c r="K1029" t="str">
        <f>IF(semaineNetNm1[[#This Row],[Energie]]&gt;0.6,"Forte","Faible")</f>
        <v>Forte</v>
      </c>
      <c r="L1029" s="18">
        <v>4909499</v>
      </c>
      <c r="M1029" s="17">
        <v>36177712</v>
      </c>
      <c r="N1029" s="19">
        <v>43890</v>
      </c>
      <c r="O1029" s="17">
        <v>82</v>
      </c>
      <c r="P1029" s="17">
        <v>0.79100000000000004</v>
      </c>
      <c r="Q1029" s="17">
        <v>0.86</v>
      </c>
      <c r="R1029" s="17">
        <v>5.6800000000000003E-2</v>
      </c>
      <c r="S1029" s="17">
        <v>0.16900000000000001</v>
      </c>
      <c r="T1029" s="17">
        <v>0.106</v>
      </c>
      <c r="U1029" s="17">
        <v>0.88700000000000001</v>
      </c>
      <c r="V1029" s="17">
        <v>-4.7839999999999998</v>
      </c>
      <c r="W1029" s="17">
        <v>175918</v>
      </c>
      <c r="X1029">
        <f>YEAR(semaineNetNm1[[#This Row],[Date de sortie]])</f>
        <v>2020</v>
      </c>
    </row>
    <row r="1030" spans="1:24" x14ac:dyDescent="0.25">
      <c r="A1030" s="10" t="s">
        <v>752</v>
      </c>
      <c r="B1030" s="17">
        <v>1255</v>
      </c>
      <c r="C1030" s="18">
        <v>29</v>
      </c>
      <c r="D1030" s="17">
        <v>6</v>
      </c>
      <c r="E1030" s="19">
        <v>43889</v>
      </c>
      <c r="F1030" s="17" t="s">
        <v>1662</v>
      </c>
      <c r="G1030" s="17" t="s">
        <v>210</v>
      </c>
      <c r="H1030" t="str" cm="1">
        <f t="array" ref="H10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30" s="17" t="s">
        <v>51</v>
      </c>
      <c r="J1030" t="str">
        <f>IF(semaineNetNm1[[#This Row],[Popularité]]&gt;=70,"Forte","Faible")</f>
        <v>Forte</v>
      </c>
      <c r="K1030" t="str">
        <f>IF(semaineNetNm1[[#This Row],[Energie]]&gt;0.6,"Forte","Faible")</f>
        <v>Forte</v>
      </c>
      <c r="L1030" s="18">
        <v>4666658</v>
      </c>
      <c r="M1030" s="17">
        <v>36177712</v>
      </c>
      <c r="N1030" s="19">
        <v>43890</v>
      </c>
      <c r="O1030" s="17">
        <v>72</v>
      </c>
      <c r="P1030" s="17">
        <v>0.61199999999999999</v>
      </c>
      <c r="Q1030" s="17">
        <v>0.88200000000000001</v>
      </c>
      <c r="R1030" s="17">
        <v>0.11799999999999999</v>
      </c>
      <c r="S1030" s="17">
        <v>4.7500000000000001E-2</v>
      </c>
      <c r="T1030" s="17">
        <v>0.182</v>
      </c>
      <c r="U1030" s="17">
        <v>0.74199999999999999</v>
      </c>
      <c r="V1030" s="17">
        <v>-6.1029999999999998</v>
      </c>
      <c r="W1030" s="17">
        <v>160638</v>
      </c>
      <c r="X1030">
        <f>YEAR(semaineNetNm1[[#This Row],[Date de sortie]])</f>
        <v>2020</v>
      </c>
    </row>
    <row r="1031" spans="1:24" x14ac:dyDescent="0.25">
      <c r="A1031" s="10" t="s">
        <v>752</v>
      </c>
      <c r="B1031" s="17">
        <v>1275</v>
      </c>
      <c r="C1031" s="18">
        <v>44</v>
      </c>
      <c r="D1031" s="17">
        <v>5</v>
      </c>
      <c r="E1031" s="19">
        <v>43889</v>
      </c>
      <c r="F1031" s="17" t="s">
        <v>1663</v>
      </c>
      <c r="G1031" s="17" t="s">
        <v>1664</v>
      </c>
      <c r="H1031" t="str" cm="1">
        <f t="array" ref="H10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31" s="17" t="s">
        <v>51</v>
      </c>
      <c r="J1031" t="str">
        <f>IF(semaineNetNm1[[#This Row],[Popularité]]&gt;=70,"Forte","Faible")</f>
        <v>Forte</v>
      </c>
      <c r="K1031" t="str">
        <f>IF(semaineNetNm1[[#This Row],[Energie]]&gt;0.6,"Forte","Faible")</f>
        <v>Forte</v>
      </c>
      <c r="L1031" s="18">
        <v>4946613</v>
      </c>
      <c r="M1031" s="17">
        <v>36177712</v>
      </c>
      <c r="N1031" s="19">
        <v>43890</v>
      </c>
      <c r="O1031" s="17">
        <v>75</v>
      </c>
      <c r="P1031" s="17">
        <v>0.76600000000000001</v>
      </c>
      <c r="Q1031" s="17">
        <v>0.73699999999999999</v>
      </c>
      <c r="R1031" s="17">
        <v>4.58E-2</v>
      </c>
      <c r="S1031" s="17">
        <v>0.31</v>
      </c>
      <c r="T1031" s="17">
        <v>0.114</v>
      </c>
      <c r="U1031" s="17">
        <v>0.66200000000000003</v>
      </c>
      <c r="V1031" s="17">
        <v>-4.242</v>
      </c>
      <c r="W1031" s="17">
        <v>196500</v>
      </c>
      <c r="X1031">
        <f>YEAR(semaineNetNm1[[#This Row],[Date de sortie]])</f>
        <v>2020</v>
      </c>
    </row>
    <row r="1032" spans="1:24" x14ac:dyDescent="0.25">
      <c r="A1032" s="10" t="s">
        <v>752</v>
      </c>
      <c r="B1032" s="17">
        <v>1293</v>
      </c>
      <c r="C1032" s="18">
        <v>63</v>
      </c>
      <c r="D1032" s="17">
        <v>4</v>
      </c>
      <c r="E1032" s="19">
        <v>43889</v>
      </c>
      <c r="F1032" s="17" t="s">
        <v>1665</v>
      </c>
      <c r="G1032" s="17" t="s">
        <v>210</v>
      </c>
      <c r="H1032" t="str" cm="1">
        <f t="array" ref="H10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32" s="17" t="s">
        <v>51</v>
      </c>
      <c r="J1032" t="str">
        <f>IF(semaineNetNm1[[#This Row],[Popularité]]&gt;=70,"Forte","Faible")</f>
        <v>Forte</v>
      </c>
      <c r="K1032" t="str">
        <f>IF(semaineNetNm1[[#This Row],[Energie]]&gt;0.6,"Forte","Faible")</f>
        <v>Forte</v>
      </c>
      <c r="L1032" s="18">
        <v>4684378</v>
      </c>
      <c r="M1032" s="17">
        <v>36177712</v>
      </c>
      <c r="N1032" s="19">
        <v>43890</v>
      </c>
      <c r="O1032" s="17">
        <v>71</v>
      </c>
      <c r="P1032" s="17">
        <v>0.73199999999999998</v>
      </c>
      <c r="Q1032" s="17">
        <v>0.76100000000000001</v>
      </c>
      <c r="R1032" s="17">
        <v>5.4899999999999997E-2</v>
      </c>
      <c r="S1032" s="17">
        <v>9.1999999999999998E-2</v>
      </c>
      <c r="T1032" s="17">
        <v>7.1599999999999997E-2</v>
      </c>
      <c r="U1032" s="17">
        <v>0.54200000000000004</v>
      </c>
      <c r="V1032" s="17">
        <v>-5.4690000000000003</v>
      </c>
      <c r="W1032" s="17">
        <v>243276</v>
      </c>
      <c r="X1032">
        <f>YEAR(semaineNetNm1[[#This Row],[Date de sortie]])</f>
        <v>2020</v>
      </c>
    </row>
    <row r="1033" spans="1:24" x14ac:dyDescent="0.25">
      <c r="A1033" s="10" t="s">
        <v>752</v>
      </c>
      <c r="B1033" s="17">
        <v>1296</v>
      </c>
      <c r="C1033" s="18">
        <v>45</v>
      </c>
      <c r="D1033" s="17">
        <v>4</v>
      </c>
      <c r="E1033" s="19">
        <v>43889</v>
      </c>
      <c r="F1033" s="17" t="s">
        <v>1666</v>
      </c>
      <c r="G1033" s="17" t="s">
        <v>210</v>
      </c>
      <c r="H1033" t="str" cm="1">
        <f t="array" ref="H10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33" s="17" t="s">
        <v>51</v>
      </c>
      <c r="J1033" t="str">
        <f>IF(semaineNetNm1[[#This Row],[Popularité]]&gt;=70,"Forte","Faible")</f>
        <v>Forte</v>
      </c>
      <c r="K1033" t="str">
        <f>IF(semaineNetNm1[[#This Row],[Energie]]&gt;0.6,"Forte","Faible")</f>
        <v>Forte</v>
      </c>
      <c r="L1033" s="18">
        <v>4516243</v>
      </c>
      <c r="M1033" s="17">
        <v>36177712</v>
      </c>
      <c r="N1033" s="19">
        <v>43890</v>
      </c>
      <c r="O1033" s="17">
        <v>72</v>
      </c>
      <c r="P1033" s="17">
        <v>0.81</v>
      </c>
      <c r="Q1033" s="17">
        <v>0.71</v>
      </c>
      <c r="R1033" s="17">
        <v>8.5400000000000004E-2</v>
      </c>
      <c r="S1033" s="17">
        <v>0.11700000000000001</v>
      </c>
      <c r="T1033" s="17">
        <v>0.154</v>
      </c>
      <c r="U1033" s="17">
        <v>0.184</v>
      </c>
      <c r="V1033" s="17">
        <v>-5.5069999999999997</v>
      </c>
      <c r="W1033" s="17">
        <v>159282</v>
      </c>
      <c r="X1033">
        <f>YEAR(semaineNetNm1[[#This Row],[Date de sortie]])</f>
        <v>2020</v>
      </c>
    </row>
    <row r="1034" spans="1:24" x14ac:dyDescent="0.25">
      <c r="A1034" s="10" t="s">
        <v>752</v>
      </c>
      <c r="B1034" s="17">
        <v>1297</v>
      </c>
      <c r="C1034" s="18">
        <v>55</v>
      </c>
      <c r="D1034" s="17">
        <v>4</v>
      </c>
      <c r="E1034" s="19">
        <v>43889</v>
      </c>
      <c r="F1034" s="17" t="s">
        <v>1667</v>
      </c>
      <c r="G1034" s="17" t="s">
        <v>1668</v>
      </c>
      <c r="H1034" t="str" cm="1">
        <f t="array" ref="H10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34" s="17" t="s">
        <v>51</v>
      </c>
      <c r="J1034" t="str">
        <f>IF(semaineNetNm1[[#This Row],[Popularité]]&gt;=70,"Forte","Faible")</f>
        <v>Faible</v>
      </c>
      <c r="K1034" t="str">
        <f>IF(semaineNetNm1[[#This Row],[Energie]]&gt;0.6,"Forte","Faible")</f>
        <v>Forte</v>
      </c>
      <c r="L1034" s="18">
        <v>4438261</v>
      </c>
      <c r="M1034" s="17">
        <v>36177712</v>
      </c>
      <c r="N1034" s="19">
        <v>43890</v>
      </c>
      <c r="O1034" s="17">
        <v>69</v>
      </c>
      <c r="P1034" s="17">
        <v>0.85399999999999998</v>
      </c>
      <c r="Q1034" s="17">
        <v>0.81</v>
      </c>
      <c r="R1034" s="17">
        <v>0.254</v>
      </c>
      <c r="S1034" s="17">
        <v>7.3200000000000001E-2</v>
      </c>
      <c r="T1034" s="17">
        <v>0.123</v>
      </c>
      <c r="U1034" s="17">
        <v>0.879</v>
      </c>
      <c r="V1034" s="17">
        <v>-3.9990000000000001</v>
      </c>
      <c r="W1034" s="17">
        <v>227939</v>
      </c>
      <c r="X1034">
        <f>YEAR(semaineNetNm1[[#This Row],[Date de sortie]])</f>
        <v>2020</v>
      </c>
    </row>
    <row r="1035" spans="1:24" x14ac:dyDescent="0.25">
      <c r="A1035" s="10" t="s">
        <v>752</v>
      </c>
      <c r="B1035" s="17">
        <v>1302</v>
      </c>
      <c r="C1035" s="18">
        <v>70</v>
      </c>
      <c r="D1035" s="17">
        <v>3</v>
      </c>
      <c r="E1035" s="19">
        <v>43889</v>
      </c>
      <c r="F1035" s="17" t="s">
        <v>1669</v>
      </c>
      <c r="G1035" s="17" t="s">
        <v>1670</v>
      </c>
      <c r="H1035" t="str" cm="1">
        <f t="array" ref="H10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35" s="17" t="s">
        <v>51</v>
      </c>
      <c r="J1035" t="str">
        <f>IF(semaineNetNm1[[#This Row],[Popularité]]&gt;=70,"Forte","Faible")</f>
        <v>Faible</v>
      </c>
      <c r="K1035" t="str">
        <f>IF(semaineNetNm1[[#This Row],[Energie]]&gt;0.6,"Forte","Faible")</f>
        <v>Forte</v>
      </c>
      <c r="L1035" s="18">
        <v>6105711</v>
      </c>
      <c r="M1035" s="17">
        <v>36177712</v>
      </c>
      <c r="N1035" s="19">
        <v>43890</v>
      </c>
      <c r="O1035" s="17">
        <v>69</v>
      </c>
      <c r="P1035" s="17">
        <v>0.67700000000000005</v>
      </c>
      <c r="Q1035" s="17">
        <v>0.68300000000000005</v>
      </c>
      <c r="R1035" s="17">
        <v>4.6899999999999997E-2</v>
      </c>
      <c r="S1035" s="17">
        <v>8.6900000000000005E-2</v>
      </c>
      <c r="T1035" s="17">
        <v>9.98E-2</v>
      </c>
      <c r="U1035" s="17">
        <v>0.51400000000000001</v>
      </c>
      <c r="V1035" s="17">
        <v>-4.4960000000000004</v>
      </c>
      <c r="W1035" s="17">
        <v>240253</v>
      </c>
      <c r="X1035">
        <f>YEAR(semaineNetNm1[[#This Row],[Date de sortie]])</f>
        <v>2020</v>
      </c>
    </row>
    <row r="1036" spans="1:24" x14ac:dyDescent="0.25">
      <c r="A1036" s="10" t="s">
        <v>752</v>
      </c>
      <c r="B1036" s="17">
        <v>1305</v>
      </c>
      <c r="C1036" s="18">
        <v>57</v>
      </c>
      <c r="D1036" s="17">
        <v>3</v>
      </c>
      <c r="E1036" s="19">
        <v>43889</v>
      </c>
      <c r="F1036" s="17" t="s">
        <v>1671</v>
      </c>
      <c r="G1036" s="17" t="s">
        <v>1672</v>
      </c>
      <c r="H1036" t="str" cm="1">
        <f t="array" ref="H10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36" s="17" t="s">
        <v>51</v>
      </c>
      <c r="J1036" t="str">
        <f>IF(semaineNetNm1[[#This Row],[Popularité]]&gt;=70,"Forte","Faible")</f>
        <v>Faible</v>
      </c>
      <c r="K1036" t="str">
        <f>IF(semaineNetNm1[[#This Row],[Energie]]&gt;0.6,"Forte","Faible")</f>
        <v>Forte</v>
      </c>
      <c r="L1036" s="18">
        <v>5544180</v>
      </c>
      <c r="M1036" s="17">
        <v>36177712</v>
      </c>
      <c r="N1036" s="19">
        <v>43890</v>
      </c>
      <c r="O1036" s="17">
        <v>69</v>
      </c>
      <c r="P1036" s="17">
        <v>0.78700000000000003</v>
      </c>
      <c r="Q1036" s="17">
        <v>0.80200000000000005</v>
      </c>
      <c r="R1036" s="17">
        <v>5.9900000000000002E-2</v>
      </c>
      <c r="S1036" s="17">
        <v>8.3199999999999996E-2</v>
      </c>
      <c r="T1036" s="17">
        <v>0.153</v>
      </c>
      <c r="U1036" s="17">
        <v>0.44600000000000001</v>
      </c>
      <c r="V1036" s="17">
        <v>-6.181</v>
      </c>
      <c r="W1036" s="17">
        <v>167975</v>
      </c>
      <c r="X1036">
        <f>YEAR(semaineNetNm1[[#This Row],[Date de sortie]])</f>
        <v>2020</v>
      </c>
    </row>
    <row r="1037" spans="1:24" x14ac:dyDescent="0.25">
      <c r="A1037" s="10" t="s">
        <v>752</v>
      </c>
      <c r="B1037" s="17">
        <v>1308</v>
      </c>
      <c r="C1037" s="18">
        <v>60</v>
      </c>
      <c r="D1037" s="17">
        <v>3</v>
      </c>
      <c r="E1037" s="19">
        <v>43889</v>
      </c>
      <c r="F1037" s="17" t="s">
        <v>1673</v>
      </c>
      <c r="G1037" s="17" t="s">
        <v>210</v>
      </c>
      <c r="H1037" t="str" cm="1">
        <f t="array" ref="H10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37" s="17" t="s">
        <v>51</v>
      </c>
      <c r="J1037" t="str">
        <f>IF(semaineNetNm1[[#This Row],[Popularité]]&gt;=70,"Forte","Faible")</f>
        <v>Faible</v>
      </c>
      <c r="K1037" t="str">
        <f>IF(semaineNetNm1[[#This Row],[Energie]]&gt;0.6,"Forte","Faible")</f>
        <v>Forte</v>
      </c>
      <c r="L1037" s="18">
        <v>5440382</v>
      </c>
      <c r="M1037" s="17">
        <v>36177712</v>
      </c>
      <c r="N1037" s="19">
        <v>43890</v>
      </c>
      <c r="O1037" s="17">
        <v>69</v>
      </c>
      <c r="P1037" s="17">
        <v>0.80100000000000005</v>
      </c>
      <c r="Q1037" s="17">
        <v>0.76200000000000001</v>
      </c>
      <c r="R1037" s="17">
        <v>4.0899999999999999E-2</v>
      </c>
      <c r="S1037" s="17">
        <v>0.2</v>
      </c>
      <c r="T1037" s="17">
        <v>0.254</v>
      </c>
      <c r="U1037" s="17">
        <v>0.81</v>
      </c>
      <c r="V1037" s="17">
        <v>-3.661</v>
      </c>
      <c r="W1037" s="17">
        <v>136893</v>
      </c>
      <c r="X1037">
        <f>YEAR(semaineNetNm1[[#This Row],[Date de sortie]])</f>
        <v>2020</v>
      </c>
    </row>
    <row r="1038" spans="1:24" x14ac:dyDescent="0.25">
      <c r="A1038" s="10" t="s">
        <v>752</v>
      </c>
      <c r="B1038" s="17">
        <v>1310</v>
      </c>
      <c r="C1038" s="18">
        <v>69</v>
      </c>
      <c r="D1038" s="17">
        <v>3</v>
      </c>
      <c r="E1038" s="19">
        <v>43889</v>
      </c>
      <c r="F1038" s="17" t="s">
        <v>1674</v>
      </c>
      <c r="G1038" s="17" t="s">
        <v>1675</v>
      </c>
      <c r="H1038" t="str" cm="1">
        <f t="array" ref="H10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38" s="17" t="s">
        <v>51</v>
      </c>
      <c r="J1038" t="str">
        <f>IF(semaineNetNm1[[#This Row],[Popularité]]&gt;=70,"Forte","Faible")</f>
        <v>Forte</v>
      </c>
      <c r="K1038" t="str">
        <f>IF(semaineNetNm1[[#This Row],[Energie]]&gt;0.6,"Forte","Faible")</f>
        <v>Faible</v>
      </c>
      <c r="L1038" s="18">
        <v>5411302</v>
      </c>
      <c r="M1038" s="17">
        <v>36177712</v>
      </c>
      <c r="N1038" s="19">
        <v>43890</v>
      </c>
      <c r="O1038" s="17">
        <v>77</v>
      </c>
      <c r="P1038" s="17">
        <v>0.59799999999999998</v>
      </c>
      <c r="Q1038" s="17">
        <v>0.55000000000000004</v>
      </c>
      <c r="R1038" s="17">
        <v>8.3099999999999993E-2</v>
      </c>
      <c r="S1038" s="17">
        <v>0.13200000000000001</v>
      </c>
      <c r="T1038" s="17">
        <v>9.5500000000000002E-2</v>
      </c>
      <c r="U1038" s="17">
        <v>0.54300000000000004</v>
      </c>
      <c r="V1038" s="17">
        <v>-5.4020000000000001</v>
      </c>
      <c r="W1038" s="17">
        <v>232496</v>
      </c>
      <c r="X1038">
        <f>YEAR(semaineNetNm1[[#This Row],[Date de sortie]])</f>
        <v>2020</v>
      </c>
    </row>
    <row r="1039" spans="1:24" x14ac:dyDescent="0.25">
      <c r="A1039" s="10" t="s">
        <v>752</v>
      </c>
      <c r="B1039" s="17">
        <v>1326</v>
      </c>
      <c r="C1039" s="18">
        <v>66</v>
      </c>
      <c r="D1039" s="17">
        <v>3</v>
      </c>
      <c r="E1039" s="19">
        <v>43889</v>
      </c>
      <c r="F1039" s="17" t="s">
        <v>1676</v>
      </c>
      <c r="G1039" s="17" t="s">
        <v>210</v>
      </c>
      <c r="H1039" t="str" cm="1">
        <f t="array" ref="H10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39" s="17" t="s">
        <v>51</v>
      </c>
      <c r="J1039" t="str">
        <f>IF(semaineNetNm1[[#This Row],[Popularité]]&gt;=70,"Forte","Faible")</f>
        <v>Faible</v>
      </c>
      <c r="K1039" t="str">
        <f>IF(semaineNetNm1[[#This Row],[Energie]]&gt;0.6,"Forte","Faible")</f>
        <v>Forte</v>
      </c>
      <c r="L1039" s="18">
        <v>4755477</v>
      </c>
      <c r="M1039" s="17">
        <v>36177712</v>
      </c>
      <c r="N1039" s="19">
        <v>43890</v>
      </c>
      <c r="O1039" s="17">
        <v>69</v>
      </c>
      <c r="P1039" s="17">
        <v>0.66500000000000004</v>
      </c>
      <c r="Q1039" s="17">
        <v>0.63100000000000001</v>
      </c>
      <c r="R1039" s="17">
        <v>0.22900000000000001</v>
      </c>
      <c r="S1039" s="17">
        <v>0.60199999999999998</v>
      </c>
      <c r="T1039" s="17">
        <v>0.152</v>
      </c>
      <c r="U1039" s="17">
        <v>0.63400000000000001</v>
      </c>
      <c r="V1039" s="17">
        <v>-7.5890000000000004</v>
      </c>
      <c r="W1039" s="17">
        <v>157967</v>
      </c>
      <c r="X1039">
        <f>YEAR(semaineNetNm1[[#This Row],[Date de sortie]])</f>
        <v>2020</v>
      </c>
    </row>
    <row r="1040" spans="1:24" x14ac:dyDescent="0.25">
      <c r="A1040" s="10" t="s">
        <v>752</v>
      </c>
      <c r="B1040" s="17">
        <v>1340</v>
      </c>
      <c r="C1040" s="18">
        <v>99</v>
      </c>
      <c r="D1040" s="17">
        <v>2</v>
      </c>
      <c r="E1040" s="19">
        <v>43889</v>
      </c>
      <c r="F1040" s="17" t="s">
        <v>1677</v>
      </c>
      <c r="G1040" s="17" t="s">
        <v>1678</v>
      </c>
      <c r="H1040" t="str" cm="1">
        <f t="array" ref="H10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40" s="17" t="s">
        <v>51</v>
      </c>
      <c r="J1040" t="str">
        <f>IF(semaineNetNm1[[#This Row],[Popularité]]&gt;=70,"Forte","Faible")</f>
        <v>Faible</v>
      </c>
      <c r="K1040" t="str">
        <f>IF(semaineNetNm1[[#This Row],[Energie]]&gt;0.6,"Forte","Faible")</f>
        <v>Forte</v>
      </c>
      <c r="L1040" s="18">
        <v>6041127</v>
      </c>
      <c r="M1040" s="17">
        <v>36177712</v>
      </c>
      <c r="N1040" s="19">
        <v>43890</v>
      </c>
      <c r="O1040" s="17">
        <v>66</v>
      </c>
      <c r="P1040" s="17">
        <v>0.63500000000000001</v>
      </c>
      <c r="Q1040" s="17">
        <v>0.82</v>
      </c>
      <c r="R1040" s="17">
        <v>7.7200000000000005E-2</v>
      </c>
      <c r="S1040" s="17">
        <v>0.40899999999999997</v>
      </c>
      <c r="T1040" s="17">
        <v>0.24399999999999999</v>
      </c>
      <c r="U1040" s="17">
        <v>0.52800000000000002</v>
      </c>
      <c r="V1040" s="17">
        <v>-5.7489999999999997</v>
      </c>
      <c r="W1040" s="17">
        <v>258280</v>
      </c>
      <c r="X1040">
        <f>YEAR(semaineNetNm1[[#This Row],[Date de sortie]])</f>
        <v>2020</v>
      </c>
    </row>
    <row r="1041" spans="1:24" x14ac:dyDescent="0.25">
      <c r="A1041" s="10" t="s">
        <v>752</v>
      </c>
      <c r="B1041" s="17">
        <v>1348</v>
      </c>
      <c r="C1041" s="18">
        <v>104</v>
      </c>
      <c r="D1041" s="17">
        <v>2</v>
      </c>
      <c r="E1041" s="19">
        <v>43889</v>
      </c>
      <c r="F1041" s="17" t="s">
        <v>1679</v>
      </c>
      <c r="G1041" s="17" t="s">
        <v>1680</v>
      </c>
      <c r="H1041" t="str" cm="1">
        <f t="array" ref="H10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41" s="17" t="s">
        <v>51</v>
      </c>
      <c r="J1041" t="str">
        <f>IF(semaineNetNm1[[#This Row],[Popularité]]&gt;=70,"Forte","Faible")</f>
        <v>Faible</v>
      </c>
      <c r="K1041" t="str">
        <f>IF(semaineNetNm1[[#This Row],[Energie]]&gt;0.6,"Forte","Faible")</f>
        <v>Forte</v>
      </c>
      <c r="L1041" s="18">
        <v>5359969</v>
      </c>
      <c r="M1041" s="17">
        <v>36177712</v>
      </c>
      <c r="N1041" s="19">
        <v>43890</v>
      </c>
      <c r="O1041" s="17">
        <v>64</v>
      </c>
      <c r="P1041" s="17">
        <v>0.68600000000000005</v>
      </c>
      <c r="Q1041" s="17">
        <v>0.86699999999999999</v>
      </c>
      <c r="R1041" s="17">
        <v>0.221</v>
      </c>
      <c r="S1041" s="17">
        <v>0.311</v>
      </c>
      <c r="T1041" s="17">
        <v>0.1</v>
      </c>
      <c r="U1041" s="17">
        <v>0.65800000000000003</v>
      </c>
      <c r="V1041" s="17">
        <v>-5.3419999999999996</v>
      </c>
      <c r="W1041" s="17">
        <v>190207</v>
      </c>
      <c r="X1041">
        <f>YEAR(semaineNetNm1[[#This Row],[Date de sortie]])</f>
        <v>2020</v>
      </c>
    </row>
    <row r="1042" spans="1:24" x14ac:dyDescent="0.25">
      <c r="A1042" s="10" t="s">
        <v>752</v>
      </c>
      <c r="B1042" s="17">
        <v>1066</v>
      </c>
      <c r="C1042" s="18">
        <v>142</v>
      </c>
      <c r="D1042" s="17">
        <v>3</v>
      </c>
      <c r="E1042" s="19">
        <v>43994</v>
      </c>
      <c r="F1042" s="17" t="s">
        <v>1681</v>
      </c>
      <c r="G1042" s="17" t="s">
        <v>624</v>
      </c>
      <c r="H1042" t="str" cm="1">
        <f t="array" ref="H10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42" s="17" t="s">
        <v>74</v>
      </c>
      <c r="J1042" t="str">
        <f>IF(semaineNetNm1[[#This Row],[Popularité]]&gt;=70,"Forte","Faible")</f>
        <v>Forte</v>
      </c>
      <c r="K1042" t="str">
        <f>IF(semaineNetNm1[[#This Row],[Energie]]&gt;0.6,"Forte","Faible")</f>
        <v>Forte</v>
      </c>
      <c r="L1042" s="18">
        <v>4633237</v>
      </c>
      <c r="M1042" s="17">
        <v>7816213</v>
      </c>
      <c r="N1042" s="19">
        <v>43889</v>
      </c>
      <c r="O1042" s="17">
        <v>71</v>
      </c>
      <c r="P1042" s="17">
        <v>0.64100000000000001</v>
      </c>
      <c r="Q1042" s="17">
        <v>0.58499999999999996</v>
      </c>
      <c r="R1042" s="17">
        <v>0.13300000000000001</v>
      </c>
      <c r="S1042" s="17">
        <v>2.86E-2</v>
      </c>
      <c r="T1042" s="17">
        <v>0.316</v>
      </c>
      <c r="U1042" s="17">
        <v>0.26600000000000001</v>
      </c>
      <c r="V1042" s="17">
        <v>-4.2690000000000001</v>
      </c>
      <c r="W1042" s="17">
        <v>197530</v>
      </c>
      <c r="X1042">
        <f>YEAR(semaineNetNm1[[#This Row],[Date de sortie]])</f>
        <v>2020</v>
      </c>
    </row>
    <row r="1043" spans="1:24" x14ac:dyDescent="0.25">
      <c r="A1043" s="10" t="s">
        <v>752</v>
      </c>
      <c r="B1043" s="17">
        <v>1179</v>
      </c>
      <c r="C1043" s="18">
        <v>126</v>
      </c>
      <c r="D1043" s="17">
        <v>9</v>
      </c>
      <c r="E1043" s="19">
        <v>43931</v>
      </c>
      <c r="F1043" s="17" t="s">
        <v>1682</v>
      </c>
      <c r="G1043" s="17" t="s">
        <v>1683</v>
      </c>
      <c r="H1043" t="str" cm="1">
        <f t="array" ref="H10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43" s="17" t="s">
        <v>1684</v>
      </c>
      <c r="J1043" t="str">
        <f>IF(semaineNetNm1[[#This Row],[Popularité]]&gt;=70,"Forte","Faible")</f>
        <v>Forte</v>
      </c>
      <c r="K1043" t="str">
        <f>IF(semaineNetNm1[[#This Row],[Energie]]&gt;0.6,"Forte","Faible")</f>
        <v>Forte</v>
      </c>
      <c r="L1043" s="18">
        <v>4500903</v>
      </c>
      <c r="M1043" s="17">
        <v>1253138</v>
      </c>
      <c r="N1043" s="19">
        <v>43889</v>
      </c>
      <c r="O1043" s="17">
        <v>76</v>
      </c>
      <c r="P1043" s="17">
        <v>0.80800000000000005</v>
      </c>
      <c r="Q1043" s="17">
        <v>0.88300000000000001</v>
      </c>
      <c r="R1043" s="17">
        <v>0.182</v>
      </c>
      <c r="S1043" s="17">
        <v>3.1300000000000001E-2</v>
      </c>
      <c r="T1043" s="17">
        <v>0.20699999999999999</v>
      </c>
      <c r="U1043" s="17">
        <v>0.80600000000000005</v>
      </c>
      <c r="V1043" s="17">
        <v>-3.1579999999999999</v>
      </c>
      <c r="W1043" s="17">
        <v>232065</v>
      </c>
      <c r="X1043">
        <f>YEAR(semaineNetNm1[[#This Row],[Date de sortie]])</f>
        <v>2020</v>
      </c>
    </row>
    <row r="1044" spans="1:24" x14ac:dyDescent="0.25">
      <c r="A1044" s="10" t="s">
        <v>752</v>
      </c>
      <c r="B1044" s="17">
        <v>1342</v>
      </c>
      <c r="C1044" s="18">
        <v>65</v>
      </c>
      <c r="D1044" s="17">
        <v>2</v>
      </c>
      <c r="E1044" s="19">
        <v>43889</v>
      </c>
      <c r="F1044" s="17" t="s">
        <v>1685</v>
      </c>
      <c r="G1044" s="17" t="s">
        <v>624</v>
      </c>
      <c r="H1044" t="str" cm="1">
        <f t="array" ref="H10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44" s="17" t="s">
        <v>74</v>
      </c>
      <c r="J1044" t="str">
        <f>IF(semaineNetNm1[[#This Row],[Popularité]]&gt;=70,"Forte","Faible")</f>
        <v>Faible</v>
      </c>
      <c r="K1044" t="str">
        <f>IF(semaineNetNm1[[#This Row],[Energie]]&gt;0.6,"Forte","Faible")</f>
        <v>Faible</v>
      </c>
      <c r="L1044" s="18">
        <v>6004839</v>
      </c>
      <c r="M1044" s="17">
        <v>7816213</v>
      </c>
      <c r="N1044" s="19">
        <v>43889</v>
      </c>
      <c r="O1044" s="17">
        <v>66</v>
      </c>
      <c r="P1044" s="17">
        <v>0.436</v>
      </c>
      <c r="Q1044" s="17">
        <v>0.78800000000000003</v>
      </c>
      <c r="R1044" s="17">
        <v>0.36399999999999999</v>
      </c>
      <c r="S1044" s="17">
        <v>6.1100000000000002E-2</v>
      </c>
      <c r="T1044" s="17">
        <v>9.7900000000000001E-2</v>
      </c>
      <c r="U1044" s="17">
        <v>0.34100000000000003</v>
      </c>
      <c r="V1044" s="17">
        <v>-9.4350000000000005</v>
      </c>
      <c r="W1044" s="17">
        <v>177314</v>
      </c>
      <c r="X1044">
        <f>YEAR(semaineNetNm1[[#This Row],[Date de sortie]])</f>
        <v>2020</v>
      </c>
    </row>
    <row r="1045" spans="1:24" x14ac:dyDescent="0.25">
      <c r="A1045" s="10" t="s">
        <v>752</v>
      </c>
      <c r="B1045" s="17">
        <v>1358</v>
      </c>
      <c r="C1045" s="18">
        <v>106</v>
      </c>
      <c r="D1045" s="17">
        <v>1</v>
      </c>
      <c r="E1045" s="19">
        <v>43889</v>
      </c>
      <c r="F1045" s="17" t="s">
        <v>1686</v>
      </c>
      <c r="G1045" s="17" t="s">
        <v>624</v>
      </c>
      <c r="H1045" t="str" cm="1">
        <f t="array" ref="H10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45" s="17" t="s">
        <v>74</v>
      </c>
      <c r="J1045" t="str">
        <f>IF(semaineNetNm1[[#This Row],[Popularité]]&gt;=70,"Forte","Faible")</f>
        <v>Faible</v>
      </c>
      <c r="K1045" t="str">
        <f>IF(semaineNetNm1[[#This Row],[Energie]]&gt;0.6,"Forte","Faible")</f>
        <v>Forte</v>
      </c>
      <c r="L1045" s="18">
        <v>7410327</v>
      </c>
      <c r="M1045" s="17">
        <v>7816213</v>
      </c>
      <c r="N1045" s="19">
        <v>43889</v>
      </c>
      <c r="O1045" s="17">
        <v>59</v>
      </c>
      <c r="P1045" s="17">
        <v>0.67800000000000005</v>
      </c>
      <c r="Q1045" s="17">
        <v>0.80700000000000005</v>
      </c>
      <c r="R1045" s="17">
        <v>0.17699999999999999</v>
      </c>
      <c r="S1045" s="17">
        <v>3.4500000000000003E-2</v>
      </c>
      <c r="T1045" s="17">
        <v>9.8599999999999993E-2</v>
      </c>
      <c r="U1045" s="17">
        <v>0.21</v>
      </c>
      <c r="V1045" s="17">
        <v>-3.2440000000000002</v>
      </c>
      <c r="W1045" s="17">
        <v>173061</v>
      </c>
      <c r="X1045">
        <f>YEAR(semaineNetNm1[[#This Row],[Date de sortie]])</f>
        <v>2020</v>
      </c>
    </row>
    <row r="1046" spans="1:24" x14ac:dyDescent="0.25">
      <c r="A1046" s="10" t="s">
        <v>752</v>
      </c>
      <c r="B1046" s="17">
        <v>1359</v>
      </c>
      <c r="C1046" s="18">
        <v>123</v>
      </c>
      <c r="D1046" s="17">
        <v>1</v>
      </c>
      <c r="E1046" s="19">
        <v>43889</v>
      </c>
      <c r="F1046" s="17" t="s">
        <v>1687</v>
      </c>
      <c r="G1046" s="17" t="s">
        <v>624</v>
      </c>
      <c r="H1046" t="str" cm="1">
        <f t="array" ref="H10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46" s="17" t="s">
        <v>74</v>
      </c>
      <c r="J1046" t="str">
        <f>IF(semaineNetNm1[[#This Row],[Popularité]]&gt;=70,"Forte","Faible")</f>
        <v>Faible</v>
      </c>
      <c r="K1046" t="str">
        <f>IF(semaineNetNm1[[#This Row],[Energie]]&gt;0.6,"Forte","Faible")</f>
        <v>Faible</v>
      </c>
      <c r="L1046" s="18">
        <v>6540577</v>
      </c>
      <c r="M1046" s="17">
        <v>7816213</v>
      </c>
      <c r="N1046" s="19">
        <v>43889</v>
      </c>
      <c r="O1046" s="17">
        <v>67</v>
      </c>
      <c r="P1046" s="17">
        <v>0.48599999999999999</v>
      </c>
      <c r="Q1046" s="17">
        <v>0.89200000000000002</v>
      </c>
      <c r="R1046" s="17">
        <v>0.38400000000000001</v>
      </c>
      <c r="S1046" s="17">
        <v>4.8000000000000001E-2</v>
      </c>
      <c r="T1046" s="17">
        <v>0.14599999999999999</v>
      </c>
      <c r="U1046" s="17">
        <v>0.53500000000000003</v>
      </c>
      <c r="V1046" s="17">
        <v>-8.6370000000000005</v>
      </c>
      <c r="W1046" s="17">
        <v>214215</v>
      </c>
      <c r="X1046">
        <f>YEAR(semaineNetNm1[[#This Row],[Date de sortie]])</f>
        <v>2020</v>
      </c>
    </row>
    <row r="1047" spans="1:24" x14ac:dyDescent="0.25">
      <c r="A1047" s="10" t="s">
        <v>752</v>
      </c>
      <c r="B1047" s="17">
        <v>1336</v>
      </c>
      <c r="C1047" s="18">
        <v>46</v>
      </c>
      <c r="D1047" s="17">
        <v>2</v>
      </c>
      <c r="E1047" s="19">
        <v>43889</v>
      </c>
      <c r="F1047" s="17" t="s">
        <v>1688</v>
      </c>
      <c r="G1047" s="17" t="s">
        <v>1689</v>
      </c>
      <c r="H1047" t="str" cm="1">
        <f t="array" ref="H10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47" s="17" t="s">
        <v>1690</v>
      </c>
      <c r="J1047" t="str">
        <f>IF(semaineNetNm1[[#This Row],[Popularité]]&gt;=70,"Forte","Faible")</f>
        <v>Faible</v>
      </c>
      <c r="K1047" t="str">
        <f>IF(semaineNetNm1[[#This Row],[Energie]]&gt;0.6,"Forte","Faible")</f>
        <v>Faible</v>
      </c>
      <c r="L1047" s="18">
        <v>7240117</v>
      </c>
      <c r="M1047" s="17">
        <v>878491</v>
      </c>
      <c r="N1047" s="19">
        <v>43888</v>
      </c>
      <c r="O1047" s="17">
        <v>65</v>
      </c>
      <c r="P1047" s="17">
        <v>0.38800000000000001</v>
      </c>
      <c r="Q1047" s="17">
        <v>0.48599999999999999</v>
      </c>
      <c r="R1047" s="17">
        <v>0.126</v>
      </c>
      <c r="S1047" s="17">
        <v>0.435</v>
      </c>
      <c r="T1047" s="17">
        <v>0.19600000000000001</v>
      </c>
      <c r="U1047" s="17">
        <v>0.46700000000000003</v>
      </c>
      <c r="V1047" s="17">
        <v>-9.3260000000000005</v>
      </c>
      <c r="W1047" s="17">
        <v>457592</v>
      </c>
      <c r="X1047">
        <f>YEAR(semaineNetNm1[[#This Row],[Date de sortie]])</f>
        <v>2020</v>
      </c>
    </row>
    <row r="1048" spans="1:24" x14ac:dyDescent="0.25">
      <c r="A1048" s="10" t="s">
        <v>752</v>
      </c>
      <c r="B1048" s="17">
        <v>1371</v>
      </c>
      <c r="C1048" s="18">
        <v>184</v>
      </c>
      <c r="D1048" s="17">
        <v>1</v>
      </c>
      <c r="E1048" s="19">
        <v>43889</v>
      </c>
      <c r="F1048" s="17" t="s">
        <v>1691</v>
      </c>
      <c r="G1048" s="17" t="s">
        <v>1692</v>
      </c>
      <c r="H1048" t="str" cm="1">
        <f t="array" ref="H10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48" s="17" t="s">
        <v>164</v>
      </c>
      <c r="J1048" t="str">
        <f>IF(semaineNetNm1[[#This Row],[Popularité]]&gt;=70,"Forte","Faible")</f>
        <v>Faible</v>
      </c>
      <c r="K1048" t="str">
        <f>IF(semaineNetNm1[[#This Row],[Energie]]&gt;0.6,"Forte","Faible")</f>
        <v>Forte</v>
      </c>
      <c r="L1048" s="18">
        <v>5192813</v>
      </c>
      <c r="M1048" s="17">
        <v>4093115</v>
      </c>
      <c r="N1048" s="19">
        <v>43888</v>
      </c>
      <c r="O1048" s="17">
        <v>52</v>
      </c>
      <c r="P1048" s="17">
        <v>0.71399999999999997</v>
      </c>
      <c r="Q1048" s="17">
        <v>0.70099999999999996</v>
      </c>
      <c r="R1048" s="17">
        <v>0.52400000000000002</v>
      </c>
      <c r="S1048" s="17">
        <v>0.28899999999999998</v>
      </c>
      <c r="T1048" s="17">
        <v>8.8300000000000003E-2</v>
      </c>
      <c r="U1048" s="17">
        <v>0.60399999999999998</v>
      </c>
      <c r="V1048" s="17">
        <v>-5.9059999999999997</v>
      </c>
      <c r="W1048" s="17">
        <v>173353</v>
      </c>
      <c r="X1048">
        <f>YEAR(semaineNetNm1[[#This Row],[Date de sortie]])</f>
        <v>2020</v>
      </c>
    </row>
    <row r="1049" spans="1:24" x14ac:dyDescent="0.25">
      <c r="A1049" s="10" t="s">
        <v>752</v>
      </c>
      <c r="B1049" s="17">
        <v>1372</v>
      </c>
      <c r="C1049" s="18">
        <v>185</v>
      </c>
      <c r="D1049" s="17">
        <v>1</v>
      </c>
      <c r="E1049" s="19">
        <v>43889</v>
      </c>
      <c r="F1049" s="17" t="s">
        <v>1693</v>
      </c>
      <c r="G1049" s="17" t="s">
        <v>432</v>
      </c>
      <c r="H1049" t="str" cm="1">
        <f t="array" ref="H10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49" s="17" t="s">
        <v>68</v>
      </c>
      <c r="J1049" t="str">
        <f>IF(semaineNetNm1[[#This Row],[Popularité]]&gt;=70,"Forte","Faible")</f>
        <v>Forte</v>
      </c>
      <c r="K1049" t="str">
        <f>IF(semaineNetNm1[[#This Row],[Energie]]&gt;0.6,"Forte","Faible")</f>
        <v>Forte</v>
      </c>
      <c r="L1049" s="18">
        <v>5186141</v>
      </c>
      <c r="M1049" s="17">
        <v>14921269</v>
      </c>
      <c r="N1049" s="19">
        <v>43888</v>
      </c>
      <c r="O1049" s="17">
        <v>74</v>
      </c>
      <c r="P1049" s="17">
        <v>0.73899999999999999</v>
      </c>
      <c r="Q1049" s="17">
        <v>0.57299999999999995</v>
      </c>
      <c r="R1049" s="17">
        <v>5.8099999999999999E-2</v>
      </c>
      <c r="S1049" s="17">
        <v>0.21199999999999999</v>
      </c>
      <c r="T1049" s="17">
        <v>0.17499999999999999</v>
      </c>
      <c r="U1049" s="17">
        <v>0.36299999999999999</v>
      </c>
      <c r="V1049" s="17">
        <v>-5.4550000000000001</v>
      </c>
      <c r="W1049" s="17">
        <v>174062</v>
      </c>
      <c r="X1049">
        <f>YEAR(semaineNetNm1[[#This Row],[Date de sortie]])</f>
        <v>2020</v>
      </c>
    </row>
    <row r="1050" spans="1:24" x14ac:dyDescent="0.25">
      <c r="A1050" s="10" t="s">
        <v>752</v>
      </c>
      <c r="B1050" s="17">
        <v>1313</v>
      </c>
      <c r="C1050" s="18">
        <v>81</v>
      </c>
      <c r="D1050" s="17">
        <v>3</v>
      </c>
      <c r="E1050" s="19">
        <v>43889</v>
      </c>
      <c r="F1050" s="17" t="s">
        <v>1694</v>
      </c>
      <c r="G1050" s="17" t="s">
        <v>1695</v>
      </c>
      <c r="H1050" t="str" cm="1">
        <f t="array" ref="H10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50" s="17" t="s">
        <v>56</v>
      </c>
      <c r="J1050" t="str">
        <f>IF(semaineNetNm1[[#This Row],[Popularité]]&gt;=70,"Forte","Faible")</f>
        <v>Faible</v>
      </c>
      <c r="K1050" t="str">
        <f>IF(semaineNetNm1[[#This Row],[Energie]]&gt;0.6,"Forte","Faible")</f>
        <v>Forte</v>
      </c>
      <c r="L1050" s="18">
        <v>5193927</v>
      </c>
      <c r="M1050" s="17">
        <v>5888533</v>
      </c>
      <c r="N1050" s="19">
        <v>43887</v>
      </c>
      <c r="O1050" s="17">
        <v>68</v>
      </c>
      <c r="P1050" s="17">
        <v>0.60699999999999998</v>
      </c>
      <c r="Q1050" s="17">
        <v>0.76</v>
      </c>
      <c r="R1050" s="17">
        <v>9.64E-2</v>
      </c>
      <c r="S1050" s="17">
        <v>2.7699999999999999E-3</v>
      </c>
      <c r="T1050" s="17">
        <v>0.13200000000000001</v>
      </c>
      <c r="U1050" s="17">
        <v>0.70899999999999996</v>
      </c>
      <c r="V1050" s="17">
        <v>-6.274</v>
      </c>
      <c r="W1050" s="17">
        <v>188187</v>
      </c>
      <c r="X1050">
        <f>YEAR(semaineNetNm1[[#This Row],[Date de sortie]])</f>
        <v>2020</v>
      </c>
    </row>
    <row r="1051" spans="1:24" x14ac:dyDescent="0.25">
      <c r="A1051" s="10" t="s">
        <v>752</v>
      </c>
      <c r="B1051" s="17">
        <v>1362</v>
      </c>
      <c r="C1051" s="18">
        <v>151</v>
      </c>
      <c r="D1051" s="17">
        <v>1</v>
      </c>
      <c r="E1051" s="19">
        <v>43889</v>
      </c>
      <c r="F1051" s="17" t="s">
        <v>1696</v>
      </c>
      <c r="G1051" s="17" t="s">
        <v>744</v>
      </c>
      <c r="H1051" t="str" cm="1">
        <f t="array" ref="H10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51" s="17" t="s">
        <v>164</v>
      </c>
      <c r="J1051" t="str">
        <f>IF(semaineNetNm1[[#This Row],[Popularité]]&gt;=70,"Forte","Faible")</f>
        <v>Faible</v>
      </c>
      <c r="K1051" t="str">
        <f>IF(semaineNetNm1[[#This Row],[Energie]]&gt;0.6,"Forte","Faible")</f>
        <v>Faible</v>
      </c>
      <c r="L1051" s="18">
        <v>5724739</v>
      </c>
      <c r="M1051" s="17">
        <v>1674348</v>
      </c>
      <c r="N1051" s="19">
        <v>43885</v>
      </c>
      <c r="O1051" s="17">
        <v>55</v>
      </c>
      <c r="P1051" s="17">
        <v>0.50900000000000001</v>
      </c>
      <c r="Q1051" s="17">
        <v>0.78900000000000003</v>
      </c>
      <c r="R1051" s="17">
        <v>0.29099999999999998</v>
      </c>
      <c r="S1051" s="17">
        <v>0.76800000000000002</v>
      </c>
      <c r="T1051" s="17">
        <v>0.27200000000000002</v>
      </c>
      <c r="U1051" s="17">
        <v>0.41799999999999998</v>
      </c>
      <c r="V1051" s="17">
        <v>-8.766</v>
      </c>
      <c r="W1051" s="17">
        <v>183793</v>
      </c>
      <c r="X1051">
        <f>YEAR(semaineNetNm1[[#This Row],[Date de sortie]])</f>
        <v>2020</v>
      </c>
    </row>
    <row r="1052" spans="1:24" x14ac:dyDescent="0.25">
      <c r="A1052" s="10" t="s">
        <v>752</v>
      </c>
      <c r="B1052" s="17">
        <v>938</v>
      </c>
      <c r="C1052" s="18">
        <v>22</v>
      </c>
      <c r="D1052" s="17">
        <v>6</v>
      </c>
      <c r="E1052" s="19">
        <v>43882</v>
      </c>
      <c r="F1052" s="17" t="s">
        <v>1697</v>
      </c>
      <c r="G1052" s="17" t="s">
        <v>181</v>
      </c>
      <c r="H1052" t="str" cm="1">
        <f t="array" ref="H10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52" s="17" t="s">
        <v>130</v>
      </c>
      <c r="J1052" t="str">
        <f>IF(semaineNetNm1[[#This Row],[Popularité]]&gt;=70,"Forte","Faible")</f>
        <v>Forte</v>
      </c>
      <c r="K1052" t="str">
        <f>IF(semaineNetNm1[[#This Row],[Energie]]&gt;0.6,"Forte","Faible")</f>
        <v>Forte</v>
      </c>
      <c r="L1052" s="18">
        <v>5391018</v>
      </c>
      <c r="M1052" s="17">
        <v>37151476</v>
      </c>
      <c r="N1052" s="19">
        <v>43882</v>
      </c>
      <c r="O1052" s="17">
        <v>77</v>
      </c>
      <c r="P1052" s="17">
        <v>0.81699999999999995</v>
      </c>
      <c r="Q1052" s="17">
        <v>0.58299999999999996</v>
      </c>
      <c r="R1052" s="17">
        <v>9.8699999999999996E-2</v>
      </c>
      <c r="S1052" s="17">
        <v>0.11799999999999999</v>
      </c>
      <c r="T1052" s="17">
        <v>0.33800000000000002</v>
      </c>
      <c r="U1052" s="17">
        <v>0.438</v>
      </c>
      <c r="V1052" s="17">
        <v>-5.1459999999999999</v>
      </c>
      <c r="W1052" s="17">
        <v>246381</v>
      </c>
      <c r="X1052">
        <f>YEAR(semaineNetNm1[[#This Row],[Date de sortie]])</f>
        <v>2020</v>
      </c>
    </row>
    <row r="1053" spans="1:24" x14ac:dyDescent="0.25">
      <c r="A1053" s="10" t="s">
        <v>752</v>
      </c>
      <c r="B1053" s="17">
        <v>1291</v>
      </c>
      <c r="C1053" s="18">
        <v>42</v>
      </c>
      <c r="D1053" s="17">
        <v>5</v>
      </c>
      <c r="E1053" s="19">
        <v>43882</v>
      </c>
      <c r="F1053" s="17" t="s">
        <v>1698</v>
      </c>
      <c r="G1053" s="17" t="s">
        <v>83</v>
      </c>
      <c r="H1053" t="str" cm="1">
        <f t="array" ref="H10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53" s="17" t="s">
        <v>68</v>
      </c>
      <c r="J1053" t="str">
        <f>IF(semaineNetNm1[[#This Row],[Popularité]]&gt;=70,"Forte","Faible")</f>
        <v>Faible</v>
      </c>
      <c r="K1053" t="str">
        <f>IF(semaineNetNm1[[#This Row],[Energie]]&gt;0.6,"Forte","Faible")</f>
        <v>Forte</v>
      </c>
      <c r="L1053" s="18">
        <v>4765672</v>
      </c>
      <c r="M1053" s="17">
        <v>28931149</v>
      </c>
      <c r="N1053" s="19">
        <v>43882</v>
      </c>
      <c r="O1053" s="17">
        <v>63</v>
      </c>
      <c r="P1053" s="17">
        <v>0.80800000000000005</v>
      </c>
      <c r="Q1053" s="17">
        <v>0.71</v>
      </c>
      <c r="R1053" s="17">
        <v>4.3299999999999998E-2</v>
      </c>
      <c r="S1053" s="17">
        <v>0.44</v>
      </c>
      <c r="T1053" s="17">
        <v>7.3400000000000007E-2</v>
      </c>
      <c r="U1053" s="17">
        <v>0.39200000000000002</v>
      </c>
      <c r="V1053" s="17">
        <v>-6.7030000000000003</v>
      </c>
      <c r="W1053" s="17">
        <v>226003</v>
      </c>
      <c r="X1053">
        <f>YEAR(semaineNetNm1[[#This Row],[Date de sortie]])</f>
        <v>2020</v>
      </c>
    </row>
    <row r="1054" spans="1:24" x14ac:dyDescent="0.25">
      <c r="A1054" s="10" t="s">
        <v>752</v>
      </c>
      <c r="B1054" s="17">
        <v>1323</v>
      </c>
      <c r="C1054" s="18">
        <v>19</v>
      </c>
      <c r="D1054" s="17">
        <v>9</v>
      </c>
      <c r="E1054" s="19">
        <v>43847</v>
      </c>
      <c r="F1054" s="17" t="s">
        <v>1699</v>
      </c>
      <c r="G1054" s="17" t="s">
        <v>181</v>
      </c>
      <c r="H1054" t="str" cm="1">
        <f t="array" ref="H10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54" s="17" t="s">
        <v>130</v>
      </c>
      <c r="J1054" t="str">
        <f>IF(semaineNetNm1[[#This Row],[Popularité]]&gt;=70,"Forte","Faible")</f>
        <v>Forte</v>
      </c>
      <c r="K1054" t="str">
        <f>IF(semaineNetNm1[[#This Row],[Energie]]&gt;0.6,"Forte","Faible")</f>
        <v>Forte</v>
      </c>
      <c r="L1054" s="18">
        <v>4802069</v>
      </c>
      <c r="M1054" s="17">
        <v>37151476</v>
      </c>
      <c r="N1054" s="19">
        <v>43882</v>
      </c>
      <c r="O1054" s="17">
        <v>70</v>
      </c>
      <c r="P1054" s="17">
        <v>0.75800000000000001</v>
      </c>
      <c r="Q1054" s="17">
        <v>0.71899999999999997</v>
      </c>
      <c r="R1054" s="17">
        <v>8.5099999999999995E-2</v>
      </c>
      <c r="S1054" s="17">
        <v>0.13700000000000001</v>
      </c>
      <c r="T1054" s="17">
        <v>0.129</v>
      </c>
      <c r="U1054" s="17">
        <v>0.49</v>
      </c>
      <c r="V1054" s="17">
        <v>-5.1669999999999998</v>
      </c>
      <c r="W1054" s="17">
        <v>198261</v>
      </c>
      <c r="X1054">
        <f>YEAR(semaineNetNm1[[#This Row],[Date de sortie]])</f>
        <v>2020</v>
      </c>
    </row>
    <row r="1055" spans="1:24" x14ac:dyDescent="0.25">
      <c r="A1055" s="10" t="s">
        <v>752</v>
      </c>
      <c r="B1055" s="17">
        <v>1339</v>
      </c>
      <c r="C1055" s="18">
        <v>34</v>
      </c>
      <c r="D1055" s="17">
        <v>3</v>
      </c>
      <c r="E1055" s="19">
        <v>43882</v>
      </c>
      <c r="F1055" s="17" t="s">
        <v>1700</v>
      </c>
      <c r="G1055" s="17" t="s">
        <v>181</v>
      </c>
      <c r="H1055" t="str" cm="1">
        <f t="array" ref="H10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55" s="17" t="s">
        <v>130</v>
      </c>
      <c r="J1055" t="str">
        <f>IF(semaineNetNm1[[#This Row],[Popularité]]&gt;=70,"Forte","Faible")</f>
        <v>Faible</v>
      </c>
      <c r="K1055" t="str">
        <f>IF(semaineNetNm1[[#This Row],[Energie]]&gt;0.6,"Forte","Faible")</f>
        <v>Forte</v>
      </c>
      <c r="L1055" s="18">
        <v>6219276</v>
      </c>
      <c r="M1055" s="17">
        <v>37151476</v>
      </c>
      <c r="N1055" s="19">
        <v>43882</v>
      </c>
      <c r="O1055" s="17">
        <v>64</v>
      </c>
      <c r="P1055" s="17">
        <v>0.84799999999999998</v>
      </c>
      <c r="Q1055" s="17">
        <v>0.59099999999999997</v>
      </c>
      <c r="R1055" s="17">
        <v>8.2799999999999999E-2</v>
      </c>
      <c r="S1055" s="17">
        <v>0.13700000000000001</v>
      </c>
      <c r="T1055" s="17">
        <v>0.372</v>
      </c>
      <c r="U1055" s="17">
        <v>0.38600000000000001</v>
      </c>
      <c r="V1055" s="17">
        <v>-4.3970000000000002</v>
      </c>
      <c r="W1055" s="17">
        <v>246816</v>
      </c>
      <c r="X1055">
        <f>YEAR(semaineNetNm1[[#This Row],[Date de sortie]])</f>
        <v>2020</v>
      </c>
    </row>
    <row r="1056" spans="1:24" x14ac:dyDescent="0.25">
      <c r="A1056" s="10" t="s">
        <v>752</v>
      </c>
      <c r="B1056" s="17">
        <v>1361</v>
      </c>
      <c r="C1056" s="18">
        <v>47</v>
      </c>
      <c r="D1056" s="17">
        <v>2</v>
      </c>
      <c r="E1056" s="19">
        <v>43882</v>
      </c>
      <c r="F1056" s="17" t="s">
        <v>1701</v>
      </c>
      <c r="G1056" s="17" t="s">
        <v>181</v>
      </c>
      <c r="H1056" t="str" cm="1">
        <f t="array" ref="H10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56" s="17" t="s">
        <v>130</v>
      </c>
      <c r="J1056" t="str">
        <f>IF(semaineNetNm1[[#This Row],[Popularité]]&gt;=70,"Forte","Faible")</f>
        <v>Forte</v>
      </c>
      <c r="K1056" t="str">
        <f>IF(semaineNetNm1[[#This Row],[Energie]]&gt;0.6,"Forte","Faible")</f>
        <v>Forte</v>
      </c>
      <c r="L1056" s="18">
        <v>5913946</v>
      </c>
      <c r="M1056" s="17">
        <v>37151476</v>
      </c>
      <c r="N1056" s="19">
        <v>43882</v>
      </c>
      <c r="O1056" s="17">
        <v>79</v>
      </c>
      <c r="P1056" s="17">
        <v>0.76200000000000001</v>
      </c>
      <c r="Q1056" s="17">
        <v>0.78100000000000003</v>
      </c>
      <c r="R1056" s="17">
        <v>6.2600000000000003E-2</v>
      </c>
      <c r="S1056" s="17">
        <v>2.2200000000000001E-2</v>
      </c>
      <c r="T1056" s="17">
        <v>0.121</v>
      </c>
      <c r="U1056" s="17">
        <v>0.86</v>
      </c>
      <c r="V1056" s="17">
        <v>-5.1879999999999997</v>
      </c>
      <c r="W1056" s="17">
        <v>180221</v>
      </c>
      <c r="X1056">
        <f>YEAR(semaineNetNm1[[#This Row],[Date de sortie]])</f>
        <v>2020</v>
      </c>
    </row>
    <row r="1057" spans="1:24" x14ac:dyDescent="0.25">
      <c r="A1057" s="10" t="s">
        <v>752</v>
      </c>
      <c r="B1057" s="17">
        <v>1370</v>
      </c>
      <c r="C1057" s="18">
        <v>58</v>
      </c>
      <c r="D1057" s="17">
        <v>2</v>
      </c>
      <c r="E1057" s="19">
        <v>43882</v>
      </c>
      <c r="F1057" s="17" t="s">
        <v>1702</v>
      </c>
      <c r="G1057" s="17" t="s">
        <v>181</v>
      </c>
      <c r="H1057" t="str" cm="1">
        <f t="array" ref="H10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57" s="17" t="s">
        <v>130</v>
      </c>
      <c r="J1057" t="str">
        <f>IF(semaineNetNm1[[#This Row],[Popularité]]&gt;=70,"Forte","Faible")</f>
        <v>Forte</v>
      </c>
      <c r="K1057" t="str">
        <f>IF(semaineNetNm1[[#This Row],[Energie]]&gt;0.6,"Forte","Faible")</f>
        <v>Forte</v>
      </c>
      <c r="L1057" s="18">
        <v>5212053</v>
      </c>
      <c r="M1057" s="17">
        <v>37151476</v>
      </c>
      <c r="N1057" s="19">
        <v>43882</v>
      </c>
      <c r="O1057" s="17">
        <v>74</v>
      </c>
      <c r="P1057" s="17">
        <v>0.64</v>
      </c>
      <c r="Q1057" s="17">
        <v>0.67400000000000004</v>
      </c>
      <c r="R1057" s="17">
        <v>3.39E-2</v>
      </c>
      <c r="S1057" s="17">
        <v>0.151</v>
      </c>
      <c r="T1057" s="17">
        <v>9.2499999999999999E-2</v>
      </c>
      <c r="U1057" s="17">
        <v>0.66400000000000003</v>
      </c>
      <c r="V1057" s="17">
        <v>-5.1390000000000002</v>
      </c>
      <c r="W1057" s="17">
        <v>234458</v>
      </c>
      <c r="X1057">
        <f>YEAR(semaineNetNm1[[#This Row],[Date de sortie]])</f>
        <v>2020</v>
      </c>
    </row>
    <row r="1058" spans="1:24" x14ac:dyDescent="0.25">
      <c r="A1058" s="10" t="s">
        <v>752</v>
      </c>
      <c r="B1058" s="17">
        <v>1381</v>
      </c>
      <c r="C1058" s="18">
        <v>54</v>
      </c>
      <c r="D1058" s="17">
        <v>1</v>
      </c>
      <c r="E1058" s="19">
        <v>43882</v>
      </c>
      <c r="F1058" s="17" t="s">
        <v>1703</v>
      </c>
      <c r="G1058" s="17" t="s">
        <v>181</v>
      </c>
      <c r="H1058" t="str" cm="1">
        <f t="array" ref="H10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58" s="17" t="s">
        <v>130</v>
      </c>
      <c r="J1058" t="str">
        <f>IF(semaineNetNm1[[#This Row],[Popularité]]&gt;=70,"Forte","Faible")</f>
        <v>Forte</v>
      </c>
      <c r="K1058" t="str">
        <f>IF(semaineNetNm1[[#This Row],[Energie]]&gt;0.6,"Forte","Faible")</f>
        <v>Forte</v>
      </c>
      <c r="L1058" s="18">
        <v>10016907</v>
      </c>
      <c r="M1058" s="17">
        <v>37151476</v>
      </c>
      <c r="N1058" s="19">
        <v>43882</v>
      </c>
      <c r="O1058" s="17">
        <v>72</v>
      </c>
      <c r="P1058" s="17">
        <v>0.66700000000000004</v>
      </c>
      <c r="Q1058" s="17">
        <v>0.64300000000000002</v>
      </c>
      <c r="R1058" s="17">
        <v>0.152</v>
      </c>
      <c r="S1058" s="17">
        <v>4.3299999999999998E-2</v>
      </c>
      <c r="T1058" s="17">
        <v>9.0399999999999994E-2</v>
      </c>
      <c r="U1058" s="17">
        <v>0.48499999999999999</v>
      </c>
      <c r="V1058" s="17">
        <v>-6.9930000000000003</v>
      </c>
      <c r="W1058" s="17">
        <v>217404</v>
      </c>
      <c r="X1058">
        <f>YEAR(semaineNetNm1[[#This Row],[Date de sortie]])</f>
        <v>2020</v>
      </c>
    </row>
    <row r="1059" spans="1:24" x14ac:dyDescent="0.25">
      <c r="A1059" s="10" t="s">
        <v>752</v>
      </c>
      <c r="B1059" s="17">
        <v>1382</v>
      </c>
      <c r="C1059" s="18">
        <v>56</v>
      </c>
      <c r="D1059" s="17">
        <v>1</v>
      </c>
      <c r="E1059" s="19">
        <v>43882</v>
      </c>
      <c r="F1059" s="17" t="s">
        <v>1704</v>
      </c>
      <c r="G1059" s="17" t="s">
        <v>181</v>
      </c>
      <c r="H1059" t="str" cm="1">
        <f t="array" ref="H10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59" s="17" t="s">
        <v>130</v>
      </c>
      <c r="J1059" t="str">
        <f>IF(semaineNetNm1[[#This Row],[Popularité]]&gt;=70,"Forte","Faible")</f>
        <v>Forte</v>
      </c>
      <c r="K1059" t="str">
        <f>IF(semaineNetNm1[[#This Row],[Energie]]&gt;0.6,"Forte","Faible")</f>
        <v>Forte</v>
      </c>
      <c r="L1059" s="18">
        <v>9991177</v>
      </c>
      <c r="M1059" s="17">
        <v>37151476</v>
      </c>
      <c r="N1059" s="19">
        <v>43882</v>
      </c>
      <c r="O1059" s="17">
        <v>72</v>
      </c>
      <c r="P1059" s="17">
        <v>0.82399999999999995</v>
      </c>
      <c r="Q1059" s="17">
        <v>0.72</v>
      </c>
      <c r="R1059" s="17">
        <v>0.128</v>
      </c>
      <c r="S1059" s="17">
        <v>3.9399999999999998E-2</v>
      </c>
      <c r="T1059" s="17">
        <v>5.0900000000000001E-2</v>
      </c>
      <c r="U1059" s="17">
        <v>0.33300000000000002</v>
      </c>
      <c r="V1059" s="17">
        <v>-5.0860000000000003</v>
      </c>
      <c r="W1059" s="17">
        <v>225012</v>
      </c>
      <c r="X1059">
        <f>YEAR(semaineNetNm1[[#This Row],[Date de sortie]])</f>
        <v>2020</v>
      </c>
    </row>
    <row r="1060" spans="1:24" x14ac:dyDescent="0.25">
      <c r="A1060" s="10" t="s">
        <v>752</v>
      </c>
      <c r="B1060" s="17">
        <v>1383</v>
      </c>
      <c r="C1060" s="18">
        <v>67</v>
      </c>
      <c r="D1060" s="17">
        <v>1</v>
      </c>
      <c r="E1060" s="19">
        <v>43882</v>
      </c>
      <c r="F1060" s="17" t="s">
        <v>1705</v>
      </c>
      <c r="G1060" s="17" t="s">
        <v>181</v>
      </c>
      <c r="H1060" t="str" cm="1">
        <f t="array" ref="H10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60" s="17" t="s">
        <v>130</v>
      </c>
      <c r="J1060" t="str">
        <f>IF(semaineNetNm1[[#This Row],[Popularité]]&gt;=70,"Forte","Faible")</f>
        <v>Forte</v>
      </c>
      <c r="K1060" t="str">
        <f>IF(semaineNetNm1[[#This Row],[Energie]]&gt;0.6,"Forte","Faible")</f>
        <v>Faible</v>
      </c>
      <c r="L1060" s="18">
        <v>9372219</v>
      </c>
      <c r="M1060" s="17">
        <v>37151476</v>
      </c>
      <c r="N1060" s="19">
        <v>43882</v>
      </c>
      <c r="O1060" s="17">
        <v>72</v>
      </c>
      <c r="P1060" s="17">
        <v>0.54800000000000004</v>
      </c>
      <c r="Q1060" s="17">
        <v>0.56599999999999995</v>
      </c>
      <c r="R1060" s="17">
        <v>5.79E-2</v>
      </c>
      <c r="S1060" s="17">
        <v>8.0199999999999994E-2</v>
      </c>
      <c r="T1060" s="17">
        <v>0.11</v>
      </c>
      <c r="U1060" s="17">
        <v>0.19600000000000001</v>
      </c>
      <c r="V1060" s="17">
        <v>-6.4560000000000004</v>
      </c>
      <c r="W1060" s="17">
        <v>250296</v>
      </c>
      <c r="X1060">
        <f>YEAR(semaineNetNm1[[#This Row],[Date de sortie]])</f>
        <v>2020</v>
      </c>
    </row>
    <row r="1061" spans="1:24" x14ac:dyDescent="0.25">
      <c r="A1061" s="10" t="s">
        <v>752</v>
      </c>
      <c r="B1061" s="17">
        <v>1384</v>
      </c>
      <c r="C1061" s="18">
        <v>74</v>
      </c>
      <c r="D1061" s="17">
        <v>1</v>
      </c>
      <c r="E1061" s="19">
        <v>43882</v>
      </c>
      <c r="F1061" s="17" t="s">
        <v>1706</v>
      </c>
      <c r="G1061" s="17" t="s">
        <v>181</v>
      </c>
      <c r="H1061" t="str" cm="1">
        <f t="array" ref="H10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61" s="17" t="s">
        <v>130</v>
      </c>
      <c r="J1061" t="str">
        <f>IF(semaineNetNm1[[#This Row],[Popularité]]&gt;=70,"Forte","Faible")</f>
        <v>Forte</v>
      </c>
      <c r="K1061" t="str">
        <f>IF(semaineNetNm1[[#This Row],[Energie]]&gt;0.6,"Forte","Faible")</f>
        <v>Forte</v>
      </c>
      <c r="L1061" s="18">
        <v>8822365</v>
      </c>
      <c r="M1061" s="17">
        <v>37151476</v>
      </c>
      <c r="N1061" s="19">
        <v>43882</v>
      </c>
      <c r="O1061" s="17">
        <v>72</v>
      </c>
      <c r="P1061" s="17">
        <v>0.747</v>
      </c>
      <c r="Q1061" s="17">
        <v>0.55000000000000004</v>
      </c>
      <c r="R1061" s="17">
        <v>4.07E-2</v>
      </c>
      <c r="S1061" s="17">
        <v>6.6799999999999998E-2</v>
      </c>
      <c r="T1061" s="17">
        <v>5.3600000000000002E-2</v>
      </c>
      <c r="U1061" s="17">
        <v>0.64800000000000002</v>
      </c>
      <c r="V1061" s="17">
        <v>-5.2110000000000003</v>
      </c>
      <c r="W1061" s="17">
        <v>199339</v>
      </c>
      <c r="X1061">
        <f>YEAR(semaineNetNm1[[#This Row],[Date de sortie]])</f>
        <v>2020</v>
      </c>
    </row>
    <row r="1062" spans="1:24" x14ac:dyDescent="0.25">
      <c r="A1062" s="10" t="s">
        <v>752</v>
      </c>
      <c r="B1062" s="17">
        <v>1385</v>
      </c>
      <c r="C1062" s="18">
        <v>75</v>
      </c>
      <c r="D1062" s="17">
        <v>1</v>
      </c>
      <c r="E1062" s="19">
        <v>43882</v>
      </c>
      <c r="F1062" s="17" t="s">
        <v>1707</v>
      </c>
      <c r="G1062" s="17" t="s">
        <v>181</v>
      </c>
      <c r="H1062" t="str" cm="1">
        <f t="array" ref="H10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62" s="17" t="s">
        <v>130</v>
      </c>
      <c r="J1062" t="str">
        <f>IF(semaineNetNm1[[#This Row],[Popularité]]&gt;=70,"Forte","Faible")</f>
        <v>Forte</v>
      </c>
      <c r="K1062" t="str">
        <f>IF(semaineNetNm1[[#This Row],[Energie]]&gt;0.6,"Forte","Faible")</f>
        <v>Faible</v>
      </c>
      <c r="L1062" s="18">
        <v>8516710</v>
      </c>
      <c r="M1062" s="17">
        <v>37151476</v>
      </c>
      <c r="N1062" s="19">
        <v>43882</v>
      </c>
      <c r="O1062" s="17">
        <v>72</v>
      </c>
      <c r="P1062" s="17">
        <v>0.57499999999999996</v>
      </c>
      <c r="Q1062" s="17">
        <v>0.52600000000000002</v>
      </c>
      <c r="R1062" s="17">
        <v>3.09E-2</v>
      </c>
      <c r="S1062" s="17">
        <v>0.22500000000000001</v>
      </c>
      <c r="T1062" s="17">
        <v>0.108</v>
      </c>
      <c r="U1062" s="17">
        <v>0.19</v>
      </c>
      <c r="V1062" s="17">
        <v>-5.2149999999999999</v>
      </c>
      <c r="W1062" s="17">
        <v>261543</v>
      </c>
      <c r="X1062">
        <f>YEAR(semaineNetNm1[[#This Row],[Date de sortie]])</f>
        <v>2020</v>
      </c>
    </row>
    <row r="1063" spans="1:24" x14ac:dyDescent="0.25">
      <c r="A1063" s="10" t="s">
        <v>752</v>
      </c>
      <c r="B1063" s="17">
        <v>1386</v>
      </c>
      <c r="C1063" s="18">
        <v>79</v>
      </c>
      <c r="D1063" s="17">
        <v>1</v>
      </c>
      <c r="E1063" s="19">
        <v>43882</v>
      </c>
      <c r="F1063" s="17" t="s">
        <v>1708</v>
      </c>
      <c r="G1063" s="17" t="s">
        <v>181</v>
      </c>
      <c r="H1063" t="str" cm="1">
        <f t="array" ref="H10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63" s="17" t="s">
        <v>130</v>
      </c>
      <c r="J1063" t="str">
        <f>IF(semaineNetNm1[[#This Row],[Popularité]]&gt;=70,"Forte","Faible")</f>
        <v>Forte</v>
      </c>
      <c r="K1063" t="str">
        <f>IF(semaineNetNm1[[#This Row],[Energie]]&gt;0.6,"Forte","Faible")</f>
        <v>Forte</v>
      </c>
      <c r="L1063" s="18">
        <v>8312399</v>
      </c>
      <c r="M1063" s="17">
        <v>37151476</v>
      </c>
      <c r="N1063" s="19">
        <v>43882</v>
      </c>
      <c r="O1063" s="17">
        <v>71</v>
      </c>
      <c r="P1063" s="17">
        <v>0.69599999999999995</v>
      </c>
      <c r="Q1063" s="17">
        <v>0.58899999999999997</v>
      </c>
      <c r="R1063" s="17">
        <v>7.2499999999999995E-2</v>
      </c>
      <c r="S1063" s="17">
        <v>1.7000000000000001E-2</v>
      </c>
      <c r="T1063" s="17">
        <v>8.0799999999999997E-2</v>
      </c>
      <c r="U1063" s="17">
        <v>0.33200000000000002</v>
      </c>
      <c r="V1063" s="17">
        <v>-7.9809999999999999</v>
      </c>
      <c r="W1063" s="17">
        <v>233266</v>
      </c>
      <c r="X1063">
        <f>YEAR(semaineNetNm1[[#This Row],[Date de sortie]])</f>
        <v>2020</v>
      </c>
    </row>
    <row r="1064" spans="1:24" x14ac:dyDescent="0.25">
      <c r="A1064" s="10" t="s">
        <v>752</v>
      </c>
      <c r="B1064" s="17">
        <v>1387</v>
      </c>
      <c r="C1064" s="18">
        <v>84</v>
      </c>
      <c r="D1064" s="17">
        <v>1</v>
      </c>
      <c r="E1064" s="19">
        <v>43882</v>
      </c>
      <c r="F1064" s="17" t="s">
        <v>1709</v>
      </c>
      <c r="G1064" s="17" t="s">
        <v>181</v>
      </c>
      <c r="H1064" t="str" cm="1">
        <f t="array" ref="H10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64" s="17" t="s">
        <v>130</v>
      </c>
      <c r="J1064" t="str">
        <f>IF(semaineNetNm1[[#This Row],[Popularité]]&gt;=70,"Forte","Faible")</f>
        <v>Forte</v>
      </c>
      <c r="K1064" t="str">
        <f>IF(semaineNetNm1[[#This Row],[Energie]]&gt;0.6,"Forte","Faible")</f>
        <v>Forte</v>
      </c>
      <c r="L1064" s="18">
        <v>7850129</v>
      </c>
      <c r="M1064" s="17">
        <v>37151476</v>
      </c>
      <c r="N1064" s="19">
        <v>43882</v>
      </c>
      <c r="O1064" s="17">
        <v>72</v>
      </c>
      <c r="P1064" s="17">
        <v>0.64600000000000002</v>
      </c>
      <c r="Q1064" s="17">
        <v>0.70299999999999996</v>
      </c>
      <c r="R1064" s="17">
        <v>5.96E-2</v>
      </c>
      <c r="S1064" s="17">
        <v>1.04E-2</v>
      </c>
      <c r="T1064" s="17">
        <v>0.191</v>
      </c>
      <c r="U1064" s="17">
        <v>0.64</v>
      </c>
      <c r="V1064" s="17">
        <v>-6.6580000000000004</v>
      </c>
      <c r="W1064" s="17">
        <v>208590</v>
      </c>
      <c r="X1064">
        <f>YEAR(semaineNetNm1[[#This Row],[Date de sortie]])</f>
        <v>2020</v>
      </c>
    </row>
    <row r="1065" spans="1:24" x14ac:dyDescent="0.25">
      <c r="A1065" s="10" t="s">
        <v>752</v>
      </c>
      <c r="B1065" s="17">
        <v>1388</v>
      </c>
      <c r="C1065" s="18">
        <v>104</v>
      </c>
      <c r="D1065" s="17">
        <v>1</v>
      </c>
      <c r="E1065" s="19">
        <v>43882</v>
      </c>
      <c r="F1065" s="17" t="s">
        <v>1710</v>
      </c>
      <c r="G1065" s="17" t="s">
        <v>181</v>
      </c>
      <c r="H1065" t="str" cm="1">
        <f t="array" ref="H10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65" s="17" t="s">
        <v>130</v>
      </c>
      <c r="J1065" t="str">
        <f>IF(semaineNetNm1[[#This Row],[Popularité]]&gt;=70,"Forte","Faible")</f>
        <v>Faible</v>
      </c>
      <c r="K1065" t="str">
        <f>IF(semaineNetNm1[[#This Row],[Energie]]&gt;0.6,"Forte","Faible")</f>
        <v>Forte</v>
      </c>
      <c r="L1065" s="18">
        <v>6857808</v>
      </c>
      <c r="M1065" s="17">
        <v>37151476</v>
      </c>
      <c r="N1065" s="19">
        <v>43882</v>
      </c>
      <c r="O1065" s="17">
        <v>69</v>
      </c>
      <c r="P1065" s="17">
        <v>0.90300000000000002</v>
      </c>
      <c r="Q1065" s="17">
        <v>0.80800000000000005</v>
      </c>
      <c r="R1065" s="17">
        <v>9.5799999999999996E-2</v>
      </c>
      <c r="S1065" s="17">
        <v>1.21E-2</v>
      </c>
      <c r="T1065" s="17">
        <v>9.9299999999999999E-2</v>
      </c>
      <c r="U1065" s="17">
        <v>0.47299999999999998</v>
      </c>
      <c r="V1065" s="17">
        <v>-3.1059999999999999</v>
      </c>
      <c r="W1065" s="17">
        <v>196199</v>
      </c>
      <c r="X1065">
        <f>YEAR(semaineNetNm1[[#This Row],[Date de sortie]])</f>
        <v>2020</v>
      </c>
    </row>
    <row r="1066" spans="1:24" x14ac:dyDescent="0.25">
      <c r="A1066" s="10" t="s">
        <v>752</v>
      </c>
      <c r="B1066" s="17">
        <v>1389</v>
      </c>
      <c r="C1066" s="18">
        <v>109</v>
      </c>
      <c r="D1066" s="17">
        <v>1</v>
      </c>
      <c r="E1066" s="19">
        <v>43882</v>
      </c>
      <c r="F1066" s="17" t="s">
        <v>1711</v>
      </c>
      <c r="G1066" s="17" t="s">
        <v>181</v>
      </c>
      <c r="H1066" t="str" cm="1">
        <f t="array" ref="H10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66" s="17" t="s">
        <v>130</v>
      </c>
      <c r="J1066" t="str">
        <f>IF(semaineNetNm1[[#This Row],[Popularité]]&gt;=70,"Forte","Faible")</f>
        <v>Faible</v>
      </c>
      <c r="K1066" t="str">
        <f>IF(semaineNetNm1[[#This Row],[Energie]]&gt;0.6,"Forte","Faible")</f>
        <v>Forte</v>
      </c>
      <c r="L1066" s="18">
        <v>6655856</v>
      </c>
      <c r="M1066" s="17">
        <v>37151476</v>
      </c>
      <c r="N1066" s="19">
        <v>43882</v>
      </c>
      <c r="O1066" s="17">
        <v>68</v>
      </c>
      <c r="P1066" s="17">
        <v>0.79800000000000004</v>
      </c>
      <c r="Q1066" s="17">
        <v>0.38500000000000001</v>
      </c>
      <c r="R1066" s="17">
        <v>0.48299999999999998</v>
      </c>
      <c r="S1066" s="17">
        <v>0.115</v>
      </c>
      <c r="T1066" s="17">
        <v>0.18099999999999999</v>
      </c>
      <c r="U1066" s="17">
        <v>0.14099999999999999</v>
      </c>
      <c r="V1066" s="17">
        <v>-6.4390000000000001</v>
      </c>
      <c r="W1066" s="17">
        <v>259821</v>
      </c>
      <c r="X1066">
        <f>YEAR(semaineNetNm1[[#This Row],[Date de sortie]])</f>
        <v>2020</v>
      </c>
    </row>
    <row r="1067" spans="1:24" x14ac:dyDescent="0.25">
      <c r="A1067" s="10" t="s">
        <v>752</v>
      </c>
      <c r="B1067" s="17">
        <v>1390</v>
      </c>
      <c r="C1067" s="18">
        <v>120</v>
      </c>
      <c r="D1067" s="17">
        <v>1</v>
      </c>
      <c r="E1067" s="19">
        <v>43882</v>
      </c>
      <c r="F1067" s="17" t="s">
        <v>1712</v>
      </c>
      <c r="G1067" s="17" t="s">
        <v>181</v>
      </c>
      <c r="H1067" t="str" cm="1">
        <f t="array" ref="H10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67" s="17" t="s">
        <v>130</v>
      </c>
      <c r="J1067" t="str">
        <f>IF(semaineNetNm1[[#This Row],[Popularité]]&gt;=70,"Forte","Faible")</f>
        <v>Faible</v>
      </c>
      <c r="K1067" t="str">
        <f>IF(semaineNetNm1[[#This Row],[Energie]]&gt;0.6,"Forte","Faible")</f>
        <v>Forte</v>
      </c>
      <c r="L1067" s="18">
        <v>6373954</v>
      </c>
      <c r="M1067" s="17">
        <v>37151476</v>
      </c>
      <c r="N1067" s="19">
        <v>43882</v>
      </c>
      <c r="O1067" s="17">
        <v>67</v>
      </c>
      <c r="P1067" s="17">
        <v>0.84</v>
      </c>
      <c r="Q1067" s="17">
        <v>0.66100000000000003</v>
      </c>
      <c r="R1067" s="17">
        <v>0.11600000000000001</v>
      </c>
      <c r="S1067" s="17">
        <v>4.8500000000000001E-3</v>
      </c>
      <c r="T1067" s="17">
        <v>0.28699999999999998</v>
      </c>
      <c r="U1067" s="17">
        <v>0.52400000000000002</v>
      </c>
      <c r="V1067" s="17">
        <v>-4.8049999999999997</v>
      </c>
      <c r="W1067" s="17">
        <v>237540</v>
      </c>
      <c r="X1067">
        <f>YEAR(semaineNetNm1[[#This Row],[Date de sortie]])</f>
        <v>2020</v>
      </c>
    </row>
    <row r="1068" spans="1:24" x14ac:dyDescent="0.25">
      <c r="A1068" s="10" t="s">
        <v>752</v>
      </c>
      <c r="B1068" s="17">
        <v>1369</v>
      </c>
      <c r="C1068" s="18">
        <v>128</v>
      </c>
      <c r="D1068" s="17">
        <v>2</v>
      </c>
      <c r="E1068" s="19">
        <v>43882</v>
      </c>
      <c r="F1068" s="17" t="s">
        <v>1713</v>
      </c>
      <c r="G1068" s="17" t="s">
        <v>1395</v>
      </c>
      <c r="H1068" t="str" cm="1">
        <f t="array" ref="H10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68" s="17" t="s">
        <v>74</v>
      </c>
      <c r="J1068" t="str">
        <f>IF(semaineNetNm1[[#This Row],[Popularité]]&gt;=70,"Forte","Faible")</f>
        <v>Faible</v>
      </c>
      <c r="K1068" t="str">
        <f>IF(semaineNetNm1[[#This Row],[Energie]]&gt;0.6,"Forte","Faible")</f>
        <v>Faible</v>
      </c>
      <c r="L1068" s="18">
        <v>5260351</v>
      </c>
      <c r="M1068" s="17">
        <v>10491105</v>
      </c>
      <c r="N1068" s="19">
        <v>43876</v>
      </c>
      <c r="O1068" s="17">
        <v>61</v>
      </c>
      <c r="P1068" s="17">
        <v>0.56599999999999995</v>
      </c>
      <c r="Q1068" s="17">
        <v>0.81</v>
      </c>
      <c r="R1068" s="17">
        <v>0.433</v>
      </c>
      <c r="S1068" s="17">
        <v>0.107</v>
      </c>
      <c r="T1068" s="17">
        <v>0.122</v>
      </c>
      <c r="U1068" s="17">
        <v>0.58199999999999996</v>
      </c>
      <c r="V1068" s="17">
        <v>-8.33</v>
      </c>
      <c r="W1068" s="17">
        <v>315346</v>
      </c>
      <c r="X1068">
        <f>YEAR(semaineNetNm1[[#This Row],[Date de sortie]])</f>
        <v>2020</v>
      </c>
    </row>
    <row r="1069" spans="1:24" x14ac:dyDescent="0.25">
      <c r="A1069" s="10" t="s">
        <v>752</v>
      </c>
      <c r="B1069" s="17">
        <v>353</v>
      </c>
      <c r="C1069" s="18">
        <v>91</v>
      </c>
      <c r="D1069" s="17">
        <v>9</v>
      </c>
      <c r="E1069" s="19">
        <v>44288</v>
      </c>
      <c r="F1069" s="17" t="s">
        <v>1714</v>
      </c>
      <c r="G1069" s="17" t="s">
        <v>1715</v>
      </c>
      <c r="H1069" t="str" cm="1">
        <f t="array" ref="H10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69" s="17" t="s">
        <v>1716</v>
      </c>
      <c r="J1069" t="str">
        <f>IF(semaineNetNm1[[#This Row],[Popularité]]&gt;=70,"Forte","Faible")</f>
        <v>Forte</v>
      </c>
      <c r="K1069" t="str">
        <f>IF(semaineNetNm1[[#This Row],[Energie]]&gt;0.6,"Forte","Faible")</f>
        <v>Forte</v>
      </c>
      <c r="L1069" s="18">
        <v>5252767</v>
      </c>
      <c r="M1069" s="17">
        <v>618444</v>
      </c>
      <c r="N1069" s="19">
        <v>43875</v>
      </c>
      <c r="O1069" s="17">
        <v>81</v>
      </c>
      <c r="P1069" s="17">
        <v>0.92900000000000005</v>
      </c>
      <c r="Q1069" s="17">
        <v>0.63700000000000001</v>
      </c>
      <c r="R1069" s="17">
        <v>4.9099999999999998E-2</v>
      </c>
      <c r="S1069" s="17">
        <v>1.67E-3</v>
      </c>
      <c r="T1069" s="17">
        <v>0.34399999999999997</v>
      </c>
      <c r="U1069" s="17">
        <v>0.90200000000000002</v>
      </c>
      <c r="V1069" s="17">
        <v>-3.593</v>
      </c>
      <c r="W1069" s="17">
        <v>147351</v>
      </c>
      <c r="X1069">
        <f>YEAR(semaineNetNm1[[#This Row],[Date de sortie]])</f>
        <v>2020</v>
      </c>
    </row>
    <row r="1070" spans="1:24" x14ac:dyDescent="0.25">
      <c r="A1070" s="10" t="s">
        <v>752</v>
      </c>
      <c r="B1070" s="17">
        <v>528</v>
      </c>
      <c r="C1070" s="18">
        <v>5</v>
      </c>
      <c r="D1070" s="17">
        <v>53</v>
      </c>
      <c r="E1070" s="19">
        <v>43903</v>
      </c>
      <c r="F1070" s="17" t="s">
        <v>1717</v>
      </c>
      <c r="G1070" s="17" t="s">
        <v>37</v>
      </c>
      <c r="H1070" t="str" cm="1">
        <f t="array" ref="H10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70" s="17" t="s">
        <v>61</v>
      </c>
      <c r="J1070" t="str">
        <f>IF(semaineNetNm1[[#This Row],[Popularité]]&gt;=70,"Forte","Faible")</f>
        <v>Forte</v>
      </c>
      <c r="K1070" t="str">
        <f>IF(semaineNetNm1[[#This Row],[Energie]]&gt;0.6,"Forte","Faible")</f>
        <v>Faible</v>
      </c>
      <c r="L1070" s="18">
        <v>4994138</v>
      </c>
      <c r="M1070" s="17">
        <v>48544923</v>
      </c>
      <c r="N1070" s="19">
        <v>43875</v>
      </c>
      <c r="O1070" s="17">
        <v>77</v>
      </c>
      <c r="P1070" s="17">
        <v>0.54600000000000004</v>
      </c>
      <c r="Q1070" s="17">
        <v>0.80600000000000005</v>
      </c>
      <c r="R1070" s="17">
        <v>5.7500000000000002E-2</v>
      </c>
      <c r="S1070" s="17">
        <v>0.3</v>
      </c>
      <c r="T1070" s="17">
        <v>0.10199999999999999</v>
      </c>
      <c r="U1070" s="17">
        <v>0.874</v>
      </c>
      <c r="V1070" s="17">
        <v>-6.6369999999999996</v>
      </c>
      <c r="W1070" s="17">
        <v>212867</v>
      </c>
      <c r="X1070">
        <f>YEAR(semaineNetNm1[[#This Row],[Date de sortie]])</f>
        <v>2020</v>
      </c>
    </row>
    <row r="1071" spans="1:24" x14ac:dyDescent="0.25">
      <c r="A1071" s="10" t="s">
        <v>752</v>
      </c>
      <c r="B1071" s="17">
        <v>1023</v>
      </c>
      <c r="C1071" s="18">
        <v>6</v>
      </c>
      <c r="D1071" s="17">
        <v>23</v>
      </c>
      <c r="E1071" s="19">
        <v>43889</v>
      </c>
      <c r="F1071" s="17" t="s">
        <v>1718</v>
      </c>
      <c r="G1071" s="17" t="s">
        <v>1719</v>
      </c>
      <c r="H1071" t="str" cm="1">
        <f t="array" ref="H10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71" s="17" t="s">
        <v>51</v>
      </c>
      <c r="J1071" t="str">
        <f>IF(semaineNetNm1[[#This Row],[Popularité]]&gt;=70,"Forte","Faible")</f>
        <v>Forte</v>
      </c>
      <c r="K1071" t="str">
        <f>IF(semaineNetNm1[[#This Row],[Energie]]&gt;0.6,"Forte","Faible")</f>
        <v>Faible</v>
      </c>
      <c r="L1071" s="18">
        <v>4613982</v>
      </c>
      <c r="M1071" s="17">
        <v>36177712</v>
      </c>
      <c r="N1071" s="19">
        <v>43875</v>
      </c>
      <c r="O1071" s="17">
        <v>74</v>
      </c>
      <c r="P1071" s="17">
        <v>0.53600000000000003</v>
      </c>
      <c r="Q1071" s="17">
        <v>0.85</v>
      </c>
      <c r="R1071" s="17">
        <v>5.9900000000000002E-2</v>
      </c>
      <c r="S1071" s="17">
        <v>0.26700000000000002</v>
      </c>
      <c r="T1071" s="17">
        <v>9.9599999999999994E-2</v>
      </c>
      <c r="U1071" s="17">
        <v>0.505</v>
      </c>
      <c r="V1071" s="17">
        <v>-5.1609999999999996</v>
      </c>
      <c r="W1071" s="17">
        <v>210607</v>
      </c>
      <c r="X1071">
        <f>YEAR(semaineNetNm1[[#This Row],[Date de sortie]])</f>
        <v>2020</v>
      </c>
    </row>
    <row r="1072" spans="1:24" x14ac:dyDescent="0.25">
      <c r="A1072" s="10" t="s">
        <v>752</v>
      </c>
      <c r="B1072" s="17">
        <v>1105</v>
      </c>
      <c r="C1072" s="18">
        <v>79</v>
      </c>
      <c r="D1072" s="17">
        <v>11</v>
      </c>
      <c r="E1072" s="19">
        <v>43945</v>
      </c>
      <c r="F1072" s="17" t="s">
        <v>1720</v>
      </c>
      <c r="G1072" s="17" t="s">
        <v>334</v>
      </c>
      <c r="H1072" t="str" cm="1">
        <f t="array" ref="H10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72" s="17" t="s">
        <v>291</v>
      </c>
      <c r="J1072" t="str">
        <f>IF(semaineNetNm1[[#This Row],[Popularité]]&gt;=70,"Forte","Faible")</f>
        <v>Forte</v>
      </c>
      <c r="K1072" t="str">
        <f>IF(semaineNetNm1[[#This Row],[Energie]]&gt;0.6,"Forte","Faible")</f>
        <v>Faible</v>
      </c>
      <c r="L1072" s="18">
        <v>4754830</v>
      </c>
      <c r="M1072" s="17">
        <v>3370013</v>
      </c>
      <c r="N1072" s="19">
        <v>43875</v>
      </c>
      <c r="O1072" s="17">
        <v>70</v>
      </c>
      <c r="P1072" s="17">
        <v>0.46100000000000002</v>
      </c>
      <c r="Q1072" s="17">
        <v>0.375</v>
      </c>
      <c r="R1072" s="17">
        <v>2.7900000000000001E-2</v>
      </c>
      <c r="S1072" s="17">
        <v>0.627</v>
      </c>
      <c r="T1072" s="17">
        <v>0.38600000000000001</v>
      </c>
      <c r="U1072" s="17">
        <v>0.23300000000000001</v>
      </c>
      <c r="V1072" s="17">
        <v>-6.202</v>
      </c>
      <c r="W1072" s="17">
        <v>223270</v>
      </c>
      <c r="X1072">
        <f>YEAR(semaineNetNm1[[#This Row],[Date de sortie]])</f>
        <v>2020</v>
      </c>
    </row>
    <row r="1073" spans="1:24" x14ac:dyDescent="0.25">
      <c r="A1073" s="10" t="s">
        <v>752</v>
      </c>
      <c r="B1073" s="17">
        <v>1244</v>
      </c>
      <c r="C1073" s="18">
        <v>30</v>
      </c>
      <c r="D1073" s="17">
        <v>9</v>
      </c>
      <c r="E1073" s="19">
        <v>43875</v>
      </c>
      <c r="F1073" s="17" t="s">
        <v>1721</v>
      </c>
      <c r="G1073" s="17" t="s">
        <v>931</v>
      </c>
      <c r="H1073" t="str" cm="1">
        <f t="array" ref="H10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73" s="17" t="s">
        <v>68</v>
      </c>
      <c r="J1073" t="str">
        <f>IF(semaineNetNm1[[#This Row],[Popularité]]&gt;=70,"Forte","Faible")</f>
        <v>Forte</v>
      </c>
      <c r="K1073" t="str">
        <f>IF(semaineNetNm1[[#This Row],[Energie]]&gt;0.6,"Forte","Faible")</f>
        <v>Faible</v>
      </c>
      <c r="L1073" s="18">
        <v>4527835</v>
      </c>
      <c r="M1073" s="17">
        <v>17097317</v>
      </c>
      <c r="N1073" s="19">
        <v>43875</v>
      </c>
      <c r="O1073" s="17">
        <v>70</v>
      </c>
      <c r="P1073" s="17">
        <v>0.36099999999999999</v>
      </c>
      <c r="Q1073" s="17">
        <v>0.48299999999999998</v>
      </c>
      <c r="R1073" s="17">
        <v>7.3800000000000004E-2</v>
      </c>
      <c r="S1073" s="17">
        <v>0.83199999999999996</v>
      </c>
      <c r="T1073" s="17">
        <v>9.8000000000000004E-2</v>
      </c>
      <c r="U1073" s="17">
        <v>0.307</v>
      </c>
      <c r="V1073" s="17">
        <v>-7.8890000000000002</v>
      </c>
      <c r="W1073" s="17">
        <v>193795</v>
      </c>
      <c r="X1073">
        <f>YEAR(semaineNetNm1[[#This Row],[Date de sortie]])</f>
        <v>2020</v>
      </c>
    </row>
    <row r="1074" spans="1:24" x14ac:dyDescent="0.25">
      <c r="A1074" s="10" t="s">
        <v>752</v>
      </c>
      <c r="B1074" s="17">
        <v>1252</v>
      </c>
      <c r="C1074" s="18">
        <v>15</v>
      </c>
      <c r="D1074" s="17">
        <v>8</v>
      </c>
      <c r="E1074" s="19">
        <v>43875</v>
      </c>
      <c r="F1074" s="17" t="s">
        <v>1722</v>
      </c>
      <c r="G1074" s="17" t="s">
        <v>37</v>
      </c>
      <c r="H1074" t="str" cm="1">
        <f t="array" ref="H10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74" s="17" t="s">
        <v>61</v>
      </c>
      <c r="J1074" t="str">
        <f>IF(semaineNetNm1[[#This Row],[Popularité]]&gt;=70,"Forte","Faible")</f>
        <v>Faible</v>
      </c>
      <c r="K1074" t="str">
        <f>IF(semaineNetNm1[[#This Row],[Energie]]&gt;0.6,"Forte","Faible")</f>
        <v>Faible</v>
      </c>
      <c r="L1074" s="18">
        <v>6517807</v>
      </c>
      <c r="M1074" s="17">
        <v>48544923</v>
      </c>
      <c r="N1074" s="19">
        <v>43875</v>
      </c>
      <c r="O1074" s="17">
        <v>68</v>
      </c>
      <c r="P1074" s="17">
        <v>0.48299999999999998</v>
      </c>
      <c r="Q1074" s="17">
        <v>0.82499999999999996</v>
      </c>
      <c r="R1074" s="17">
        <v>0.08</v>
      </c>
      <c r="S1074" s="17">
        <v>0.53800000000000003</v>
      </c>
      <c r="T1074" s="17">
        <v>0.20399999999999999</v>
      </c>
      <c r="U1074" s="17">
        <v>0.89200000000000002</v>
      </c>
      <c r="V1074" s="17">
        <v>-5.7460000000000004</v>
      </c>
      <c r="W1074" s="17">
        <v>219933</v>
      </c>
      <c r="X1074">
        <f>YEAR(semaineNetNm1[[#This Row],[Date de sortie]])</f>
        <v>2020</v>
      </c>
    </row>
    <row r="1075" spans="1:24" x14ac:dyDescent="0.25">
      <c r="A1075" s="10" t="s">
        <v>752</v>
      </c>
      <c r="B1075" s="17">
        <v>1346</v>
      </c>
      <c r="C1075" s="18">
        <v>53</v>
      </c>
      <c r="D1075" s="17">
        <v>4</v>
      </c>
      <c r="E1075" s="19">
        <v>43875</v>
      </c>
      <c r="F1075" s="17" t="s">
        <v>1723</v>
      </c>
      <c r="G1075" s="17" t="s">
        <v>80</v>
      </c>
      <c r="H1075" t="str" cm="1">
        <f t="array" ref="H10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75" s="17" t="s">
        <v>81</v>
      </c>
      <c r="J1075" t="str">
        <f>IF(semaineNetNm1[[#This Row],[Popularité]]&gt;=70,"Forte","Faible")</f>
        <v>Faible</v>
      </c>
      <c r="K1075" t="str">
        <f>IF(semaineNetNm1[[#This Row],[Energie]]&gt;0.6,"Forte","Faible")</f>
        <v>Forte</v>
      </c>
      <c r="L1075" s="18">
        <v>5487069</v>
      </c>
      <c r="M1075" s="17">
        <v>5865895</v>
      </c>
      <c r="N1075" s="19">
        <v>43875</v>
      </c>
      <c r="O1075" s="17">
        <v>68</v>
      </c>
      <c r="P1075" s="17">
        <v>0.65400000000000003</v>
      </c>
      <c r="Q1075" s="17">
        <v>0.81899999999999995</v>
      </c>
      <c r="R1075" s="17">
        <v>0.13600000000000001</v>
      </c>
      <c r="S1075" s="17">
        <v>0.51700000000000002</v>
      </c>
      <c r="T1075" s="17">
        <v>9.9599999999999994E-2</v>
      </c>
      <c r="U1075" s="17">
        <v>0.45500000000000002</v>
      </c>
      <c r="V1075" s="17">
        <v>-6.665</v>
      </c>
      <c r="W1075" s="17">
        <v>188563</v>
      </c>
      <c r="X1075">
        <f>YEAR(semaineNetNm1[[#This Row],[Date de sortie]])</f>
        <v>2020</v>
      </c>
    </row>
    <row r="1076" spans="1:24" x14ac:dyDescent="0.25">
      <c r="A1076" s="10" t="s">
        <v>752</v>
      </c>
      <c r="B1076" s="17">
        <v>1403</v>
      </c>
      <c r="C1076" s="18">
        <v>57</v>
      </c>
      <c r="D1076" s="17">
        <v>1</v>
      </c>
      <c r="E1076" s="19">
        <v>43875</v>
      </c>
      <c r="F1076" s="17" t="s">
        <v>1724</v>
      </c>
      <c r="G1076" s="17" t="s">
        <v>1725</v>
      </c>
      <c r="H1076" t="str" cm="1">
        <f t="array" ref="H10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76" s="17" t="s">
        <v>74</v>
      </c>
      <c r="J1076" t="str">
        <f>IF(semaineNetNm1[[#This Row],[Popularité]]&gt;=70,"Forte","Faible")</f>
        <v>Faible</v>
      </c>
      <c r="K1076" t="str">
        <f>IF(semaineNetNm1[[#This Row],[Energie]]&gt;0.6,"Forte","Faible")</f>
        <v>Forte</v>
      </c>
      <c r="L1076" s="18">
        <v>9652399</v>
      </c>
      <c r="M1076" s="17">
        <v>11692972</v>
      </c>
      <c r="N1076" s="19">
        <v>43875</v>
      </c>
      <c r="O1076" s="17">
        <v>59</v>
      </c>
      <c r="P1076" s="17">
        <v>0.627</v>
      </c>
      <c r="Q1076" s="17">
        <v>0.90400000000000003</v>
      </c>
      <c r="R1076" s="17">
        <v>0.222</v>
      </c>
      <c r="S1076" s="17">
        <v>3.0300000000000001E-2</v>
      </c>
      <c r="T1076" s="17">
        <v>9.2299999999999993E-2</v>
      </c>
      <c r="U1076" s="17">
        <v>0.23599999999999999</v>
      </c>
      <c r="V1076" s="17">
        <v>-5.6079999999999997</v>
      </c>
      <c r="W1076" s="17">
        <v>224243</v>
      </c>
      <c r="X1076">
        <f>YEAR(semaineNetNm1[[#This Row],[Date de sortie]])</f>
        <v>2020</v>
      </c>
    </row>
    <row r="1077" spans="1:24" x14ac:dyDescent="0.25">
      <c r="A1077" s="10" t="s">
        <v>752</v>
      </c>
      <c r="B1077" s="17">
        <v>1404</v>
      </c>
      <c r="C1077" s="18">
        <v>61</v>
      </c>
      <c r="D1077" s="17">
        <v>1</v>
      </c>
      <c r="E1077" s="19">
        <v>43875</v>
      </c>
      <c r="F1077" s="17" t="s">
        <v>1726</v>
      </c>
      <c r="G1077" s="17" t="s">
        <v>37</v>
      </c>
      <c r="H1077" t="str" cm="1">
        <f t="array" ref="H10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77" s="17" t="s">
        <v>61</v>
      </c>
      <c r="J1077" t="str">
        <f>IF(semaineNetNm1[[#This Row],[Popularité]]&gt;=70,"Forte","Faible")</f>
        <v>Faible</v>
      </c>
      <c r="K1077" t="str">
        <f>IF(semaineNetNm1[[#This Row],[Energie]]&gt;0.6,"Forte","Faible")</f>
        <v>Forte</v>
      </c>
      <c r="L1077" s="18">
        <v>9533583</v>
      </c>
      <c r="M1077" s="17">
        <v>48544923</v>
      </c>
      <c r="N1077" s="19">
        <v>43875</v>
      </c>
      <c r="O1077" s="17">
        <v>66</v>
      </c>
      <c r="P1077" s="17">
        <v>0.68100000000000005</v>
      </c>
      <c r="Q1077" s="17">
        <v>0.64800000000000002</v>
      </c>
      <c r="R1077" s="17">
        <v>3.78E-2</v>
      </c>
      <c r="S1077" s="17">
        <v>0.26300000000000001</v>
      </c>
      <c r="T1077" s="17">
        <v>9.7100000000000006E-2</v>
      </c>
      <c r="U1077" s="17">
        <v>0.76700000000000002</v>
      </c>
      <c r="V1077" s="17">
        <v>-8.3889999999999993</v>
      </c>
      <c r="W1077" s="17">
        <v>200773</v>
      </c>
      <c r="X1077">
        <f>YEAR(semaineNetNm1[[#This Row],[Date de sortie]])</f>
        <v>2020</v>
      </c>
    </row>
    <row r="1078" spans="1:24" x14ac:dyDescent="0.25">
      <c r="A1078" s="10" t="s">
        <v>752</v>
      </c>
      <c r="B1078" s="17">
        <v>1405</v>
      </c>
      <c r="C1078" s="18">
        <v>64</v>
      </c>
      <c r="D1078" s="17">
        <v>1</v>
      </c>
      <c r="E1078" s="19">
        <v>43875</v>
      </c>
      <c r="F1078" s="17" t="s">
        <v>1727</v>
      </c>
      <c r="G1078" s="17" t="s">
        <v>37</v>
      </c>
      <c r="H1078" t="str" cm="1">
        <f t="array" ref="H10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78" s="17" t="s">
        <v>61</v>
      </c>
      <c r="J1078" t="str">
        <f>IF(semaineNetNm1[[#This Row],[Popularité]]&gt;=70,"Forte","Faible")</f>
        <v>Faible</v>
      </c>
      <c r="K1078" t="str">
        <f>IF(semaineNetNm1[[#This Row],[Energie]]&gt;0.6,"Forte","Faible")</f>
        <v>Faible</v>
      </c>
      <c r="L1078" s="18">
        <v>9120086</v>
      </c>
      <c r="M1078" s="17">
        <v>48544923</v>
      </c>
      <c r="N1078" s="19">
        <v>43875</v>
      </c>
      <c r="O1078" s="17">
        <v>62</v>
      </c>
      <c r="P1078" s="17">
        <v>0.443</v>
      </c>
      <c r="Q1078" s="17">
        <v>0.76400000000000001</v>
      </c>
      <c r="R1078" s="17">
        <v>4.3900000000000002E-2</v>
      </c>
      <c r="S1078" s="17">
        <v>0.52</v>
      </c>
      <c r="T1078" s="17">
        <v>7.4899999999999994E-2</v>
      </c>
      <c r="U1078" s="17">
        <v>0.63</v>
      </c>
      <c r="V1078" s="17">
        <v>-6.625</v>
      </c>
      <c r="W1078" s="17">
        <v>168200</v>
      </c>
      <c r="X1078">
        <f>YEAR(semaineNetNm1[[#This Row],[Date de sortie]])</f>
        <v>2020</v>
      </c>
    </row>
    <row r="1079" spans="1:24" x14ac:dyDescent="0.25">
      <c r="A1079" s="10" t="s">
        <v>752</v>
      </c>
      <c r="B1079" s="17">
        <v>1406</v>
      </c>
      <c r="C1079" s="18">
        <v>65</v>
      </c>
      <c r="D1079" s="17">
        <v>1</v>
      </c>
      <c r="E1079" s="19">
        <v>43875</v>
      </c>
      <c r="F1079" s="17" t="s">
        <v>1728</v>
      </c>
      <c r="G1079" s="17" t="s">
        <v>37</v>
      </c>
      <c r="H1079" t="str" cm="1">
        <f t="array" ref="H10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79" s="17" t="s">
        <v>61</v>
      </c>
      <c r="J1079" t="str">
        <f>IF(semaineNetNm1[[#This Row],[Popularité]]&gt;=70,"Forte","Faible")</f>
        <v>Faible</v>
      </c>
      <c r="K1079" t="str">
        <f>IF(semaineNetNm1[[#This Row],[Energie]]&gt;0.6,"Forte","Faible")</f>
        <v>Faible</v>
      </c>
      <c r="L1079" s="18">
        <v>9010535</v>
      </c>
      <c r="M1079" s="17">
        <v>48544923</v>
      </c>
      <c r="N1079" s="19">
        <v>43875</v>
      </c>
      <c r="O1079" s="17">
        <v>63</v>
      </c>
      <c r="P1079" s="17">
        <v>0.438</v>
      </c>
      <c r="Q1079" s="17">
        <v>0.56599999999999995</v>
      </c>
      <c r="R1079" s="17">
        <v>3.6700000000000003E-2</v>
      </c>
      <c r="S1079" s="17">
        <v>0.80900000000000005</v>
      </c>
      <c r="T1079" s="17">
        <v>0.21199999999999999</v>
      </c>
      <c r="U1079" s="17">
        <v>0.69199999999999995</v>
      </c>
      <c r="V1079" s="17">
        <v>-7.5640000000000001</v>
      </c>
      <c r="W1079" s="17">
        <v>136907</v>
      </c>
      <c r="X1079">
        <f>YEAR(semaineNetNm1[[#This Row],[Date de sortie]])</f>
        <v>2020</v>
      </c>
    </row>
    <row r="1080" spans="1:24" x14ac:dyDescent="0.25">
      <c r="A1080" s="10" t="s">
        <v>752</v>
      </c>
      <c r="B1080" s="17">
        <v>1407</v>
      </c>
      <c r="C1080" s="18">
        <v>72</v>
      </c>
      <c r="D1080" s="17">
        <v>1</v>
      </c>
      <c r="E1080" s="19">
        <v>43875</v>
      </c>
      <c r="F1080" s="17" t="s">
        <v>1729</v>
      </c>
      <c r="G1080" s="17" t="s">
        <v>37</v>
      </c>
      <c r="H1080" t="str" cm="1">
        <f t="array" ref="H10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80" s="17" t="s">
        <v>61</v>
      </c>
      <c r="J1080" t="str">
        <f>IF(semaineNetNm1[[#This Row],[Popularité]]&gt;=70,"Forte","Faible")</f>
        <v>Faible</v>
      </c>
      <c r="K1080" t="str">
        <f>IF(semaineNetNm1[[#This Row],[Energie]]&gt;0.6,"Forte","Faible")</f>
        <v>Faible</v>
      </c>
      <c r="L1080" s="18">
        <v>8362828</v>
      </c>
      <c r="M1080" s="17">
        <v>48544923</v>
      </c>
      <c r="N1080" s="19">
        <v>43875</v>
      </c>
      <c r="O1080" s="17">
        <v>61</v>
      </c>
      <c r="P1080" s="17">
        <v>0.50800000000000001</v>
      </c>
      <c r="Q1080" s="17">
        <v>0.83199999999999996</v>
      </c>
      <c r="R1080" s="17">
        <v>0.14899999999999999</v>
      </c>
      <c r="S1080" s="17">
        <v>4.9200000000000001E-2</v>
      </c>
      <c r="T1080" s="17">
        <v>0.107</v>
      </c>
      <c r="U1080" s="17">
        <v>0.75</v>
      </c>
      <c r="V1080" s="17">
        <v>-6.9130000000000003</v>
      </c>
      <c r="W1080" s="17">
        <v>185427</v>
      </c>
      <c r="X1080">
        <f>YEAR(semaineNetNm1[[#This Row],[Date de sortie]])</f>
        <v>2020</v>
      </c>
    </row>
    <row r="1081" spans="1:24" x14ac:dyDescent="0.25">
      <c r="A1081" s="10" t="s">
        <v>752</v>
      </c>
      <c r="B1081" s="17">
        <v>1408</v>
      </c>
      <c r="C1081" s="18">
        <v>79</v>
      </c>
      <c r="D1081" s="17">
        <v>1</v>
      </c>
      <c r="E1081" s="19">
        <v>43875</v>
      </c>
      <c r="F1081" s="17" t="s">
        <v>1730</v>
      </c>
      <c r="G1081" s="17" t="s">
        <v>37</v>
      </c>
      <c r="H1081" t="str" cm="1">
        <f t="array" ref="H10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81" s="17" t="s">
        <v>61</v>
      </c>
      <c r="J1081" t="str">
        <f>IF(semaineNetNm1[[#This Row],[Popularité]]&gt;=70,"Forte","Faible")</f>
        <v>Faible</v>
      </c>
      <c r="K1081" t="str">
        <f>IF(semaineNetNm1[[#This Row],[Energie]]&gt;0.6,"Forte","Faible")</f>
        <v>Forte</v>
      </c>
      <c r="L1081" s="18">
        <v>8109572</v>
      </c>
      <c r="M1081" s="17">
        <v>48544923</v>
      </c>
      <c r="N1081" s="19">
        <v>43875</v>
      </c>
      <c r="O1081" s="17">
        <v>61</v>
      </c>
      <c r="P1081" s="17">
        <v>0.77700000000000002</v>
      </c>
      <c r="Q1081" s="17">
        <v>0.79600000000000004</v>
      </c>
      <c r="R1081" s="17">
        <v>5.67E-2</v>
      </c>
      <c r="S1081" s="17">
        <v>2.76E-2</v>
      </c>
      <c r="T1081" s="17">
        <v>9.5000000000000001E-2</v>
      </c>
      <c r="U1081" s="17">
        <v>0.96</v>
      </c>
      <c r="V1081" s="17">
        <v>-6.1120000000000001</v>
      </c>
      <c r="W1081" s="17">
        <v>202720</v>
      </c>
      <c r="X1081">
        <f>YEAR(semaineNetNm1[[#This Row],[Date de sortie]])</f>
        <v>2020</v>
      </c>
    </row>
    <row r="1082" spans="1:24" x14ac:dyDescent="0.25">
      <c r="A1082" s="10" t="s">
        <v>752</v>
      </c>
      <c r="B1082" s="17">
        <v>1409</v>
      </c>
      <c r="C1082" s="18">
        <v>85</v>
      </c>
      <c r="D1082" s="17">
        <v>1</v>
      </c>
      <c r="E1082" s="19">
        <v>43875</v>
      </c>
      <c r="F1082" s="17" t="s">
        <v>1731</v>
      </c>
      <c r="G1082" s="17" t="s">
        <v>37</v>
      </c>
      <c r="H1082" t="str" cm="1">
        <f t="array" ref="H10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82" s="17" t="s">
        <v>61</v>
      </c>
      <c r="J1082" t="str">
        <f>IF(semaineNetNm1[[#This Row],[Popularité]]&gt;=70,"Forte","Faible")</f>
        <v>Faible</v>
      </c>
      <c r="K1082" t="str">
        <f>IF(semaineNetNm1[[#This Row],[Energie]]&gt;0.6,"Forte","Faible")</f>
        <v>Forte</v>
      </c>
      <c r="L1082" s="18">
        <v>7493188</v>
      </c>
      <c r="M1082" s="17">
        <v>48544923</v>
      </c>
      <c r="N1082" s="19">
        <v>43875</v>
      </c>
      <c r="O1082" s="17">
        <v>58</v>
      </c>
      <c r="P1082" s="17">
        <v>0.60299999999999998</v>
      </c>
      <c r="Q1082" s="17">
        <v>0.77400000000000002</v>
      </c>
      <c r="R1082" s="17">
        <v>5.91E-2</v>
      </c>
      <c r="S1082" s="17">
        <v>0.438</v>
      </c>
      <c r="T1082" s="17">
        <v>8.6900000000000005E-2</v>
      </c>
      <c r="U1082" s="17">
        <v>0.97699999999999998</v>
      </c>
      <c r="V1082" s="17">
        <v>-7.319</v>
      </c>
      <c r="W1082" s="17">
        <v>179627</v>
      </c>
      <c r="X1082">
        <f>YEAR(semaineNetNm1[[#This Row],[Date de sortie]])</f>
        <v>2020</v>
      </c>
    </row>
    <row r="1083" spans="1:24" x14ac:dyDescent="0.25">
      <c r="A1083" s="10" t="s">
        <v>752</v>
      </c>
      <c r="B1083" s="17">
        <v>1410</v>
      </c>
      <c r="C1083" s="18">
        <v>86</v>
      </c>
      <c r="D1083" s="17">
        <v>1</v>
      </c>
      <c r="E1083" s="19">
        <v>43875</v>
      </c>
      <c r="F1083" s="17" t="s">
        <v>1732</v>
      </c>
      <c r="G1083" s="17" t="s">
        <v>37</v>
      </c>
      <c r="H1083" t="str" cm="1">
        <f t="array" ref="H10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83" s="17" t="s">
        <v>61</v>
      </c>
      <c r="J1083" t="str">
        <f>IF(semaineNetNm1[[#This Row],[Popularité]]&gt;=70,"Forte","Faible")</f>
        <v>Faible</v>
      </c>
      <c r="K1083" t="str">
        <f>IF(semaineNetNm1[[#This Row],[Energie]]&gt;0.6,"Forte","Faible")</f>
        <v>Forte</v>
      </c>
      <c r="L1083" s="18">
        <v>7473249</v>
      </c>
      <c r="M1083" s="17">
        <v>48544923</v>
      </c>
      <c r="N1083" s="19">
        <v>43875</v>
      </c>
      <c r="O1083" s="17">
        <v>58</v>
      </c>
      <c r="P1083" s="17">
        <v>0.60799999999999998</v>
      </c>
      <c r="Q1083" s="17">
        <v>0.70199999999999996</v>
      </c>
      <c r="R1083" s="17">
        <v>3.5900000000000001E-2</v>
      </c>
      <c r="S1083" s="17">
        <v>7.3599999999999999E-2</v>
      </c>
      <c r="T1083" s="17">
        <v>0.129</v>
      </c>
      <c r="U1083" s="17">
        <v>0.59699999999999998</v>
      </c>
      <c r="V1083" s="17">
        <v>-6.843</v>
      </c>
      <c r="W1083" s="17">
        <v>195333</v>
      </c>
      <c r="X1083">
        <f>YEAR(semaineNetNm1[[#This Row],[Date de sortie]])</f>
        <v>2020</v>
      </c>
    </row>
    <row r="1084" spans="1:24" x14ac:dyDescent="0.25">
      <c r="A1084" s="10" t="s">
        <v>752</v>
      </c>
      <c r="B1084" s="17">
        <v>1411</v>
      </c>
      <c r="C1084" s="18">
        <v>96</v>
      </c>
      <c r="D1084" s="17">
        <v>1</v>
      </c>
      <c r="E1084" s="19">
        <v>43875</v>
      </c>
      <c r="F1084" s="17" t="s">
        <v>1733</v>
      </c>
      <c r="G1084" s="17" t="s">
        <v>1734</v>
      </c>
      <c r="H1084" t="str" cm="1">
        <f t="array" ref="H10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84" s="17" t="s">
        <v>1735</v>
      </c>
      <c r="J1084" t="str">
        <f>IF(semaineNetNm1[[#This Row],[Popularité]]&gt;=70,"Forte","Faible")</f>
        <v>Faible</v>
      </c>
      <c r="K1084" t="str">
        <f>IF(semaineNetNm1[[#This Row],[Energie]]&gt;0.6,"Forte","Faible")</f>
        <v>Forte</v>
      </c>
      <c r="L1084" s="18">
        <v>7142364</v>
      </c>
      <c r="M1084" s="17">
        <v>5064200</v>
      </c>
      <c r="N1084" s="19">
        <v>43875</v>
      </c>
      <c r="O1084" s="17">
        <v>66</v>
      </c>
      <c r="P1084" s="17">
        <v>0.84799999999999998</v>
      </c>
      <c r="Q1084" s="17">
        <v>0.66400000000000003</v>
      </c>
      <c r="R1084" s="17">
        <v>3.2199999999999999E-2</v>
      </c>
      <c r="S1084" s="17">
        <v>2.4500000000000001E-2</v>
      </c>
      <c r="T1084" s="17">
        <v>0.17199999999999999</v>
      </c>
      <c r="U1084" s="17">
        <v>0.502</v>
      </c>
      <c r="V1084" s="17">
        <v>-4.51</v>
      </c>
      <c r="W1084" s="17">
        <v>372867</v>
      </c>
      <c r="X1084">
        <f>YEAR(semaineNetNm1[[#This Row],[Date de sortie]])</f>
        <v>2020</v>
      </c>
    </row>
    <row r="1085" spans="1:24" x14ac:dyDescent="0.25">
      <c r="A1085" s="10" t="s">
        <v>752</v>
      </c>
      <c r="B1085" s="17">
        <v>1412</v>
      </c>
      <c r="C1085" s="18">
        <v>103</v>
      </c>
      <c r="D1085" s="17">
        <v>1</v>
      </c>
      <c r="E1085" s="19">
        <v>43875</v>
      </c>
      <c r="F1085" s="17" t="s">
        <v>1736</v>
      </c>
      <c r="G1085" s="17" t="s">
        <v>37</v>
      </c>
      <c r="H1085" t="str" cm="1">
        <f t="array" ref="H10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85" s="17" t="s">
        <v>61</v>
      </c>
      <c r="J1085" t="str">
        <f>IF(semaineNetNm1[[#This Row],[Popularité]]&gt;=70,"Forte","Faible")</f>
        <v>Faible</v>
      </c>
      <c r="K1085" t="str">
        <f>IF(semaineNetNm1[[#This Row],[Energie]]&gt;0.6,"Forte","Faible")</f>
        <v>Faible</v>
      </c>
      <c r="L1085" s="18">
        <v>6865229</v>
      </c>
      <c r="M1085" s="17">
        <v>48544923</v>
      </c>
      <c r="N1085" s="19">
        <v>43875</v>
      </c>
      <c r="O1085" s="17">
        <v>62</v>
      </c>
      <c r="P1085" s="17">
        <v>0.41199999999999998</v>
      </c>
      <c r="Q1085" s="17">
        <v>0.48499999999999999</v>
      </c>
      <c r="R1085" s="17">
        <v>4.2000000000000003E-2</v>
      </c>
      <c r="S1085" s="17">
        <v>0.73799999999999999</v>
      </c>
      <c r="T1085" s="17">
        <v>0.12</v>
      </c>
      <c r="U1085" s="17">
        <v>0.61199999999999999</v>
      </c>
      <c r="V1085" s="17">
        <v>-7.766</v>
      </c>
      <c r="W1085" s="17">
        <v>135493</v>
      </c>
      <c r="X1085">
        <f>YEAR(semaineNetNm1[[#This Row],[Date de sortie]])</f>
        <v>2020</v>
      </c>
    </row>
    <row r="1086" spans="1:24" x14ac:dyDescent="0.25">
      <c r="A1086" s="10" t="s">
        <v>752</v>
      </c>
      <c r="B1086" s="17">
        <v>1413</v>
      </c>
      <c r="C1086" s="18">
        <v>116</v>
      </c>
      <c r="D1086" s="17">
        <v>1</v>
      </c>
      <c r="E1086" s="19">
        <v>43875</v>
      </c>
      <c r="F1086" s="17" t="s">
        <v>1737</v>
      </c>
      <c r="G1086" s="17" t="s">
        <v>37</v>
      </c>
      <c r="H1086" t="str" cm="1">
        <f t="array" ref="H10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86" s="17" t="s">
        <v>61</v>
      </c>
      <c r="J1086" t="str">
        <f>IF(semaineNetNm1[[#This Row],[Popularité]]&gt;=70,"Forte","Faible")</f>
        <v>Faible</v>
      </c>
      <c r="K1086" t="str">
        <f>IF(semaineNetNm1[[#This Row],[Energie]]&gt;0.6,"Forte","Faible")</f>
        <v>Faible</v>
      </c>
      <c r="L1086" s="18">
        <v>6520106</v>
      </c>
      <c r="M1086" s="17">
        <v>48544923</v>
      </c>
      <c r="N1086" s="19">
        <v>43875</v>
      </c>
      <c r="O1086" s="17">
        <v>58</v>
      </c>
      <c r="P1086" s="17">
        <v>0.315</v>
      </c>
      <c r="Q1086" s="17">
        <v>0.438</v>
      </c>
      <c r="R1086" s="17">
        <v>3.7499999999999999E-2</v>
      </c>
      <c r="S1086" s="17">
        <v>0.60799999999999998</v>
      </c>
      <c r="T1086" s="17">
        <v>0.151</v>
      </c>
      <c r="U1086" s="17">
        <v>0.44900000000000001</v>
      </c>
      <c r="V1086" s="17">
        <v>-8.1859999999999999</v>
      </c>
      <c r="W1086" s="17">
        <v>170587</v>
      </c>
      <c r="X1086">
        <f>YEAR(semaineNetNm1[[#This Row],[Date de sortie]])</f>
        <v>2020</v>
      </c>
    </row>
    <row r="1087" spans="1:24" x14ac:dyDescent="0.25">
      <c r="A1087" s="10" t="s">
        <v>752</v>
      </c>
      <c r="B1087" s="17">
        <v>1415</v>
      </c>
      <c r="C1087" s="18">
        <v>135</v>
      </c>
      <c r="D1087" s="17">
        <v>1</v>
      </c>
      <c r="E1087" s="19">
        <v>43875</v>
      </c>
      <c r="F1087" s="17" t="s">
        <v>1738</v>
      </c>
      <c r="G1087" s="17" t="s">
        <v>37</v>
      </c>
      <c r="H1087" t="str" cm="1">
        <f t="array" ref="H10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87" s="17" t="s">
        <v>61</v>
      </c>
      <c r="J1087" t="str">
        <f>IF(semaineNetNm1[[#This Row],[Popularité]]&gt;=70,"Forte","Faible")</f>
        <v>Faible</v>
      </c>
      <c r="K1087" t="str">
        <f>IF(semaineNetNm1[[#This Row],[Energie]]&gt;0.6,"Forte","Faible")</f>
        <v>Faible</v>
      </c>
      <c r="L1087" s="18">
        <v>6008945</v>
      </c>
      <c r="M1087" s="17">
        <v>48544923</v>
      </c>
      <c r="N1087" s="19">
        <v>43875</v>
      </c>
      <c r="O1087" s="17">
        <v>58</v>
      </c>
      <c r="P1087" s="17">
        <v>0.49399999999999999</v>
      </c>
      <c r="Q1087" s="17">
        <v>0.46500000000000002</v>
      </c>
      <c r="R1087" s="17">
        <v>6.6000000000000003E-2</v>
      </c>
      <c r="S1087" s="17">
        <v>0.49</v>
      </c>
      <c r="T1087" s="17">
        <v>0.127</v>
      </c>
      <c r="U1087" s="17">
        <v>0.45700000000000002</v>
      </c>
      <c r="V1087" s="17">
        <v>-7.5949999999999998</v>
      </c>
      <c r="W1087" s="17">
        <v>176733</v>
      </c>
      <c r="X1087">
        <f>YEAR(semaineNetNm1[[#This Row],[Date de sortie]])</f>
        <v>2020</v>
      </c>
    </row>
    <row r="1088" spans="1:24" x14ac:dyDescent="0.25">
      <c r="A1088" s="10" t="s">
        <v>752</v>
      </c>
      <c r="B1088" s="17">
        <v>1416</v>
      </c>
      <c r="C1088" s="18">
        <v>139</v>
      </c>
      <c r="D1088" s="17">
        <v>1</v>
      </c>
      <c r="E1088" s="19">
        <v>43875</v>
      </c>
      <c r="F1088" s="17" t="s">
        <v>1739</v>
      </c>
      <c r="G1088" s="17" t="s">
        <v>1734</v>
      </c>
      <c r="H1088" t="str" cm="1">
        <f t="array" ref="H10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88" s="17" t="s">
        <v>1735</v>
      </c>
      <c r="J1088" t="str">
        <f>IF(semaineNetNm1[[#This Row],[Popularité]]&gt;=70,"Forte","Faible")</f>
        <v>Forte</v>
      </c>
      <c r="K1088" t="str">
        <f>IF(semaineNetNm1[[#This Row],[Energie]]&gt;0.6,"Forte","Faible")</f>
        <v>Forte</v>
      </c>
      <c r="L1088" s="18">
        <v>5921044</v>
      </c>
      <c r="M1088" s="17">
        <v>5064200</v>
      </c>
      <c r="N1088" s="19">
        <v>43875</v>
      </c>
      <c r="O1088" s="17">
        <v>77</v>
      </c>
      <c r="P1088" s="17">
        <v>0.873</v>
      </c>
      <c r="Q1088" s="17">
        <v>0.621</v>
      </c>
      <c r="R1088" s="17">
        <v>3.6900000000000002E-2</v>
      </c>
      <c r="S1088" s="17">
        <v>4.0599999999999997E-2</v>
      </c>
      <c r="T1088" s="17">
        <v>8.2400000000000001E-2</v>
      </c>
      <c r="U1088" s="17">
        <v>0.873</v>
      </c>
      <c r="V1088" s="17">
        <v>-3.0670000000000002</v>
      </c>
      <c r="W1088" s="17">
        <v>237800</v>
      </c>
      <c r="X1088">
        <f>YEAR(semaineNetNm1[[#This Row],[Date de sortie]])</f>
        <v>2020</v>
      </c>
    </row>
    <row r="1089" spans="1:24" x14ac:dyDescent="0.25">
      <c r="A1089" s="10" t="s">
        <v>752</v>
      </c>
      <c r="B1089" s="17">
        <v>1417</v>
      </c>
      <c r="C1089" s="18">
        <v>141</v>
      </c>
      <c r="D1089" s="17">
        <v>1</v>
      </c>
      <c r="E1089" s="19">
        <v>43875</v>
      </c>
      <c r="F1089" s="17" t="s">
        <v>1740</v>
      </c>
      <c r="G1089" s="17" t="s">
        <v>37</v>
      </c>
      <c r="H1089" t="str" cm="1">
        <f t="array" ref="H10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89" s="17" t="s">
        <v>61</v>
      </c>
      <c r="J1089" t="str">
        <f>IF(semaineNetNm1[[#This Row],[Popularité]]&gt;=70,"Forte","Faible")</f>
        <v>Faible</v>
      </c>
      <c r="K1089" t="str">
        <f>IF(semaineNetNm1[[#This Row],[Energie]]&gt;0.6,"Forte","Faible")</f>
        <v>Forte</v>
      </c>
      <c r="L1089" s="18">
        <v>5858768</v>
      </c>
      <c r="M1089" s="17">
        <v>48544923</v>
      </c>
      <c r="N1089" s="19">
        <v>43875</v>
      </c>
      <c r="O1089" s="17">
        <v>54</v>
      </c>
      <c r="P1089" s="17">
        <v>0.61599999999999999</v>
      </c>
      <c r="Q1089" s="17">
        <v>0.77200000000000002</v>
      </c>
      <c r="R1089" s="17">
        <v>0.10199999999999999</v>
      </c>
      <c r="S1089" s="17">
        <v>3.3700000000000002E-3</v>
      </c>
      <c r="T1089" s="17">
        <v>0.104</v>
      </c>
      <c r="U1089" s="17">
        <v>0.27900000000000003</v>
      </c>
      <c r="V1089" s="17">
        <v>-4.673</v>
      </c>
      <c r="W1089" s="17">
        <v>178013</v>
      </c>
      <c r="X1089">
        <f>YEAR(semaineNetNm1[[#This Row],[Date de sortie]])</f>
        <v>2020</v>
      </c>
    </row>
    <row r="1090" spans="1:24" x14ac:dyDescent="0.25">
      <c r="A1090" s="10" t="s">
        <v>752</v>
      </c>
      <c r="B1090" s="17">
        <v>1419</v>
      </c>
      <c r="C1090" s="18">
        <v>160</v>
      </c>
      <c r="D1090" s="17">
        <v>1</v>
      </c>
      <c r="E1090" s="19">
        <v>43875</v>
      </c>
      <c r="F1090" s="17" t="s">
        <v>1741</v>
      </c>
      <c r="G1090" s="17" t="s">
        <v>80</v>
      </c>
      <c r="H1090" t="str" cm="1">
        <f t="array" ref="H10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090" s="17" t="s">
        <v>81</v>
      </c>
      <c r="J1090" t="str">
        <f>IF(semaineNetNm1[[#This Row],[Popularité]]&gt;=70,"Forte","Faible")</f>
        <v>Faible</v>
      </c>
      <c r="K1090" t="str">
        <f>IF(semaineNetNm1[[#This Row],[Energie]]&gt;0.6,"Forte","Faible")</f>
        <v>Faible</v>
      </c>
      <c r="L1090" s="18">
        <v>5503902</v>
      </c>
      <c r="M1090" s="17">
        <v>5865895</v>
      </c>
      <c r="N1090" s="19">
        <v>43875</v>
      </c>
      <c r="O1090" s="17">
        <v>57</v>
      </c>
      <c r="P1090" s="17">
        <v>0.59199999999999997</v>
      </c>
      <c r="Q1090" s="17">
        <v>0.68700000000000006</v>
      </c>
      <c r="R1090" s="17">
        <v>0.224</v>
      </c>
      <c r="S1090" s="17">
        <v>0.20300000000000001</v>
      </c>
      <c r="T1090" s="17">
        <v>0.27900000000000003</v>
      </c>
      <c r="U1090" s="17">
        <v>0.246</v>
      </c>
      <c r="V1090" s="17">
        <v>-6.3780000000000001</v>
      </c>
      <c r="W1090" s="17">
        <v>225266</v>
      </c>
      <c r="X1090">
        <f>YEAR(semaineNetNm1[[#This Row],[Date de sortie]])</f>
        <v>2020</v>
      </c>
    </row>
    <row r="1091" spans="1:24" x14ac:dyDescent="0.25">
      <c r="A1091" s="10" t="s">
        <v>752</v>
      </c>
      <c r="B1091" s="17">
        <v>1420</v>
      </c>
      <c r="C1091" s="18">
        <v>164</v>
      </c>
      <c r="D1091" s="17">
        <v>1</v>
      </c>
      <c r="E1091" s="19">
        <v>43875</v>
      </c>
      <c r="F1091" s="17" t="s">
        <v>1742</v>
      </c>
      <c r="G1091" s="17" t="s">
        <v>37</v>
      </c>
      <c r="H1091" t="str" cm="1">
        <f t="array" ref="H10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91" s="17" t="s">
        <v>61</v>
      </c>
      <c r="J1091" t="str">
        <f>IF(semaineNetNm1[[#This Row],[Popularité]]&gt;=70,"Forte","Faible")</f>
        <v>Faible</v>
      </c>
      <c r="K1091" t="str">
        <f>IF(semaineNetNm1[[#This Row],[Energie]]&gt;0.6,"Forte","Faible")</f>
        <v>Faible</v>
      </c>
      <c r="L1091" s="18">
        <v>5440037</v>
      </c>
      <c r="M1091" s="17">
        <v>48544923</v>
      </c>
      <c r="N1091" s="19">
        <v>43875</v>
      </c>
      <c r="O1091" s="17">
        <v>59</v>
      </c>
      <c r="P1091" s="17">
        <v>0.437</v>
      </c>
      <c r="Q1091" s="17">
        <v>0.63900000000000001</v>
      </c>
      <c r="R1091" s="17">
        <v>3.5499999999999997E-2</v>
      </c>
      <c r="S1091" s="17">
        <v>0.69199999999999995</v>
      </c>
      <c r="T1091" s="17">
        <v>0.12</v>
      </c>
      <c r="U1091" s="17">
        <v>0.751</v>
      </c>
      <c r="V1091" s="17">
        <v>-6.9589999999999996</v>
      </c>
      <c r="W1091" s="17">
        <v>165120</v>
      </c>
      <c r="X1091">
        <f>YEAR(semaineNetNm1[[#This Row],[Date de sortie]])</f>
        <v>2020</v>
      </c>
    </row>
    <row r="1092" spans="1:24" x14ac:dyDescent="0.25">
      <c r="A1092" s="10" t="s">
        <v>752</v>
      </c>
      <c r="B1092" s="17">
        <v>1423</v>
      </c>
      <c r="C1092" s="18">
        <v>175</v>
      </c>
      <c r="D1092" s="17">
        <v>1</v>
      </c>
      <c r="E1092" s="19">
        <v>43875</v>
      </c>
      <c r="F1092" s="17" t="s">
        <v>1743</v>
      </c>
      <c r="G1092" s="17" t="s">
        <v>1734</v>
      </c>
      <c r="H1092" t="str" cm="1">
        <f t="array" ref="H10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92" s="17" t="s">
        <v>1735</v>
      </c>
      <c r="J1092" t="str">
        <f>IF(semaineNetNm1[[#This Row],[Popularité]]&gt;=70,"Forte","Faible")</f>
        <v>Faible</v>
      </c>
      <c r="K1092" t="str">
        <f>IF(semaineNetNm1[[#This Row],[Energie]]&gt;0.6,"Forte","Faible")</f>
        <v>Forte</v>
      </c>
      <c r="L1092" s="18">
        <v>5279739</v>
      </c>
      <c r="M1092" s="17">
        <v>5064200</v>
      </c>
      <c r="N1092" s="19">
        <v>43875</v>
      </c>
      <c r="O1092" s="17">
        <v>56</v>
      </c>
      <c r="P1092" s="17">
        <v>0.88</v>
      </c>
      <c r="Q1092" s="17">
        <v>0.60199999999999998</v>
      </c>
      <c r="R1092" s="17">
        <v>3.5400000000000001E-2</v>
      </c>
      <c r="S1092" s="17">
        <v>5.7000000000000002E-2</v>
      </c>
      <c r="T1092" s="17">
        <v>0.28399999999999997</v>
      </c>
      <c r="U1092" s="17">
        <v>0.49299999999999999</v>
      </c>
      <c r="V1092" s="17">
        <v>-5.4139999999999997</v>
      </c>
      <c r="W1092" s="17">
        <v>324013</v>
      </c>
      <c r="X1092">
        <f>YEAR(semaineNetNm1[[#This Row],[Date de sortie]])</f>
        <v>2020</v>
      </c>
    </row>
    <row r="1093" spans="1:24" x14ac:dyDescent="0.25">
      <c r="A1093" s="10" t="s">
        <v>752</v>
      </c>
      <c r="B1093" s="17">
        <v>1427</v>
      </c>
      <c r="C1093" s="18">
        <v>187</v>
      </c>
      <c r="D1093" s="17">
        <v>1</v>
      </c>
      <c r="E1093" s="19">
        <v>43875</v>
      </c>
      <c r="F1093" s="17" t="s">
        <v>1744</v>
      </c>
      <c r="G1093" s="17" t="s">
        <v>1734</v>
      </c>
      <c r="H1093" t="str" cm="1">
        <f t="array" ref="H10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93" s="17" t="s">
        <v>1735</v>
      </c>
      <c r="J1093" t="str">
        <f>IF(semaineNetNm1[[#This Row],[Popularité]]&gt;=70,"Forte","Faible")</f>
        <v>Faible</v>
      </c>
      <c r="K1093" t="str">
        <f>IF(semaineNetNm1[[#This Row],[Energie]]&gt;0.6,"Forte","Faible")</f>
        <v>Forte</v>
      </c>
      <c r="L1093" s="18">
        <v>5096624</v>
      </c>
      <c r="M1093" s="17">
        <v>5064200</v>
      </c>
      <c r="N1093" s="19">
        <v>43875</v>
      </c>
      <c r="O1093" s="17">
        <v>69</v>
      </c>
      <c r="P1093" s="17">
        <v>0.84</v>
      </c>
      <c r="Q1093" s="17">
        <v>0.56899999999999995</v>
      </c>
      <c r="R1093" s="17">
        <v>0.11799999999999999</v>
      </c>
      <c r="S1093" s="17">
        <v>2.9499999999999998E-2</v>
      </c>
      <c r="T1093" s="17">
        <v>9.9500000000000005E-2</v>
      </c>
      <c r="U1093" s="17">
        <v>0.749</v>
      </c>
      <c r="V1093" s="17">
        <v>-4.1230000000000002</v>
      </c>
      <c r="W1093" s="17">
        <v>249587</v>
      </c>
      <c r="X1093">
        <f>YEAR(semaineNetNm1[[#This Row],[Date de sortie]])</f>
        <v>2020</v>
      </c>
    </row>
    <row r="1094" spans="1:24" x14ac:dyDescent="0.25">
      <c r="A1094" s="10" t="s">
        <v>752</v>
      </c>
      <c r="B1094" s="17">
        <v>1428</v>
      </c>
      <c r="C1094" s="18">
        <v>193</v>
      </c>
      <c r="D1094" s="17">
        <v>1</v>
      </c>
      <c r="E1094" s="19">
        <v>43875</v>
      </c>
      <c r="F1094" s="17" t="s">
        <v>1745</v>
      </c>
      <c r="G1094" s="17" t="s">
        <v>37</v>
      </c>
      <c r="H1094" t="str" cm="1">
        <f t="array" ref="H10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94" s="17" t="s">
        <v>61</v>
      </c>
      <c r="J1094" t="str">
        <f>IF(semaineNetNm1[[#This Row],[Popularité]]&gt;=70,"Forte","Faible")</f>
        <v>Faible</v>
      </c>
      <c r="K1094" t="str">
        <f>IF(semaineNetNm1[[#This Row],[Energie]]&gt;0.6,"Forte","Faible")</f>
        <v>Faible</v>
      </c>
      <c r="L1094" s="18">
        <v>5033764</v>
      </c>
      <c r="M1094" s="17">
        <v>48544923</v>
      </c>
      <c r="N1094" s="19">
        <v>43875</v>
      </c>
      <c r="O1094" s="17">
        <v>54</v>
      </c>
      <c r="P1094" s="17">
        <v>0.30399999999999999</v>
      </c>
      <c r="Q1094" s="17">
        <v>0.375</v>
      </c>
      <c r="R1094" s="17">
        <v>3.2500000000000001E-2</v>
      </c>
      <c r="S1094" s="17">
        <v>0.68300000000000005</v>
      </c>
      <c r="T1094" s="17">
        <v>0.19600000000000001</v>
      </c>
      <c r="U1094" s="17">
        <v>0.29499999999999998</v>
      </c>
      <c r="V1094" s="17">
        <v>-9.8970000000000002</v>
      </c>
      <c r="W1094" s="17">
        <v>149653</v>
      </c>
      <c r="X1094">
        <f>YEAR(semaineNetNm1[[#This Row],[Date de sortie]])</f>
        <v>2020</v>
      </c>
    </row>
    <row r="1095" spans="1:24" x14ac:dyDescent="0.25">
      <c r="A1095" s="10" t="s">
        <v>752</v>
      </c>
      <c r="B1095" s="17">
        <v>1431</v>
      </c>
      <c r="C1095" s="18">
        <v>7</v>
      </c>
      <c r="D1095" s="17">
        <v>1</v>
      </c>
      <c r="E1095" s="19">
        <v>43868</v>
      </c>
      <c r="F1095" s="17" t="s">
        <v>1746</v>
      </c>
      <c r="G1095" s="17" t="s">
        <v>1747</v>
      </c>
      <c r="H1095" t="str" cm="1">
        <f t="array" ref="H10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95" s="17" t="s">
        <v>61</v>
      </c>
      <c r="J1095" t="str">
        <f>IF(semaineNetNm1[[#This Row],[Popularité]]&gt;=70,"Forte","Faible")</f>
        <v>Forte</v>
      </c>
      <c r="K1095" t="str">
        <f>IF(semaineNetNm1[[#This Row],[Energie]]&gt;0.6,"Forte","Faible")</f>
        <v>Faible</v>
      </c>
      <c r="L1095" s="18">
        <v>28509534</v>
      </c>
      <c r="M1095" s="17">
        <v>48544923</v>
      </c>
      <c r="N1095" s="19">
        <v>43875</v>
      </c>
      <c r="O1095" s="17">
        <v>77</v>
      </c>
      <c r="P1095" s="17">
        <v>0.54600000000000004</v>
      </c>
      <c r="Q1095" s="17">
        <v>0.80600000000000005</v>
      </c>
      <c r="R1095" s="17">
        <v>5.7500000000000002E-2</v>
      </c>
      <c r="S1095" s="17">
        <v>0.3</v>
      </c>
      <c r="T1095" s="17">
        <v>0.10199999999999999</v>
      </c>
      <c r="U1095" s="17">
        <v>0.874</v>
      </c>
      <c r="V1095" s="17">
        <v>-6.6369999999999996</v>
      </c>
      <c r="W1095" s="17">
        <v>212867</v>
      </c>
      <c r="X1095">
        <f>YEAR(semaineNetNm1[[#This Row],[Date de sortie]])</f>
        <v>2020</v>
      </c>
    </row>
    <row r="1096" spans="1:24" x14ac:dyDescent="0.25">
      <c r="A1096" s="10" t="s">
        <v>752</v>
      </c>
      <c r="B1096" s="17">
        <v>1438</v>
      </c>
      <c r="C1096" s="18">
        <v>45</v>
      </c>
      <c r="D1096" s="17">
        <v>2</v>
      </c>
      <c r="E1096" s="19">
        <v>43861</v>
      </c>
      <c r="F1096" s="17" t="s">
        <v>1748</v>
      </c>
      <c r="G1096" s="17" t="s">
        <v>1749</v>
      </c>
      <c r="H1096" t="str" cm="1">
        <f t="array" ref="H10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96" s="17" t="s">
        <v>61</v>
      </c>
      <c r="J1096" t="str">
        <f>IF(semaineNetNm1[[#This Row],[Popularité]]&gt;=70,"Forte","Faible")</f>
        <v>Faible</v>
      </c>
      <c r="K1096" t="str">
        <f>IF(semaineNetNm1[[#This Row],[Energie]]&gt;0.6,"Forte","Faible")</f>
        <v>Faible</v>
      </c>
      <c r="L1096" s="18">
        <v>5236560</v>
      </c>
      <c r="M1096" s="17">
        <v>48544923</v>
      </c>
      <c r="N1096" s="19">
        <v>43875</v>
      </c>
      <c r="O1096" s="17">
        <v>61</v>
      </c>
      <c r="P1096" s="17">
        <v>0.50800000000000001</v>
      </c>
      <c r="Q1096" s="17">
        <v>0.83199999999999996</v>
      </c>
      <c r="R1096" s="17">
        <v>0.14899999999999999</v>
      </c>
      <c r="S1096" s="17">
        <v>4.9200000000000001E-2</v>
      </c>
      <c r="T1096" s="17">
        <v>0.107</v>
      </c>
      <c r="U1096" s="17">
        <v>0.75</v>
      </c>
      <c r="V1096" s="17">
        <v>-6.9130000000000003</v>
      </c>
      <c r="W1096" s="17">
        <v>185427</v>
      </c>
      <c r="X1096">
        <f>YEAR(semaineNetNm1[[#This Row],[Date de sortie]])</f>
        <v>2020</v>
      </c>
    </row>
    <row r="1097" spans="1:24" x14ac:dyDescent="0.25">
      <c r="A1097" s="10" t="s">
        <v>752</v>
      </c>
      <c r="B1097" s="17">
        <v>1196</v>
      </c>
      <c r="C1097" s="18">
        <v>4</v>
      </c>
      <c r="D1097" s="17">
        <v>13</v>
      </c>
      <c r="E1097" s="19">
        <v>43875</v>
      </c>
      <c r="F1097" s="17" t="s">
        <v>1750</v>
      </c>
      <c r="G1097" s="17" t="s">
        <v>42</v>
      </c>
      <c r="H1097" t="str" cm="1">
        <f t="array" ref="H10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097" s="17" t="s">
        <v>43</v>
      </c>
      <c r="J1097" t="str">
        <f>IF(semaineNetNm1[[#This Row],[Popularité]]&gt;=70,"Forte","Faible")</f>
        <v>Forte</v>
      </c>
      <c r="K1097" t="str">
        <f>IF(semaineNetNm1[[#This Row],[Energie]]&gt;0.6,"Forte","Faible")</f>
        <v>Faible</v>
      </c>
      <c r="L1097" s="18">
        <v>4293009</v>
      </c>
      <c r="M1097" s="17">
        <v>47061119</v>
      </c>
      <c r="N1097" s="19">
        <v>43874</v>
      </c>
      <c r="O1097" s="17">
        <v>75</v>
      </c>
      <c r="P1097" s="17">
        <v>0.219</v>
      </c>
      <c r="Q1097" s="17">
        <v>0.38</v>
      </c>
      <c r="R1097" s="17">
        <v>3.5799999999999998E-2</v>
      </c>
      <c r="S1097" s="17">
        <v>0.91700000000000004</v>
      </c>
      <c r="T1097" s="17">
        <v>8.2699999999999996E-2</v>
      </c>
      <c r="U1097" s="17">
        <v>5.1700000000000003E-2</v>
      </c>
      <c r="V1097" s="17">
        <v>-13.273</v>
      </c>
      <c r="W1097" s="17">
        <v>242265</v>
      </c>
      <c r="X1097">
        <f>YEAR(semaineNetNm1[[#This Row],[Date de sortie]])</f>
        <v>2020</v>
      </c>
    </row>
    <row r="1098" spans="1:24" x14ac:dyDescent="0.25">
      <c r="A1098" s="10" t="s">
        <v>752</v>
      </c>
      <c r="B1098" s="17">
        <v>1414</v>
      </c>
      <c r="C1098" s="18">
        <v>122</v>
      </c>
      <c r="D1098" s="17">
        <v>1</v>
      </c>
      <c r="E1098" s="19">
        <v>43875</v>
      </c>
      <c r="F1098" s="17" t="s">
        <v>1751</v>
      </c>
      <c r="G1098" s="17" t="s">
        <v>1197</v>
      </c>
      <c r="H1098" t="str" cm="1">
        <f t="array" ref="H10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098" s="17" t="s">
        <v>1198</v>
      </c>
      <c r="J1098" t="str">
        <f>IF(semaineNetNm1[[#This Row],[Popularité]]&gt;=70,"Forte","Faible")</f>
        <v>Faible</v>
      </c>
      <c r="K1098" t="str">
        <f>IF(semaineNetNm1[[#This Row],[Energie]]&gt;0.6,"Forte","Faible")</f>
        <v>Forte</v>
      </c>
      <c r="L1098" s="18">
        <v>6341141</v>
      </c>
      <c r="M1098" s="17">
        <v>942380</v>
      </c>
      <c r="N1098" s="19">
        <v>43874</v>
      </c>
      <c r="O1098" s="17">
        <v>57</v>
      </c>
      <c r="P1098" s="17">
        <v>0.63300000000000001</v>
      </c>
      <c r="Q1098" s="17">
        <v>0.67700000000000005</v>
      </c>
      <c r="R1098" s="17">
        <v>4.6699999999999998E-2</v>
      </c>
      <c r="S1098" s="17">
        <v>0.111</v>
      </c>
      <c r="T1098" s="17">
        <v>0.217</v>
      </c>
      <c r="U1098" s="17">
        <v>0.40400000000000003</v>
      </c>
      <c r="V1098" s="17">
        <v>-7.3529999999999998</v>
      </c>
      <c r="W1098" s="17">
        <v>232147</v>
      </c>
      <c r="X1098">
        <f>YEAR(semaineNetNm1[[#This Row],[Date de sortie]])</f>
        <v>2020</v>
      </c>
    </row>
    <row r="1099" spans="1:24" x14ac:dyDescent="0.25">
      <c r="A1099" s="10" t="s">
        <v>752</v>
      </c>
      <c r="B1099" s="17">
        <v>1477</v>
      </c>
      <c r="C1099" s="18">
        <v>129</v>
      </c>
      <c r="D1099" s="17">
        <v>1</v>
      </c>
      <c r="E1099" s="19">
        <v>43854</v>
      </c>
      <c r="F1099" s="17" t="s">
        <v>1752</v>
      </c>
      <c r="G1099" s="17" t="s">
        <v>1753</v>
      </c>
      <c r="H1099" t="str" cm="1">
        <f t="array" ref="H10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099" s="17" t="s">
        <v>1754</v>
      </c>
      <c r="J1099" t="str">
        <f>IF(semaineNetNm1[[#This Row],[Popularité]]&gt;=70,"Forte","Faible")</f>
        <v>Faible</v>
      </c>
      <c r="K1099" t="str">
        <f>IF(semaineNetNm1[[#This Row],[Energie]]&gt;0.6,"Forte","Faible")</f>
        <v>Forte</v>
      </c>
      <c r="L1099" s="18">
        <v>6113037</v>
      </c>
      <c r="M1099" s="17">
        <v>1140383</v>
      </c>
      <c r="N1099" s="19">
        <v>43874</v>
      </c>
      <c r="O1099" s="17">
        <v>62</v>
      </c>
      <c r="P1099" s="17">
        <v>0.70299999999999996</v>
      </c>
      <c r="Q1099" s="17">
        <v>0.78400000000000003</v>
      </c>
      <c r="R1099" s="17">
        <v>0.23599999999999999</v>
      </c>
      <c r="S1099" s="17">
        <v>9.7299999999999998E-2</v>
      </c>
      <c r="T1099" s="17">
        <v>7.5399999999999995E-2</v>
      </c>
      <c r="U1099" s="17">
        <v>0.55600000000000005</v>
      </c>
      <c r="V1099" s="17">
        <v>-7.4909999999999997</v>
      </c>
      <c r="W1099" s="17">
        <v>162938</v>
      </c>
      <c r="X1099">
        <f>YEAR(semaineNetNm1[[#This Row],[Date de sortie]])</f>
        <v>2020</v>
      </c>
    </row>
    <row r="1100" spans="1:24" x14ac:dyDescent="0.25">
      <c r="A1100" s="10" t="s">
        <v>752</v>
      </c>
      <c r="B1100" s="17">
        <v>177</v>
      </c>
      <c r="C1100" s="18">
        <v>4</v>
      </c>
      <c r="D1100" s="17">
        <v>76</v>
      </c>
      <c r="E1100" s="19">
        <v>44001</v>
      </c>
      <c r="F1100" s="17" t="s">
        <v>1755</v>
      </c>
      <c r="G1100" s="17" t="s">
        <v>1756</v>
      </c>
      <c r="H1100" t="str" cm="1">
        <f t="array" ref="H11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00" s="17" t="s">
        <v>942</v>
      </c>
      <c r="J1100" t="str">
        <f>IF(semaineNetNm1[[#This Row],[Popularité]]&gt;=70,"Forte","Faible")</f>
        <v>Forte</v>
      </c>
      <c r="K1100" t="str">
        <f>IF(semaineNetNm1[[#This Row],[Energie]]&gt;0.6,"Forte","Faible")</f>
        <v>Faible</v>
      </c>
      <c r="L1100" s="18">
        <v>5238547</v>
      </c>
      <c r="M1100" s="17">
        <v>924083</v>
      </c>
      <c r="N1100" s="19">
        <v>43869</v>
      </c>
      <c r="O1100" s="17">
        <v>85</v>
      </c>
      <c r="P1100" s="17">
        <v>0.43099999999999999</v>
      </c>
      <c r="Q1100" s="17">
        <v>0.72599999999999998</v>
      </c>
      <c r="R1100" s="17">
        <v>0.13500000000000001</v>
      </c>
      <c r="S1100" s="17">
        <v>0.73099999999999998</v>
      </c>
      <c r="T1100" s="17">
        <v>0.69599999999999995</v>
      </c>
      <c r="U1100" s="17">
        <v>0.34799999999999998</v>
      </c>
      <c r="V1100" s="17">
        <v>-8.7650000000000006</v>
      </c>
      <c r="W1100" s="17">
        <v>173333</v>
      </c>
      <c r="X1100">
        <f>YEAR(semaineNetNm1[[#This Row],[Date de sortie]])</f>
        <v>2020</v>
      </c>
    </row>
    <row r="1101" spans="1:24" x14ac:dyDescent="0.25">
      <c r="A1101" s="10" t="s">
        <v>752</v>
      </c>
      <c r="B1101" s="17">
        <v>335</v>
      </c>
      <c r="C1101" s="18">
        <v>8</v>
      </c>
      <c r="D1101" s="17">
        <v>68</v>
      </c>
      <c r="E1101" s="19">
        <v>43938</v>
      </c>
      <c r="F1101" s="17" t="s">
        <v>1757</v>
      </c>
      <c r="G1101" s="17" t="s">
        <v>1758</v>
      </c>
      <c r="H1101" t="str" cm="1">
        <f t="array" ref="H11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01" s="17" t="s">
        <v>81</v>
      </c>
      <c r="J1101" t="str">
        <f>IF(semaineNetNm1[[#This Row],[Popularité]]&gt;=70,"Forte","Faible")</f>
        <v>Forte</v>
      </c>
      <c r="K1101" t="str">
        <f>IF(semaineNetNm1[[#This Row],[Energie]]&gt;0.6,"Forte","Faible")</f>
        <v>Faible</v>
      </c>
      <c r="L1101" s="18">
        <v>5085511</v>
      </c>
      <c r="M1101" s="17">
        <v>3816446</v>
      </c>
      <c r="N1101" s="19">
        <v>43868</v>
      </c>
      <c r="O1101" s="17">
        <v>79</v>
      </c>
      <c r="P1101" s="17">
        <v>0.55400000000000005</v>
      </c>
      <c r="Q1101" s="17">
        <v>0.77400000000000002</v>
      </c>
      <c r="R1101" s="17">
        <v>3.8300000000000001E-2</v>
      </c>
      <c r="S1101" s="17">
        <v>0.20699999999999999</v>
      </c>
      <c r="T1101" s="17">
        <v>0.13200000000000001</v>
      </c>
      <c r="U1101" s="17">
        <v>0.34899999999999998</v>
      </c>
      <c r="V1101" s="17">
        <v>-7.9089999999999998</v>
      </c>
      <c r="W1101" s="17">
        <v>162547</v>
      </c>
      <c r="X1101">
        <f>YEAR(semaineNetNm1[[#This Row],[Date de sortie]])</f>
        <v>2020</v>
      </c>
    </row>
    <row r="1102" spans="1:24" x14ac:dyDescent="0.25">
      <c r="A1102" s="10" t="s">
        <v>752</v>
      </c>
      <c r="B1102" s="17">
        <v>963</v>
      </c>
      <c r="C1102" s="18">
        <v>185</v>
      </c>
      <c r="D1102" s="17">
        <v>7</v>
      </c>
      <c r="E1102" s="19">
        <v>44050</v>
      </c>
      <c r="F1102" s="17" t="s">
        <v>1759</v>
      </c>
      <c r="G1102" s="17" t="s">
        <v>1760</v>
      </c>
      <c r="H1102" t="str" cm="1">
        <f t="array" ref="H11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02" s="17" t="s">
        <v>1761</v>
      </c>
      <c r="J1102" t="str">
        <f>IF(semaineNetNm1[[#This Row],[Popularité]]&gt;=70,"Forte","Faible")</f>
        <v>Faible</v>
      </c>
      <c r="K1102" t="str">
        <f>IF(semaineNetNm1[[#This Row],[Energie]]&gt;0.6,"Forte","Faible")</f>
        <v>Forte</v>
      </c>
      <c r="L1102" s="18">
        <v>4380308</v>
      </c>
      <c r="M1102" s="17">
        <v>117894</v>
      </c>
      <c r="N1102" s="19">
        <v>43868</v>
      </c>
      <c r="O1102" s="17">
        <v>67</v>
      </c>
      <c r="P1102" s="17">
        <v>0.629</v>
      </c>
      <c r="Q1102" s="17">
        <v>0.82699999999999996</v>
      </c>
      <c r="R1102" s="17">
        <v>0.185</v>
      </c>
      <c r="S1102" s="17">
        <v>0.183</v>
      </c>
      <c r="T1102" s="17">
        <v>8.4000000000000005E-2</v>
      </c>
      <c r="U1102" s="17">
        <v>0.48599999999999999</v>
      </c>
      <c r="V1102" s="17">
        <v>-3.9660000000000002</v>
      </c>
      <c r="W1102" s="17">
        <v>187500</v>
      </c>
      <c r="X1102">
        <f>YEAR(semaineNetNm1[[#This Row],[Date de sortie]])</f>
        <v>2020</v>
      </c>
    </row>
    <row r="1103" spans="1:24" x14ac:dyDescent="0.25">
      <c r="A1103" s="10" t="s">
        <v>752</v>
      </c>
      <c r="B1103" s="17">
        <v>1212</v>
      </c>
      <c r="C1103" s="18">
        <v>37</v>
      </c>
      <c r="D1103" s="17">
        <v>13</v>
      </c>
      <c r="E1103" s="19">
        <v>43868</v>
      </c>
      <c r="F1103" s="17" t="s">
        <v>1762</v>
      </c>
      <c r="G1103" s="17" t="s">
        <v>1333</v>
      </c>
      <c r="H1103" t="str" cm="1">
        <f t="array" ref="H11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103" s="17" t="s">
        <v>51</v>
      </c>
      <c r="J1103" t="str">
        <f>IF(semaineNetNm1[[#This Row],[Popularité]]&gt;=70,"Forte","Faible")</f>
        <v>Faible</v>
      </c>
      <c r="K1103" t="str">
        <f>IF(semaineNetNm1[[#This Row],[Energie]]&gt;0.6,"Forte","Faible")</f>
        <v>Forte</v>
      </c>
      <c r="L1103" s="18">
        <v>4687605</v>
      </c>
      <c r="M1103" s="17">
        <v>18306226</v>
      </c>
      <c r="N1103" s="19">
        <v>43868</v>
      </c>
      <c r="O1103" s="17">
        <v>67</v>
      </c>
      <c r="P1103" s="17">
        <v>0.79700000000000004</v>
      </c>
      <c r="Q1103" s="17">
        <v>0.70799999999999996</v>
      </c>
      <c r="R1103" s="17">
        <v>3.9100000000000003E-2</v>
      </c>
      <c r="S1103" s="17">
        <v>0.4</v>
      </c>
      <c r="T1103" s="17">
        <v>9.6000000000000002E-2</v>
      </c>
      <c r="U1103" s="17">
        <v>0.51</v>
      </c>
      <c r="V1103" s="17">
        <v>-3.0950000000000002</v>
      </c>
      <c r="W1103" s="17">
        <v>210000</v>
      </c>
      <c r="X1103">
        <f>YEAR(semaineNetNm1[[#This Row],[Date de sortie]])</f>
        <v>2020</v>
      </c>
    </row>
    <row r="1104" spans="1:24" x14ac:dyDescent="0.25">
      <c r="A1104" s="10" t="s">
        <v>752</v>
      </c>
      <c r="B1104" s="17">
        <v>1228</v>
      </c>
      <c r="C1104" s="18">
        <v>109</v>
      </c>
      <c r="D1104" s="17">
        <v>9</v>
      </c>
      <c r="E1104" s="19">
        <v>43875</v>
      </c>
      <c r="F1104" s="17" t="s">
        <v>1763</v>
      </c>
      <c r="G1104" s="17" t="s">
        <v>959</v>
      </c>
      <c r="H1104" t="str" cm="1">
        <f t="array" ref="H11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04" s="17" t="s">
        <v>193</v>
      </c>
      <c r="J1104" t="str">
        <f>IF(semaineNetNm1[[#This Row],[Popularité]]&gt;=70,"Forte","Faible")</f>
        <v>Forte</v>
      </c>
      <c r="K1104" t="str">
        <f>IF(semaineNetNm1[[#This Row],[Energie]]&gt;0.6,"Forte","Faible")</f>
        <v>Forte</v>
      </c>
      <c r="L1104" s="18">
        <v>4299422</v>
      </c>
      <c r="M1104" s="17">
        <v>4894656</v>
      </c>
      <c r="N1104" s="19">
        <v>43868</v>
      </c>
      <c r="O1104" s="17">
        <v>76</v>
      </c>
      <c r="P1104" s="17">
        <v>0.75900000000000001</v>
      </c>
      <c r="Q1104" s="17">
        <v>0.80300000000000005</v>
      </c>
      <c r="R1104" s="17">
        <v>4.9399999999999999E-2</v>
      </c>
      <c r="S1104" s="17">
        <v>5.0899999999999999E-3</v>
      </c>
      <c r="T1104" s="17">
        <v>9.2100000000000001E-2</v>
      </c>
      <c r="U1104" s="17">
        <v>0.28399999999999997</v>
      </c>
      <c r="V1104" s="17">
        <v>-4.6920000000000002</v>
      </c>
      <c r="W1104" s="17">
        <v>213308</v>
      </c>
      <c r="X1104">
        <f>YEAR(semaineNetNm1[[#This Row],[Date de sortie]])</f>
        <v>2020</v>
      </c>
    </row>
    <row r="1105" spans="1:24" x14ac:dyDescent="0.25">
      <c r="A1105" s="10" t="s">
        <v>752</v>
      </c>
      <c r="B1105" s="17">
        <v>1287</v>
      </c>
      <c r="C1105" s="18">
        <v>113</v>
      </c>
      <c r="D1105" s="17">
        <v>7</v>
      </c>
      <c r="E1105" s="19">
        <v>43903</v>
      </c>
      <c r="F1105" s="17" t="s">
        <v>1764</v>
      </c>
      <c r="G1105" s="17" t="s">
        <v>1605</v>
      </c>
      <c r="H1105" t="str" cm="1">
        <f t="array" ref="H11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05" s="17" t="s">
        <v>68</v>
      </c>
      <c r="J1105" t="str">
        <f>IF(semaineNetNm1[[#This Row],[Popularité]]&gt;=70,"Forte","Faible")</f>
        <v>Faible</v>
      </c>
      <c r="K1105" t="str">
        <f>IF(semaineNetNm1[[#This Row],[Energie]]&gt;0.6,"Forte","Faible")</f>
        <v>Forte</v>
      </c>
      <c r="L1105" s="18">
        <v>5082563</v>
      </c>
      <c r="M1105" s="17">
        <v>7564659</v>
      </c>
      <c r="N1105" s="19">
        <v>43868</v>
      </c>
      <c r="O1105" s="17">
        <v>65</v>
      </c>
      <c r="P1105" s="17">
        <v>0.72599999999999998</v>
      </c>
      <c r="Q1105" s="17">
        <v>0.72299999999999998</v>
      </c>
      <c r="R1105" s="17">
        <v>4.7199999999999999E-2</v>
      </c>
      <c r="S1105" s="17">
        <v>5.6399999999999999E-2</v>
      </c>
      <c r="T1105" s="17">
        <v>5.7000000000000002E-2</v>
      </c>
      <c r="U1105" s="17">
        <v>0.96199999999999997</v>
      </c>
      <c r="V1105" s="17">
        <v>-3.835</v>
      </c>
      <c r="W1105" s="17">
        <v>176283</v>
      </c>
      <c r="X1105">
        <f>YEAR(semaineNetNm1[[#This Row],[Date de sortie]])</f>
        <v>2020</v>
      </c>
    </row>
    <row r="1106" spans="1:24" x14ac:dyDescent="0.25">
      <c r="A1106" s="10" t="s">
        <v>752</v>
      </c>
      <c r="B1106" s="17">
        <v>1432</v>
      </c>
      <c r="C1106" s="18">
        <v>105</v>
      </c>
      <c r="D1106" s="17">
        <v>1</v>
      </c>
      <c r="E1106" s="19">
        <v>43868</v>
      </c>
      <c r="F1106" s="17" t="s">
        <v>1765</v>
      </c>
      <c r="G1106" s="17" t="s">
        <v>416</v>
      </c>
      <c r="H1106" t="str" cm="1">
        <f t="array" ref="H11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06" s="17" t="s">
        <v>68</v>
      </c>
      <c r="J1106" t="str">
        <f>IF(semaineNetNm1[[#This Row],[Popularité]]&gt;=70,"Forte","Faible")</f>
        <v>Forte</v>
      </c>
      <c r="K1106" t="str">
        <f>IF(semaineNetNm1[[#This Row],[Energie]]&gt;0.6,"Forte","Faible")</f>
        <v>Forte</v>
      </c>
      <c r="L1106" s="18">
        <v>6561188</v>
      </c>
      <c r="M1106" s="17">
        <v>22170982</v>
      </c>
      <c r="N1106" s="19">
        <v>43868</v>
      </c>
      <c r="O1106" s="17">
        <v>70</v>
      </c>
      <c r="P1106" s="17">
        <v>0.63700000000000001</v>
      </c>
      <c r="Q1106" s="17">
        <v>0.91100000000000003</v>
      </c>
      <c r="R1106" s="17">
        <v>0.44700000000000001</v>
      </c>
      <c r="S1106" s="17">
        <v>4.0899999999999999E-2</v>
      </c>
      <c r="T1106" s="17">
        <v>0.23799999999999999</v>
      </c>
      <c r="U1106" s="17">
        <v>0.66</v>
      </c>
      <c r="V1106" s="17">
        <v>-8.3810000000000002</v>
      </c>
      <c r="W1106" s="17">
        <v>156882</v>
      </c>
      <c r="X1106">
        <f>YEAR(semaineNetNm1[[#This Row],[Date de sortie]])</f>
        <v>2020</v>
      </c>
    </row>
    <row r="1107" spans="1:24" x14ac:dyDescent="0.25">
      <c r="A1107" s="10" t="s">
        <v>752</v>
      </c>
      <c r="B1107" s="17">
        <v>1434</v>
      </c>
      <c r="C1107" s="18">
        <v>120</v>
      </c>
      <c r="D1107" s="17">
        <v>1</v>
      </c>
      <c r="E1107" s="19">
        <v>43868</v>
      </c>
      <c r="F1107" s="17" t="s">
        <v>1766</v>
      </c>
      <c r="G1107" s="17" t="s">
        <v>1767</v>
      </c>
      <c r="H1107" t="str" cm="1">
        <f t="array" ref="H11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07" s="17" t="s">
        <v>68</v>
      </c>
      <c r="J1107" t="str">
        <f>IF(semaineNetNm1[[#This Row],[Popularité]]&gt;=70,"Forte","Faible")</f>
        <v>Faible</v>
      </c>
      <c r="K1107" t="str">
        <f>IF(semaineNetNm1[[#This Row],[Energie]]&gt;0.6,"Forte","Faible")</f>
        <v>Forte</v>
      </c>
      <c r="L1107" s="18">
        <v>6207326</v>
      </c>
      <c r="M1107" s="17">
        <v>8153871</v>
      </c>
      <c r="N1107" s="19">
        <v>43868</v>
      </c>
      <c r="O1107" s="17">
        <v>65</v>
      </c>
      <c r="P1107" s="17">
        <v>0.78500000000000003</v>
      </c>
      <c r="Q1107" s="17">
        <v>0.60899999999999999</v>
      </c>
      <c r="R1107" s="17">
        <v>8.9099999999999999E-2</v>
      </c>
      <c r="S1107" s="17">
        <v>5.0200000000000002E-2</v>
      </c>
      <c r="T1107" s="17">
        <v>0.17100000000000001</v>
      </c>
      <c r="U1107" s="17">
        <v>0.75600000000000001</v>
      </c>
      <c r="V1107" s="17">
        <v>-3.32</v>
      </c>
      <c r="W1107" s="17">
        <v>181467</v>
      </c>
      <c r="X1107">
        <f>YEAR(semaineNetNm1[[#This Row],[Date de sortie]])</f>
        <v>2020</v>
      </c>
    </row>
    <row r="1108" spans="1:24" x14ac:dyDescent="0.25">
      <c r="A1108" s="10" t="s">
        <v>752</v>
      </c>
      <c r="B1108" s="17">
        <v>1451</v>
      </c>
      <c r="C1108" s="18">
        <v>192</v>
      </c>
      <c r="D1108" s="17">
        <v>1</v>
      </c>
      <c r="E1108" s="19">
        <v>43868</v>
      </c>
      <c r="F1108" s="17" t="s">
        <v>1768</v>
      </c>
      <c r="G1108" s="17" t="s">
        <v>1519</v>
      </c>
      <c r="H1108" t="str" cm="1">
        <f t="array" ref="H11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08" s="17" t="s">
        <v>164</v>
      </c>
      <c r="J1108" t="str">
        <f>IF(semaineNetNm1[[#This Row],[Popularité]]&gt;=70,"Forte","Faible")</f>
        <v>Faible</v>
      </c>
      <c r="K1108" t="str">
        <f>IF(semaineNetNm1[[#This Row],[Energie]]&gt;0.6,"Forte","Faible")</f>
        <v>Faible</v>
      </c>
      <c r="L1108" s="18">
        <v>4872077</v>
      </c>
      <c r="M1108" s="17">
        <v>1045091</v>
      </c>
      <c r="N1108" s="19">
        <v>43868</v>
      </c>
      <c r="O1108" s="17">
        <v>56</v>
      </c>
      <c r="P1108" s="17">
        <v>0.52500000000000002</v>
      </c>
      <c r="Q1108" s="17">
        <v>0.6</v>
      </c>
      <c r="R1108" s="17">
        <v>0.42299999999999999</v>
      </c>
      <c r="S1108" s="17">
        <v>0.39300000000000002</v>
      </c>
      <c r="T1108" s="17">
        <v>0.111</v>
      </c>
      <c r="U1108" s="17">
        <v>0.436</v>
      </c>
      <c r="V1108" s="17">
        <v>-6.585</v>
      </c>
      <c r="W1108" s="17">
        <v>162702</v>
      </c>
      <c r="X1108">
        <f>YEAR(semaineNetNm1[[#This Row],[Date de sortie]])</f>
        <v>2020</v>
      </c>
    </row>
    <row r="1109" spans="1:24" x14ac:dyDescent="0.25">
      <c r="A1109" s="10" t="s">
        <v>752</v>
      </c>
      <c r="B1109" s="17">
        <v>1276</v>
      </c>
      <c r="C1109" s="18">
        <v>85</v>
      </c>
      <c r="D1109" s="17">
        <v>8</v>
      </c>
      <c r="E1109" s="19">
        <v>43868</v>
      </c>
      <c r="F1109" s="17" t="s">
        <v>1769</v>
      </c>
      <c r="G1109" s="17" t="s">
        <v>1770</v>
      </c>
      <c r="H1109" t="str" cm="1">
        <f t="array" ref="H11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109" s="17" t="s">
        <v>51</v>
      </c>
      <c r="J1109" t="str">
        <f>IF(semaineNetNm1[[#This Row],[Popularité]]&gt;=70,"Forte","Faible")</f>
        <v>Forte</v>
      </c>
      <c r="K1109" t="str">
        <f>IF(semaineNetNm1[[#This Row],[Energie]]&gt;0.6,"Forte","Faible")</f>
        <v>Forte</v>
      </c>
      <c r="L1109" s="18">
        <v>4901559</v>
      </c>
      <c r="M1109" s="17">
        <v>2435159</v>
      </c>
      <c r="N1109" s="19">
        <v>43866</v>
      </c>
      <c r="O1109" s="17">
        <v>70</v>
      </c>
      <c r="P1109" s="17">
        <v>0.60399999999999998</v>
      </c>
      <c r="Q1109" s="17">
        <v>0.88600000000000001</v>
      </c>
      <c r="R1109" s="17">
        <v>0.20799999999999999</v>
      </c>
      <c r="S1109" s="17">
        <v>0.19400000000000001</v>
      </c>
      <c r="T1109" s="17">
        <v>0.107</v>
      </c>
      <c r="U1109" s="17">
        <v>0.38300000000000001</v>
      </c>
      <c r="V1109" s="17">
        <v>-7.2930000000000001</v>
      </c>
      <c r="W1109" s="17">
        <v>305333</v>
      </c>
      <c r="X1109">
        <f>YEAR(semaineNetNm1[[#This Row],[Date de sortie]])</f>
        <v>2020</v>
      </c>
    </row>
    <row r="1110" spans="1:24" x14ac:dyDescent="0.25">
      <c r="A1110" s="10" t="s">
        <v>752</v>
      </c>
      <c r="B1110" s="17">
        <v>1077</v>
      </c>
      <c r="C1110" s="18">
        <v>36</v>
      </c>
      <c r="D1110" s="17">
        <v>21</v>
      </c>
      <c r="E1110" s="19">
        <v>43868</v>
      </c>
      <c r="F1110" s="17" t="s">
        <v>1771</v>
      </c>
      <c r="G1110" s="17" t="s">
        <v>1772</v>
      </c>
      <c r="H1110" t="str" cm="1">
        <f t="array" ref="H11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10" s="17" t="s">
        <v>56</v>
      </c>
      <c r="J1110" t="str">
        <f>IF(semaineNetNm1[[#This Row],[Popularité]]&gt;=70,"Forte","Faible")</f>
        <v>Forte</v>
      </c>
      <c r="K1110" t="str">
        <f>IF(semaineNetNm1[[#This Row],[Energie]]&gt;0.6,"Forte","Faible")</f>
        <v>Forte</v>
      </c>
      <c r="L1110" s="18">
        <v>4374392</v>
      </c>
      <c r="M1110" s="17">
        <v>14190858</v>
      </c>
      <c r="N1110" s="19">
        <v>43865</v>
      </c>
      <c r="O1110" s="17">
        <v>76</v>
      </c>
      <c r="P1110" s="17">
        <v>0.69399999999999995</v>
      </c>
      <c r="Q1110" s="17">
        <v>0.79</v>
      </c>
      <c r="R1110" s="17">
        <v>7.0800000000000002E-2</v>
      </c>
      <c r="S1110" s="17">
        <v>0.14499999999999999</v>
      </c>
      <c r="T1110" s="17">
        <v>0.28100000000000003</v>
      </c>
      <c r="U1110" s="17">
        <v>0.50800000000000001</v>
      </c>
      <c r="V1110" s="17">
        <v>-7.726</v>
      </c>
      <c r="W1110" s="17">
        <v>181436</v>
      </c>
      <c r="X1110">
        <f>YEAR(semaineNetNm1[[#This Row],[Date de sortie]])</f>
        <v>2020</v>
      </c>
    </row>
    <row r="1111" spans="1:24" x14ac:dyDescent="0.25">
      <c r="A1111" s="10" t="s">
        <v>752</v>
      </c>
      <c r="B1111" s="17">
        <v>1328</v>
      </c>
      <c r="C1111" s="18">
        <v>120</v>
      </c>
      <c r="D1111" s="17">
        <v>5</v>
      </c>
      <c r="E1111" s="19">
        <v>43861</v>
      </c>
      <c r="F1111" s="17" t="s">
        <v>1773</v>
      </c>
      <c r="G1111" s="17" t="s">
        <v>1774</v>
      </c>
      <c r="H1111" t="str" cm="1">
        <f t="array" ref="H11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11" s="17" t="s">
        <v>870</v>
      </c>
      <c r="J1111" t="str">
        <f>IF(semaineNetNm1[[#This Row],[Popularité]]&gt;=70,"Forte","Faible")</f>
        <v>Faible</v>
      </c>
      <c r="K1111" t="str">
        <f>IF(semaineNetNm1[[#This Row],[Energie]]&gt;0.6,"Forte","Faible")</f>
        <v>Forte</v>
      </c>
      <c r="L1111" s="18">
        <v>4730891</v>
      </c>
      <c r="M1111" s="17">
        <v>13312073</v>
      </c>
      <c r="N1111" s="19">
        <v>43861</v>
      </c>
      <c r="O1111" s="17">
        <v>58</v>
      </c>
      <c r="P1111" s="17">
        <v>0.68400000000000005</v>
      </c>
      <c r="Q1111" s="17">
        <v>0.66800000000000004</v>
      </c>
      <c r="R1111" s="17">
        <v>5.2699999999999997E-2</v>
      </c>
      <c r="S1111" s="17">
        <v>0.627</v>
      </c>
      <c r="T1111" s="17">
        <v>0.92300000000000004</v>
      </c>
      <c r="U1111" s="17">
        <v>0.7</v>
      </c>
      <c r="V1111" s="17">
        <v>-5.9370000000000003</v>
      </c>
      <c r="W1111" s="17">
        <v>187986</v>
      </c>
      <c r="X1111">
        <f>YEAR(semaineNetNm1[[#This Row],[Date de sortie]])</f>
        <v>2020</v>
      </c>
    </row>
    <row r="1112" spans="1:24" x14ac:dyDescent="0.25">
      <c r="A1112" s="10" t="s">
        <v>752</v>
      </c>
      <c r="B1112" s="17">
        <v>1349</v>
      </c>
      <c r="C1112" s="18">
        <v>114</v>
      </c>
      <c r="D1112" s="17">
        <v>5</v>
      </c>
      <c r="E1112" s="19">
        <v>43875</v>
      </c>
      <c r="F1112" s="17" t="s">
        <v>1775</v>
      </c>
      <c r="G1112" s="17" t="s">
        <v>1776</v>
      </c>
      <c r="H1112" t="str" cm="1">
        <f t="array" ref="H11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112" s="17" t="s">
        <v>51</v>
      </c>
      <c r="J1112" t="str">
        <f>IF(semaineNetNm1[[#This Row],[Popularité]]&gt;=70,"Forte","Faible")</f>
        <v>Faible</v>
      </c>
      <c r="K1112" t="str">
        <f>IF(semaineNetNm1[[#This Row],[Energie]]&gt;0.6,"Forte","Faible")</f>
        <v>Forte</v>
      </c>
      <c r="L1112" s="18">
        <v>5325447</v>
      </c>
      <c r="M1112" s="17">
        <v>23936368</v>
      </c>
      <c r="N1112" s="19">
        <v>43861</v>
      </c>
      <c r="O1112" s="17">
        <v>66</v>
      </c>
      <c r="P1112" s="17">
        <v>0.76400000000000001</v>
      </c>
      <c r="Q1112" s="17">
        <v>0.81299999999999994</v>
      </c>
      <c r="R1112" s="17">
        <v>0.105</v>
      </c>
      <c r="S1112" s="17">
        <v>0.58599999999999997</v>
      </c>
      <c r="T1112" s="17">
        <v>0.253</v>
      </c>
      <c r="U1112" s="17">
        <v>0.42899999999999999</v>
      </c>
      <c r="V1112" s="17">
        <v>-3.39</v>
      </c>
      <c r="W1112" s="17">
        <v>217773</v>
      </c>
      <c r="X1112">
        <f>YEAR(semaineNetNm1[[#This Row],[Date de sortie]])</f>
        <v>2020</v>
      </c>
    </row>
    <row r="1113" spans="1:24" x14ac:dyDescent="0.25">
      <c r="A1113" s="10" t="s">
        <v>752</v>
      </c>
      <c r="B1113" s="17">
        <v>1426</v>
      </c>
      <c r="C1113" s="18">
        <v>61</v>
      </c>
      <c r="D1113" s="17">
        <v>3</v>
      </c>
      <c r="E1113" s="19">
        <v>43861</v>
      </c>
      <c r="F1113" s="17" t="s">
        <v>1777</v>
      </c>
      <c r="G1113" s="17" t="s">
        <v>517</v>
      </c>
      <c r="H1113" t="str" cm="1">
        <f t="array" ref="H11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13" s="17" t="s">
        <v>56</v>
      </c>
      <c r="J1113" t="str">
        <f>IF(semaineNetNm1[[#This Row],[Popularité]]&gt;=70,"Forte","Faible")</f>
        <v>Faible</v>
      </c>
      <c r="K1113" t="str">
        <f>IF(semaineNetNm1[[#This Row],[Energie]]&gt;0.6,"Forte","Faible")</f>
        <v>Forte</v>
      </c>
      <c r="L1113" s="18">
        <v>5111068</v>
      </c>
      <c r="M1113" s="17">
        <v>42227614</v>
      </c>
      <c r="N1113" s="19">
        <v>43861</v>
      </c>
      <c r="O1113" s="17">
        <v>63</v>
      </c>
      <c r="P1113" s="17">
        <v>0.78</v>
      </c>
      <c r="Q1113" s="17">
        <v>0.56000000000000005</v>
      </c>
      <c r="R1113" s="17">
        <v>5.1700000000000003E-2</v>
      </c>
      <c r="S1113" s="17">
        <v>2.4399999999999999E-3</v>
      </c>
      <c r="T1113" s="17">
        <v>7.1400000000000005E-2</v>
      </c>
      <c r="U1113" s="17">
        <v>0.60199999999999998</v>
      </c>
      <c r="V1113" s="17">
        <v>-4.8949999999999996</v>
      </c>
      <c r="W1113" s="17">
        <v>157507</v>
      </c>
      <c r="X1113">
        <f>YEAR(semaineNetNm1[[#This Row],[Date de sortie]])</f>
        <v>2020</v>
      </c>
    </row>
    <row r="1114" spans="1:24" x14ac:dyDescent="0.25">
      <c r="A1114" s="10" t="s">
        <v>752</v>
      </c>
      <c r="B1114" s="17">
        <v>1437</v>
      </c>
      <c r="C1114" s="18">
        <v>70</v>
      </c>
      <c r="D1114" s="17">
        <v>2</v>
      </c>
      <c r="E1114" s="19">
        <v>43861</v>
      </c>
      <c r="F1114" s="17" t="s">
        <v>1778</v>
      </c>
      <c r="G1114" s="17" t="s">
        <v>1779</v>
      </c>
      <c r="H1114" t="str" cm="1">
        <f t="array" ref="H11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14" s="17" t="s">
        <v>193</v>
      </c>
      <c r="J1114" t="str">
        <f>IF(semaineNetNm1[[#This Row],[Popularité]]&gt;=70,"Forte","Faible")</f>
        <v>Faible</v>
      </c>
      <c r="K1114" t="str">
        <f>IF(semaineNetNm1[[#This Row],[Energie]]&gt;0.6,"Forte","Faible")</f>
        <v>Faible</v>
      </c>
      <c r="L1114" s="18">
        <v>5561205</v>
      </c>
      <c r="M1114" s="17">
        <v>10710088</v>
      </c>
      <c r="N1114" s="19">
        <v>43861</v>
      </c>
      <c r="O1114" s="17">
        <v>60</v>
      </c>
      <c r="P1114" s="17">
        <v>0.52800000000000002</v>
      </c>
      <c r="Q1114" s="17">
        <v>0.80400000000000005</v>
      </c>
      <c r="R1114" s="17">
        <v>0.378</v>
      </c>
      <c r="S1114" s="17">
        <v>0.125</v>
      </c>
      <c r="T1114" s="17">
        <v>0.41</v>
      </c>
      <c r="U1114" s="17">
        <v>0.32100000000000001</v>
      </c>
      <c r="V1114" s="17">
        <v>-3.2309999999999999</v>
      </c>
      <c r="W1114" s="17">
        <v>184440</v>
      </c>
      <c r="X1114">
        <f>YEAR(semaineNetNm1[[#This Row],[Date de sortie]])</f>
        <v>2020</v>
      </c>
    </row>
    <row r="1115" spans="1:24" x14ac:dyDescent="0.25">
      <c r="A1115" s="10" t="s">
        <v>752</v>
      </c>
      <c r="B1115" s="17">
        <v>1422</v>
      </c>
      <c r="C1115" s="18">
        <v>68</v>
      </c>
      <c r="D1115" s="17">
        <v>3</v>
      </c>
      <c r="E1115" s="19">
        <v>43861</v>
      </c>
      <c r="F1115" s="17" t="s">
        <v>1780</v>
      </c>
      <c r="G1115" s="17" t="s">
        <v>1781</v>
      </c>
      <c r="H1115" t="str" cm="1">
        <f t="array" ref="H11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15" s="17" t="s">
        <v>164</v>
      </c>
      <c r="J1115" t="str">
        <f>IF(semaineNetNm1[[#This Row],[Popularité]]&gt;=70,"Forte","Faible")</f>
        <v>Faible</v>
      </c>
      <c r="K1115" t="str">
        <f>IF(semaineNetNm1[[#This Row],[Energie]]&gt;0.6,"Forte","Faible")</f>
        <v>Forte</v>
      </c>
      <c r="L1115" s="18">
        <v>5376451</v>
      </c>
      <c r="M1115" s="17">
        <v>191521</v>
      </c>
      <c r="N1115" s="19">
        <v>43860</v>
      </c>
      <c r="O1115" s="17">
        <v>63</v>
      </c>
      <c r="P1115" s="17">
        <v>0.92100000000000004</v>
      </c>
      <c r="Q1115" s="17">
        <v>0.77100000000000002</v>
      </c>
      <c r="R1115" s="17">
        <v>0.109</v>
      </c>
      <c r="S1115" s="17">
        <v>0.16600000000000001</v>
      </c>
      <c r="T1115" s="17">
        <v>0.11899999999999999</v>
      </c>
      <c r="U1115" s="17">
        <v>0.56000000000000005</v>
      </c>
      <c r="V1115" s="17">
        <v>-4.2279999999999998</v>
      </c>
      <c r="W1115" s="17">
        <v>148125</v>
      </c>
      <c r="X1115">
        <f>YEAR(semaineNetNm1[[#This Row],[Date de sortie]])</f>
        <v>2020</v>
      </c>
    </row>
    <row r="1116" spans="1:24" x14ac:dyDescent="0.25">
      <c r="A1116" s="10" t="s">
        <v>752</v>
      </c>
      <c r="B1116" s="17">
        <v>1458</v>
      </c>
      <c r="C1116" s="18">
        <v>136</v>
      </c>
      <c r="D1116" s="17">
        <v>1</v>
      </c>
      <c r="E1116" s="19">
        <v>43861</v>
      </c>
      <c r="F1116" s="17" t="s">
        <v>1782</v>
      </c>
      <c r="G1116" s="17" t="s">
        <v>1519</v>
      </c>
      <c r="H1116" t="str" cm="1">
        <f t="array" ref="H11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16" s="17" t="s">
        <v>164</v>
      </c>
      <c r="J1116" t="str">
        <f>IF(semaineNetNm1[[#This Row],[Popularité]]&gt;=70,"Forte","Faible")</f>
        <v>Faible</v>
      </c>
      <c r="K1116" t="str">
        <f>IF(semaineNetNm1[[#This Row],[Energie]]&gt;0.6,"Forte","Faible")</f>
        <v>Forte</v>
      </c>
      <c r="L1116" s="18">
        <v>5774770</v>
      </c>
      <c r="M1116" s="17">
        <v>1045091</v>
      </c>
      <c r="N1116" s="19">
        <v>43859</v>
      </c>
      <c r="O1116" s="17">
        <v>53</v>
      </c>
      <c r="P1116" s="17">
        <v>0.73099999999999998</v>
      </c>
      <c r="Q1116" s="17">
        <v>0.80100000000000005</v>
      </c>
      <c r="R1116" s="17">
        <v>0.38300000000000001</v>
      </c>
      <c r="S1116" s="17">
        <v>0.188</v>
      </c>
      <c r="T1116" s="17">
        <v>0.111</v>
      </c>
      <c r="U1116" s="17">
        <v>0.53700000000000003</v>
      </c>
      <c r="V1116" s="17">
        <v>-3.7229999999999999</v>
      </c>
      <c r="W1116" s="17">
        <v>138409</v>
      </c>
      <c r="X1116">
        <f>YEAR(semaineNetNm1[[#This Row],[Date de sortie]])</f>
        <v>2020</v>
      </c>
    </row>
    <row r="1117" spans="1:24" x14ac:dyDescent="0.25">
      <c r="A1117" s="10" t="s">
        <v>752</v>
      </c>
      <c r="B1117" s="17">
        <v>1462</v>
      </c>
      <c r="C1117" s="18">
        <v>183</v>
      </c>
      <c r="D1117" s="17">
        <v>1</v>
      </c>
      <c r="E1117" s="19">
        <v>43861</v>
      </c>
      <c r="F1117" s="17" t="s">
        <v>1783</v>
      </c>
      <c r="G1117" s="17" t="s">
        <v>281</v>
      </c>
      <c r="H1117" t="str" cm="1">
        <f t="array" ref="H11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17" s="17" t="s">
        <v>158</v>
      </c>
      <c r="J1117" t="str">
        <f>IF(semaineNetNm1[[#This Row],[Popularité]]&gt;=70,"Forte","Faible")</f>
        <v>Faible</v>
      </c>
      <c r="K1117" t="str">
        <f>IF(semaineNetNm1[[#This Row],[Energie]]&gt;0.6,"Forte","Faible")</f>
        <v>Forte</v>
      </c>
      <c r="L1117" s="18">
        <v>5029979</v>
      </c>
      <c r="M1117" s="17">
        <v>2010879</v>
      </c>
      <c r="N1117" s="19">
        <v>43857</v>
      </c>
      <c r="O1117" s="17">
        <v>56</v>
      </c>
      <c r="P1117" s="17">
        <v>0.66900000000000004</v>
      </c>
      <c r="Q1117" s="17">
        <v>0.64200000000000002</v>
      </c>
      <c r="R1117" s="17">
        <v>4.8599999999999997E-2</v>
      </c>
      <c r="S1117" s="17">
        <v>0.318</v>
      </c>
      <c r="T1117" s="17">
        <v>0.11899999999999999</v>
      </c>
      <c r="U1117" s="17">
        <v>0.22700000000000001</v>
      </c>
      <c r="V1117" s="17">
        <v>-5.774</v>
      </c>
      <c r="W1117" s="17">
        <v>175067</v>
      </c>
      <c r="X1117">
        <f>YEAR(semaineNetNm1[[#This Row],[Date de sortie]])</f>
        <v>2020</v>
      </c>
    </row>
    <row r="1118" spans="1:24" x14ac:dyDescent="0.25">
      <c r="A1118" s="10" t="s">
        <v>752</v>
      </c>
      <c r="B1118" s="17">
        <v>750</v>
      </c>
      <c r="C1118" s="18">
        <v>88</v>
      </c>
      <c r="D1118" s="17">
        <v>12</v>
      </c>
      <c r="E1118" s="19">
        <v>44113</v>
      </c>
      <c r="F1118" s="17" t="s">
        <v>1784</v>
      </c>
      <c r="G1118" s="17" t="s">
        <v>1785</v>
      </c>
      <c r="H1118" t="str" cm="1">
        <f t="array" ref="H11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118" s="17" t="s">
        <v>1786</v>
      </c>
      <c r="J1118" t="str">
        <f>IF(semaineNetNm1[[#This Row],[Popularité]]&gt;=70,"Forte","Faible")</f>
        <v>Forte</v>
      </c>
      <c r="K1118" t="str">
        <f>IF(semaineNetNm1[[#This Row],[Energie]]&gt;0.6,"Forte","Faible")</f>
        <v>Faible</v>
      </c>
      <c r="L1118" s="18">
        <v>5362508</v>
      </c>
      <c r="M1118" s="17">
        <v>247480</v>
      </c>
      <c r="N1118" s="19">
        <v>43854</v>
      </c>
      <c r="O1118" s="17">
        <v>78</v>
      </c>
      <c r="P1118" s="17">
        <v>0.48299999999999998</v>
      </c>
      <c r="Q1118" s="17">
        <v>0.88</v>
      </c>
      <c r="R1118" s="17">
        <v>5.0500000000000003E-2</v>
      </c>
      <c r="S1118" s="17">
        <v>1.8499999999999999E-2</v>
      </c>
      <c r="T1118" s="17">
        <v>6.0699999999999997E-2</v>
      </c>
      <c r="U1118" s="17">
        <v>0.82699999999999996</v>
      </c>
      <c r="V1118" s="17">
        <v>-7.0119999999999996</v>
      </c>
      <c r="W1118" s="17">
        <v>342613</v>
      </c>
      <c r="X1118">
        <f>YEAR(semaineNetNm1[[#This Row],[Date de sortie]])</f>
        <v>2020</v>
      </c>
    </row>
    <row r="1119" spans="1:24" x14ac:dyDescent="0.25">
      <c r="A1119" s="10" t="s">
        <v>752</v>
      </c>
      <c r="B1119" s="17">
        <v>1015</v>
      </c>
      <c r="C1119" s="18">
        <v>49</v>
      </c>
      <c r="D1119" s="17">
        <v>23</v>
      </c>
      <c r="E1119" s="19">
        <v>43903</v>
      </c>
      <c r="F1119" s="17" t="s">
        <v>1787</v>
      </c>
      <c r="G1119" s="17" t="s">
        <v>761</v>
      </c>
      <c r="H1119" t="str" cm="1">
        <f t="array" ref="H11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19" s="17" t="s">
        <v>762</v>
      </c>
      <c r="J1119" t="str">
        <f>IF(semaineNetNm1[[#This Row],[Popularité]]&gt;=70,"Forte","Faible")</f>
        <v>Forte</v>
      </c>
      <c r="K1119" t="str">
        <f>IF(semaineNetNm1[[#This Row],[Energie]]&gt;0.6,"Forte","Faible")</f>
        <v>Forte</v>
      </c>
      <c r="L1119" s="18">
        <v>4868180</v>
      </c>
      <c r="M1119" s="17">
        <v>6161098</v>
      </c>
      <c r="N1119" s="19">
        <v>43854</v>
      </c>
      <c r="O1119" s="17">
        <v>74</v>
      </c>
      <c r="P1119" s="17">
        <v>0.745</v>
      </c>
      <c r="Q1119" s="17">
        <v>0.80100000000000005</v>
      </c>
      <c r="R1119" s="17">
        <v>6.3E-2</v>
      </c>
      <c r="S1119" s="17">
        <v>0.39800000000000002</v>
      </c>
      <c r="T1119" s="17">
        <v>0.153</v>
      </c>
      <c r="U1119" s="17">
        <v>0.245</v>
      </c>
      <c r="V1119" s="17">
        <v>-3.7330000000000001</v>
      </c>
      <c r="W1119" s="17">
        <v>214013</v>
      </c>
      <c r="X1119">
        <f>YEAR(semaineNetNm1[[#This Row],[Date de sortie]])</f>
        <v>2020</v>
      </c>
    </row>
    <row r="1120" spans="1:24" x14ac:dyDescent="0.25">
      <c r="A1120" s="10" t="s">
        <v>752</v>
      </c>
      <c r="B1120" s="17">
        <v>1347</v>
      </c>
      <c r="C1120" s="18">
        <v>105</v>
      </c>
      <c r="D1120" s="17">
        <v>6</v>
      </c>
      <c r="E1120" s="19">
        <v>43875</v>
      </c>
      <c r="F1120" s="17" t="s">
        <v>1788</v>
      </c>
      <c r="G1120" s="17" t="s">
        <v>761</v>
      </c>
      <c r="H1120" t="str" cm="1">
        <f t="array" ref="H11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20" s="17" t="s">
        <v>762</v>
      </c>
      <c r="J1120" t="str">
        <f>IF(semaineNetNm1[[#This Row],[Popularité]]&gt;=70,"Forte","Faible")</f>
        <v>Forte</v>
      </c>
      <c r="K1120" t="str">
        <f>IF(semaineNetNm1[[#This Row],[Energie]]&gt;0.6,"Forte","Faible")</f>
        <v>Forte</v>
      </c>
      <c r="L1120" s="18">
        <v>5434180</v>
      </c>
      <c r="M1120" s="17">
        <v>6161098</v>
      </c>
      <c r="N1120" s="19">
        <v>43854</v>
      </c>
      <c r="O1120" s="17">
        <v>72</v>
      </c>
      <c r="P1120" s="17">
        <v>0.70799999999999996</v>
      </c>
      <c r="Q1120" s="17">
        <v>0.73299999999999998</v>
      </c>
      <c r="R1120" s="17">
        <v>9.3700000000000006E-2</v>
      </c>
      <c r="S1120" s="17">
        <v>3.2500000000000001E-2</v>
      </c>
      <c r="T1120" s="17">
        <v>0.32400000000000001</v>
      </c>
      <c r="U1120" s="17">
        <v>0.69399999999999995</v>
      </c>
      <c r="V1120" s="17">
        <v>-4.9569999999999999</v>
      </c>
      <c r="W1120" s="17">
        <v>186427</v>
      </c>
      <c r="X1120">
        <f>YEAR(semaineNetNm1[[#This Row],[Date de sortie]])</f>
        <v>2020</v>
      </c>
    </row>
    <row r="1121" spans="1:24" x14ac:dyDescent="0.25">
      <c r="A1121" s="10" t="s">
        <v>752</v>
      </c>
      <c r="B1121" s="17">
        <v>1480</v>
      </c>
      <c r="C1121" s="18">
        <v>171</v>
      </c>
      <c r="D1121" s="17">
        <v>1</v>
      </c>
      <c r="E1121" s="19">
        <v>43854</v>
      </c>
      <c r="F1121" s="17" t="s">
        <v>1789</v>
      </c>
      <c r="G1121" s="17" t="s">
        <v>299</v>
      </c>
      <c r="H1121" t="str" cm="1">
        <f t="array" ref="H11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21" s="17" t="s">
        <v>300</v>
      </c>
      <c r="J1121" t="str">
        <f>IF(semaineNetNm1[[#This Row],[Popularité]]&gt;=70,"Forte","Faible")</f>
        <v>Faible</v>
      </c>
      <c r="K1121" t="str">
        <f>IF(semaineNetNm1[[#This Row],[Energie]]&gt;0.6,"Forte","Faible")</f>
        <v>Forte</v>
      </c>
      <c r="L1121" s="18">
        <v>5215211</v>
      </c>
      <c r="M1121" s="17">
        <v>4794212</v>
      </c>
      <c r="N1121" s="19">
        <v>43854</v>
      </c>
      <c r="O1121" s="17">
        <v>59</v>
      </c>
      <c r="P1121" s="17">
        <v>0.73099999999999998</v>
      </c>
      <c r="Q1121" s="17">
        <v>0.74199999999999999</v>
      </c>
      <c r="R1121" s="17">
        <v>0.30599999999999999</v>
      </c>
      <c r="S1121" s="17">
        <v>8.5099999999999995E-2</v>
      </c>
      <c r="T1121" s="17">
        <v>0.13100000000000001</v>
      </c>
      <c r="U1121" s="17">
        <v>0.54700000000000004</v>
      </c>
      <c r="V1121" s="17">
        <v>-4.3620000000000001</v>
      </c>
      <c r="W1121" s="17">
        <v>183143</v>
      </c>
      <c r="X1121">
        <f>YEAR(semaineNetNm1[[#This Row],[Date de sortie]])</f>
        <v>2020</v>
      </c>
    </row>
    <row r="1122" spans="1:24" x14ac:dyDescent="0.25">
      <c r="A1122" s="10" t="s">
        <v>752</v>
      </c>
      <c r="B1122" s="17">
        <v>909</v>
      </c>
      <c r="C1122" s="18">
        <v>21</v>
      </c>
      <c r="D1122" s="17">
        <v>29</v>
      </c>
      <c r="E1122" s="19">
        <v>43938</v>
      </c>
      <c r="F1122" s="17" t="s">
        <v>1790</v>
      </c>
      <c r="G1122" s="17" t="s">
        <v>230</v>
      </c>
      <c r="H1122" t="str" cm="1">
        <f t="array" ref="H11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22" s="17" t="s">
        <v>68</v>
      </c>
      <c r="J1122" t="str">
        <f>IF(semaineNetNm1[[#This Row],[Popularité]]&gt;=70,"Forte","Faible")</f>
        <v>Forte</v>
      </c>
      <c r="K1122" t="str">
        <f>IF(semaineNetNm1[[#This Row],[Energie]]&gt;0.6,"Forte","Faible")</f>
        <v>Forte</v>
      </c>
      <c r="L1122" s="18">
        <v>4620838</v>
      </c>
      <c r="M1122" s="17">
        <v>8671649</v>
      </c>
      <c r="N1122" s="19">
        <v>43853</v>
      </c>
      <c r="O1122" s="17">
        <v>81</v>
      </c>
      <c r="P1122" s="17">
        <v>0.95499999999999996</v>
      </c>
      <c r="Q1122" s="17">
        <v>0.70699999999999996</v>
      </c>
      <c r="R1122" s="17">
        <v>0.222</v>
      </c>
      <c r="S1122" s="17">
        <v>0.127</v>
      </c>
      <c r="T1122" s="17">
        <v>0.20200000000000001</v>
      </c>
      <c r="U1122" s="17">
        <v>0.57499999999999996</v>
      </c>
      <c r="V1122" s="17">
        <v>-4.593</v>
      </c>
      <c r="W1122" s="17">
        <v>134240</v>
      </c>
      <c r="X1122">
        <f>YEAR(semaineNetNm1[[#This Row],[Date de sortie]])</f>
        <v>2020</v>
      </c>
    </row>
    <row r="1123" spans="1:24" x14ac:dyDescent="0.25">
      <c r="A1123" s="10" t="s">
        <v>752</v>
      </c>
      <c r="B1123" s="17">
        <v>1479</v>
      </c>
      <c r="C1123" s="18">
        <v>164</v>
      </c>
      <c r="D1123" s="17">
        <v>1</v>
      </c>
      <c r="E1123" s="19">
        <v>43854</v>
      </c>
      <c r="F1123" s="17" t="s">
        <v>1791</v>
      </c>
      <c r="G1123" s="17" t="s">
        <v>1792</v>
      </c>
      <c r="H1123" t="str" cm="1">
        <f t="array" ref="H11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23" s="17" t="s">
        <v>164</v>
      </c>
      <c r="J1123" t="str">
        <f>IF(semaineNetNm1[[#This Row],[Popularité]]&gt;=70,"Forte","Faible")</f>
        <v>Faible</v>
      </c>
      <c r="K1123" t="str">
        <f>IF(semaineNetNm1[[#This Row],[Energie]]&gt;0.6,"Forte","Faible")</f>
        <v>Forte</v>
      </c>
      <c r="L1123" s="18">
        <v>5297101</v>
      </c>
      <c r="M1123" s="17">
        <v>1045091</v>
      </c>
      <c r="N1123" s="19">
        <v>43853</v>
      </c>
      <c r="O1123" s="17">
        <v>57</v>
      </c>
      <c r="P1123" s="17">
        <v>0.747</v>
      </c>
      <c r="Q1123" s="17">
        <v>0.70699999999999996</v>
      </c>
      <c r="R1123" s="17">
        <v>0.27900000000000003</v>
      </c>
      <c r="S1123" s="17">
        <v>0.307</v>
      </c>
      <c r="T1123" s="17">
        <v>0.183</v>
      </c>
      <c r="U1123" s="17">
        <v>0.49099999999999999</v>
      </c>
      <c r="V1123" s="17">
        <v>-5.2119999999999997</v>
      </c>
      <c r="W1123" s="17">
        <v>197861</v>
      </c>
      <c r="X1123">
        <f>YEAR(semaineNetNm1[[#This Row],[Date de sortie]])</f>
        <v>2020</v>
      </c>
    </row>
    <row r="1124" spans="1:24" x14ac:dyDescent="0.25">
      <c r="A1124" s="10" t="s">
        <v>752</v>
      </c>
      <c r="B1124" s="17">
        <v>334</v>
      </c>
      <c r="C1124" s="18">
        <v>4</v>
      </c>
      <c r="D1124" s="17">
        <v>70</v>
      </c>
      <c r="E1124" s="19">
        <v>43847</v>
      </c>
      <c r="F1124" s="17" t="s">
        <v>1793</v>
      </c>
      <c r="G1124" s="17" t="s">
        <v>365</v>
      </c>
      <c r="H1124" t="str" cm="1">
        <f t="array" ref="H11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24" s="17" t="s">
        <v>366</v>
      </c>
      <c r="J1124" t="str">
        <f>IF(semaineNetNm1[[#This Row],[Popularité]]&gt;=70,"Forte","Faible")</f>
        <v>Forte</v>
      </c>
      <c r="K1124" t="str">
        <f>IF(semaineNetNm1[[#This Row],[Energie]]&gt;0.6,"Forte","Faible")</f>
        <v>Forte</v>
      </c>
      <c r="L1124" s="18">
        <v>5143522</v>
      </c>
      <c r="M1124" s="17">
        <v>46785561</v>
      </c>
      <c r="N1124" s="19">
        <v>43847</v>
      </c>
      <c r="O1124" s="17">
        <v>83</v>
      </c>
      <c r="P1124" s="17">
        <v>0.745</v>
      </c>
      <c r="Q1124" s="17">
        <v>0.80800000000000005</v>
      </c>
      <c r="R1124" s="17">
        <v>0.34200000000000003</v>
      </c>
      <c r="S1124" s="17">
        <v>0.14499999999999999</v>
      </c>
      <c r="T1124" s="17">
        <v>0.29199999999999998</v>
      </c>
      <c r="U1124" s="17">
        <v>0.82899999999999996</v>
      </c>
      <c r="V1124" s="17">
        <v>-5.26</v>
      </c>
      <c r="W1124" s="17">
        <v>210800</v>
      </c>
      <c r="X1124">
        <f>YEAR(semaineNetNm1[[#This Row],[Date de sortie]])</f>
        <v>2020</v>
      </c>
    </row>
    <row r="1125" spans="1:24" x14ac:dyDescent="0.25">
      <c r="A1125" s="10" t="s">
        <v>752</v>
      </c>
      <c r="B1125" s="17">
        <v>1122</v>
      </c>
      <c r="C1125" s="18">
        <v>27</v>
      </c>
      <c r="D1125" s="17">
        <v>21</v>
      </c>
      <c r="E1125" s="19">
        <v>43847</v>
      </c>
      <c r="F1125" s="17" t="s">
        <v>1794</v>
      </c>
      <c r="G1125" s="17" t="s">
        <v>1397</v>
      </c>
      <c r="H1125" t="str" cm="1">
        <f t="array" ref="H11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125" s="17" t="s">
        <v>1398</v>
      </c>
      <c r="J1125" t="str">
        <f>IF(semaineNetNm1[[#This Row],[Popularité]]&gt;=70,"Forte","Faible")</f>
        <v>Forte</v>
      </c>
      <c r="K1125" t="str">
        <f>IF(semaineNetNm1[[#This Row],[Energie]]&gt;0.6,"Forte","Faible")</f>
        <v>Forte</v>
      </c>
      <c r="L1125" s="18">
        <v>4360660</v>
      </c>
      <c r="M1125" s="17">
        <v>5436999</v>
      </c>
      <c r="N1125" s="19">
        <v>43847</v>
      </c>
      <c r="O1125" s="17">
        <v>77</v>
      </c>
      <c r="P1125" s="17">
        <v>0.69799999999999995</v>
      </c>
      <c r="Q1125" s="17">
        <v>0.85199999999999998</v>
      </c>
      <c r="R1125" s="17">
        <v>6.2899999999999998E-2</v>
      </c>
      <c r="S1125" s="17">
        <v>8.3899999999999999E-3</v>
      </c>
      <c r="T1125" s="17">
        <v>7.7299999999999994E-2</v>
      </c>
      <c r="U1125" s="17">
        <v>0.32400000000000001</v>
      </c>
      <c r="V1125" s="17">
        <v>-7.2060000000000004</v>
      </c>
      <c r="W1125" s="17">
        <v>180645</v>
      </c>
      <c r="X1125">
        <f>YEAR(semaineNetNm1[[#This Row],[Date de sortie]])</f>
        <v>2020</v>
      </c>
    </row>
    <row r="1126" spans="1:24" x14ac:dyDescent="0.25">
      <c r="A1126" s="10" t="s">
        <v>752</v>
      </c>
      <c r="B1126" s="17">
        <v>1161</v>
      </c>
      <c r="C1126" s="18">
        <v>16</v>
      </c>
      <c r="D1126" s="17">
        <v>20</v>
      </c>
      <c r="E1126" s="19">
        <v>43847</v>
      </c>
      <c r="F1126" s="17" t="s">
        <v>1795</v>
      </c>
      <c r="G1126" s="17" t="s">
        <v>1796</v>
      </c>
      <c r="H1126" t="str" cm="1">
        <f t="array" ref="H11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26" s="17" t="s">
        <v>68</v>
      </c>
      <c r="J1126" t="str">
        <f>IF(semaineNetNm1[[#This Row],[Popularité]]&gt;=70,"Forte","Faible")</f>
        <v>Forte</v>
      </c>
      <c r="K1126" t="str">
        <f>IF(semaineNetNm1[[#This Row],[Energie]]&gt;0.6,"Forte","Faible")</f>
        <v>Faible</v>
      </c>
      <c r="L1126" s="18">
        <v>4761908</v>
      </c>
      <c r="M1126" s="17">
        <v>15663384</v>
      </c>
      <c r="N1126" s="19">
        <v>43847</v>
      </c>
      <c r="O1126" s="17">
        <v>76</v>
      </c>
      <c r="P1126" s="17">
        <v>0.58499999999999996</v>
      </c>
      <c r="Q1126" s="17">
        <v>0.59099999999999997</v>
      </c>
      <c r="R1126" s="17">
        <v>2.7699999999999999E-2</v>
      </c>
      <c r="S1126" s="17">
        <v>0.14299999999999999</v>
      </c>
      <c r="T1126" s="17">
        <v>0.109</v>
      </c>
      <c r="U1126" s="17">
        <v>0.32400000000000001</v>
      </c>
      <c r="V1126" s="17">
        <v>-6.35</v>
      </c>
      <c r="W1126" s="17">
        <v>205473</v>
      </c>
      <c r="X1126">
        <f>YEAR(semaineNetNm1[[#This Row],[Date de sortie]])</f>
        <v>2020</v>
      </c>
    </row>
    <row r="1127" spans="1:24" x14ac:dyDescent="0.25">
      <c r="A1127" s="10" t="s">
        <v>752</v>
      </c>
      <c r="B1127" s="17">
        <v>1424</v>
      </c>
      <c r="C1127" s="18">
        <v>14</v>
      </c>
      <c r="D1127" s="17">
        <v>6</v>
      </c>
      <c r="E1127" s="19">
        <v>43847</v>
      </c>
      <c r="F1127" s="17" t="s">
        <v>1797</v>
      </c>
      <c r="G1127" s="17" t="s">
        <v>1798</v>
      </c>
      <c r="H1127" t="str" cm="1">
        <f t="array" ref="H11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27" s="17" t="s">
        <v>193</v>
      </c>
      <c r="J1127" t="str">
        <f>IF(semaineNetNm1[[#This Row],[Popularité]]&gt;=70,"Forte","Faible")</f>
        <v>Forte</v>
      </c>
      <c r="K1127" t="str">
        <f>IF(semaineNetNm1[[#This Row],[Energie]]&gt;0.6,"Forte","Faible")</f>
        <v>Faible</v>
      </c>
      <c r="L1127" s="18">
        <v>5210780</v>
      </c>
      <c r="M1127" s="17">
        <v>6189454</v>
      </c>
      <c r="N1127" s="19">
        <v>43847</v>
      </c>
      <c r="O1127" s="17">
        <v>75</v>
      </c>
      <c r="P1127" s="17">
        <v>0.32</v>
      </c>
      <c r="Q1127" s="17">
        <v>0.79400000000000004</v>
      </c>
      <c r="R1127" s="17">
        <v>0.17299999999999999</v>
      </c>
      <c r="S1127" s="17">
        <v>0.85299999999999998</v>
      </c>
      <c r="T1127" s="17">
        <v>0.112</v>
      </c>
      <c r="U1127" s="17">
        <v>0.24099999999999999</v>
      </c>
      <c r="V1127" s="17">
        <v>-12.92</v>
      </c>
      <c r="W1127" s="17">
        <v>342040</v>
      </c>
      <c r="X1127">
        <f>YEAR(semaineNetNm1[[#This Row],[Date de sortie]])</f>
        <v>2020</v>
      </c>
    </row>
    <row r="1128" spans="1:24" x14ac:dyDescent="0.25">
      <c r="A1128" s="10" t="s">
        <v>752</v>
      </c>
      <c r="B1128" s="17">
        <v>1457</v>
      </c>
      <c r="C1128" s="18">
        <v>22</v>
      </c>
      <c r="D1128" s="17">
        <v>3</v>
      </c>
      <c r="E1128" s="19">
        <v>43847</v>
      </c>
      <c r="F1128" s="17" t="s">
        <v>1799</v>
      </c>
      <c r="G1128" s="17" t="s">
        <v>365</v>
      </c>
      <c r="H1128" t="str" cm="1">
        <f t="array" ref="H11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28" s="17" t="s">
        <v>366</v>
      </c>
      <c r="J1128" t="str">
        <f>IF(semaineNetNm1[[#This Row],[Popularité]]&gt;=70,"Forte","Faible")</f>
        <v>Faible</v>
      </c>
      <c r="K1128" t="str">
        <f>IF(semaineNetNm1[[#This Row],[Energie]]&gt;0.6,"Forte","Faible")</f>
        <v>Forte</v>
      </c>
      <c r="L1128" s="18">
        <v>5823422</v>
      </c>
      <c r="M1128" s="17">
        <v>46814751</v>
      </c>
      <c r="N1128" s="19">
        <v>43847</v>
      </c>
      <c r="O1128" s="17">
        <v>66</v>
      </c>
      <c r="P1128" s="17">
        <v>0.63700000000000001</v>
      </c>
      <c r="Q1128" s="17">
        <v>0.79400000000000004</v>
      </c>
      <c r="R1128" s="17">
        <v>0.33900000000000002</v>
      </c>
      <c r="S1128" s="17">
        <v>2.8000000000000001E-2</v>
      </c>
      <c r="T1128" s="17">
        <v>9.1899999999999996E-2</v>
      </c>
      <c r="U1128" s="17">
        <v>0.39300000000000002</v>
      </c>
      <c r="V1128" s="17">
        <v>-6.29</v>
      </c>
      <c r="W1128" s="17">
        <v>177693</v>
      </c>
      <c r="X1128">
        <f>YEAR(semaineNetNm1[[#This Row],[Date de sortie]])</f>
        <v>2020</v>
      </c>
    </row>
    <row r="1129" spans="1:24" x14ac:dyDescent="0.25">
      <c r="A1129" s="10" t="s">
        <v>752</v>
      </c>
      <c r="B1129" s="17">
        <v>1461</v>
      </c>
      <c r="C1129" s="18">
        <v>86</v>
      </c>
      <c r="D1129" s="17">
        <v>6</v>
      </c>
      <c r="E1129" s="19">
        <v>43833</v>
      </c>
      <c r="F1129" s="17" t="s">
        <v>1800</v>
      </c>
      <c r="G1129" s="17" t="s">
        <v>1796</v>
      </c>
      <c r="H1129" t="str" cm="1">
        <f t="array" ref="H11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29" s="17" t="s">
        <v>68</v>
      </c>
      <c r="J1129" t="str">
        <f>IF(semaineNetNm1[[#This Row],[Popularité]]&gt;=70,"Forte","Faible")</f>
        <v>Forte</v>
      </c>
      <c r="K1129" t="str">
        <f>IF(semaineNetNm1[[#This Row],[Energie]]&gt;0.6,"Forte","Faible")</f>
        <v>Faible</v>
      </c>
      <c r="L1129" s="18">
        <v>5044853</v>
      </c>
      <c r="M1129" s="17">
        <v>15663384</v>
      </c>
      <c r="N1129" s="19">
        <v>43847</v>
      </c>
      <c r="O1129" s="17">
        <v>71</v>
      </c>
      <c r="P1129" s="17">
        <v>0.58299999999999996</v>
      </c>
      <c r="Q1129" s="17">
        <v>0.66700000000000004</v>
      </c>
      <c r="R1129" s="17">
        <v>7.4700000000000003E-2</v>
      </c>
      <c r="S1129" s="17">
        <v>0.23100000000000001</v>
      </c>
      <c r="T1129" s="17">
        <v>0.18099999999999999</v>
      </c>
      <c r="U1129" s="17">
        <v>0.187</v>
      </c>
      <c r="V1129" s="17">
        <v>-5.1269999999999998</v>
      </c>
      <c r="W1129" s="17">
        <v>181806</v>
      </c>
      <c r="X1129">
        <f>YEAR(semaineNetNm1[[#This Row],[Date de sortie]])</f>
        <v>2020</v>
      </c>
    </row>
    <row r="1130" spans="1:24" x14ac:dyDescent="0.25">
      <c r="A1130" s="10" t="s">
        <v>752</v>
      </c>
      <c r="B1130" s="17">
        <v>1472</v>
      </c>
      <c r="C1130" s="18">
        <v>26</v>
      </c>
      <c r="D1130" s="17">
        <v>2</v>
      </c>
      <c r="E1130" s="19">
        <v>43847</v>
      </c>
      <c r="F1130" s="17" t="s">
        <v>1801</v>
      </c>
      <c r="G1130" s="17" t="s">
        <v>365</v>
      </c>
      <c r="H1130" t="str" cm="1">
        <f t="array" ref="H11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30" s="17" t="s">
        <v>366</v>
      </c>
      <c r="J1130" t="str">
        <f>IF(semaineNetNm1[[#This Row],[Popularité]]&gt;=70,"Forte","Faible")</f>
        <v>Faible</v>
      </c>
      <c r="K1130" t="str">
        <f>IF(semaineNetNm1[[#This Row],[Energie]]&gt;0.6,"Forte","Faible")</f>
        <v>Forte</v>
      </c>
      <c r="L1130" s="18">
        <v>7618955</v>
      </c>
      <c r="M1130" s="17">
        <v>46814751</v>
      </c>
      <c r="N1130" s="19">
        <v>43847</v>
      </c>
      <c r="O1130" s="17">
        <v>65</v>
      </c>
      <c r="P1130" s="17">
        <v>0.623</v>
      </c>
      <c r="Q1130" s="17">
        <v>0.67100000000000004</v>
      </c>
      <c r="R1130" s="17">
        <v>0.308</v>
      </c>
      <c r="S1130" s="17">
        <v>9.9799999999999993E-3</v>
      </c>
      <c r="T1130" s="17">
        <v>0.64300000000000002</v>
      </c>
      <c r="U1130" s="17">
        <v>0.19500000000000001</v>
      </c>
      <c r="V1130" s="17">
        <v>-7.1609999999999996</v>
      </c>
      <c r="W1130" s="17">
        <v>337147</v>
      </c>
      <c r="X1130">
        <f>YEAR(semaineNetNm1[[#This Row],[Date de sortie]])</f>
        <v>2020</v>
      </c>
    </row>
    <row r="1131" spans="1:24" x14ac:dyDescent="0.25">
      <c r="A1131" s="10" t="s">
        <v>752</v>
      </c>
      <c r="B1131" s="17">
        <v>1473</v>
      </c>
      <c r="C1131" s="18">
        <v>30</v>
      </c>
      <c r="D1131" s="17">
        <v>2</v>
      </c>
      <c r="E1131" s="19">
        <v>43847</v>
      </c>
      <c r="F1131" s="17" t="s">
        <v>1802</v>
      </c>
      <c r="G1131" s="17" t="s">
        <v>365</v>
      </c>
      <c r="H1131" t="str" cm="1">
        <f t="array" ref="H11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31" s="17" t="s">
        <v>366</v>
      </c>
      <c r="J1131" t="str">
        <f>IF(semaineNetNm1[[#This Row],[Popularité]]&gt;=70,"Forte","Faible")</f>
        <v>Faible</v>
      </c>
      <c r="K1131" t="str">
        <f>IF(semaineNetNm1[[#This Row],[Energie]]&gt;0.6,"Forte","Faible")</f>
        <v>Forte</v>
      </c>
      <c r="L1131" s="18">
        <v>7157402</v>
      </c>
      <c r="M1131" s="17">
        <v>46814751</v>
      </c>
      <c r="N1131" s="19">
        <v>43847</v>
      </c>
      <c r="O1131" s="17">
        <v>66</v>
      </c>
      <c r="P1131" s="17">
        <v>0.82</v>
      </c>
      <c r="Q1131" s="17">
        <v>0.68</v>
      </c>
      <c r="R1131" s="17">
        <v>0.151</v>
      </c>
      <c r="S1131" s="17">
        <v>6.1400000000000003E-2</v>
      </c>
      <c r="T1131" s="17">
        <v>0.59699999999999998</v>
      </c>
      <c r="U1131" s="17">
        <v>0.24299999999999999</v>
      </c>
      <c r="V1131" s="17">
        <v>-4.1970000000000001</v>
      </c>
      <c r="W1131" s="17">
        <v>234653</v>
      </c>
      <c r="X1131">
        <f>YEAR(semaineNetNm1[[#This Row],[Date de sortie]])</f>
        <v>2020</v>
      </c>
    </row>
    <row r="1132" spans="1:24" x14ac:dyDescent="0.25">
      <c r="A1132" s="10" t="s">
        <v>752</v>
      </c>
      <c r="B1132" s="17">
        <v>1474</v>
      </c>
      <c r="C1132" s="18">
        <v>38</v>
      </c>
      <c r="D1132" s="17">
        <v>2</v>
      </c>
      <c r="E1132" s="19">
        <v>43847</v>
      </c>
      <c r="F1132" s="17" t="s">
        <v>1803</v>
      </c>
      <c r="G1132" s="17" t="s">
        <v>1798</v>
      </c>
      <c r="H1132" t="str" cm="1">
        <f t="array" ref="H11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32" s="17" t="s">
        <v>193</v>
      </c>
      <c r="J1132" t="str">
        <f>IF(semaineNetNm1[[#This Row],[Popularité]]&gt;=70,"Forte","Faible")</f>
        <v>Forte</v>
      </c>
      <c r="K1132" t="str">
        <f>IF(semaineNetNm1[[#This Row],[Energie]]&gt;0.6,"Forte","Faible")</f>
        <v>Faible</v>
      </c>
      <c r="L1132" s="18">
        <v>7060589</v>
      </c>
      <c r="M1132" s="17">
        <v>6189454</v>
      </c>
      <c r="N1132" s="19">
        <v>43847</v>
      </c>
      <c r="O1132" s="17">
        <v>75</v>
      </c>
      <c r="P1132" s="17">
        <v>0.55300000000000005</v>
      </c>
      <c r="Q1132" s="17">
        <v>0.74199999999999999</v>
      </c>
      <c r="R1132" s="17">
        <v>0.41899999999999998</v>
      </c>
      <c r="S1132" s="17">
        <v>0.38900000000000001</v>
      </c>
      <c r="T1132" s="17">
        <v>6.9400000000000003E-2</v>
      </c>
      <c r="U1132" s="17">
        <v>0.50800000000000001</v>
      </c>
      <c r="V1132" s="17">
        <v>-8.98</v>
      </c>
      <c r="W1132" s="17">
        <v>209440</v>
      </c>
      <c r="X1132">
        <f>YEAR(semaineNetNm1[[#This Row],[Date de sortie]])</f>
        <v>2020</v>
      </c>
    </row>
    <row r="1133" spans="1:24" x14ac:dyDescent="0.25">
      <c r="A1133" s="10" t="s">
        <v>752</v>
      </c>
      <c r="B1133" s="17">
        <v>1476</v>
      </c>
      <c r="C1133" s="18">
        <v>32</v>
      </c>
      <c r="D1133" s="17">
        <v>2</v>
      </c>
      <c r="E1133" s="19">
        <v>43847</v>
      </c>
      <c r="F1133" s="17" t="s">
        <v>1804</v>
      </c>
      <c r="G1133" s="17" t="s">
        <v>365</v>
      </c>
      <c r="H1133" t="str" cm="1">
        <f t="array" ref="H11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33" s="17" t="s">
        <v>366</v>
      </c>
      <c r="J1133" t="str">
        <f>IF(semaineNetNm1[[#This Row],[Popularité]]&gt;=70,"Forte","Faible")</f>
        <v>Faible</v>
      </c>
      <c r="K1133" t="str">
        <f>IF(semaineNetNm1[[#This Row],[Energie]]&gt;0.6,"Forte","Faible")</f>
        <v>Forte</v>
      </c>
      <c r="L1133" s="18">
        <v>6374807</v>
      </c>
      <c r="M1133" s="17">
        <v>46814751</v>
      </c>
      <c r="N1133" s="19">
        <v>43847</v>
      </c>
      <c r="O1133" s="17">
        <v>65</v>
      </c>
      <c r="P1133" s="17">
        <v>0.752</v>
      </c>
      <c r="Q1133" s="17">
        <v>0.85199999999999998</v>
      </c>
      <c r="R1133" s="17">
        <v>5.9700000000000003E-2</v>
      </c>
      <c r="S1133" s="17">
        <v>1.6899999999999998E-2</v>
      </c>
      <c r="T1133" s="17">
        <v>0.39400000000000002</v>
      </c>
      <c r="U1133" s="17">
        <v>0.38900000000000001</v>
      </c>
      <c r="V1133" s="17">
        <v>-5.7930000000000001</v>
      </c>
      <c r="W1133" s="17">
        <v>216600</v>
      </c>
      <c r="X1133">
        <f>YEAR(semaineNetNm1[[#This Row],[Date de sortie]])</f>
        <v>2020</v>
      </c>
    </row>
    <row r="1134" spans="1:24" x14ac:dyDescent="0.25">
      <c r="A1134" s="10" t="s">
        <v>752</v>
      </c>
      <c r="B1134" s="17">
        <v>1478</v>
      </c>
      <c r="C1134" s="18">
        <v>44</v>
      </c>
      <c r="D1134" s="17">
        <v>2</v>
      </c>
      <c r="E1134" s="19">
        <v>43847</v>
      </c>
      <c r="F1134" s="17" t="s">
        <v>1805</v>
      </c>
      <c r="G1134" s="17" t="s">
        <v>365</v>
      </c>
      <c r="H1134" t="str" cm="1">
        <f t="array" ref="H11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34" s="17" t="s">
        <v>366</v>
      </c>
      <c r="J1134" t="str">
        <f>IF(semaineNetNm1[[#This Row],[Popularité]]&gt;=70,"Forte","Faible")</f>
        <v>Faible</v>
      </c>
      <c r="K1134" t="str">
        <f>IF(semaineNetNm1[[#This Row],[Energie]]&gt;0.6,"Forte","Faible")</f>
        <v>Forte</v>
      </c>
      <c r="L1134" s="18">
        <v>5466161</v>
      </c>
      <c r="M1134" s="17">
        <v>46814751</v>
      </c>
      <c r="N1134" s="19">
        <v>43847</v>
      </c>
      <c r="O1134" s="17">
        <v>64</v>
      </c>
      <c r="P1134" s="17">
        <v>0.748</v>
      </c>
      <c r="Q1134" s="17">
        <v>0.66100000000000003</v>
      </c>
      <c r="R1134" s="17">
        <v>0.20599999999999999</v>
      </c>
      <c r="S1134" s="17">
        <v>0.17499999999999999</v>
      </c>
      <c r="T1134" s="17">
        <v>0.254</v>
      </c>
      <c r="U1134" s="17">
        <v>0.50900000000000001</v>
      </c>
      <c r="V1134" s="17">
        <v>-4.8090000000000002</v>
      </c>
      <c r="W1134" s="17">
        <v>265947</v>
      </c>
      <c r="X1134">
        <f>YEAR(semaineNetNm1[[#This Row],[Date de sortie]])</f>
        <v>2020</v>
      </c>
    </row>
    <row r="1135" spans="1:24" x14ac:dyDescent="0.25">
      <c r="A1135" s="10" t="s">
        <v>752</v>
      </c>
      <c r="B1135" s="17">
        <v>1486</v>
      </c>
      <c r="C1135" s="18">
        <v>52</v>
      </c>
      <c r="D1135" s="17">
        <v>2</v>
      </c>
      <c r="E1135" s="19">
        <v>43847</v>
      </c>
      <c r="F1135" s="17" t="s">
        <v>1806</v>
      </c>
      <c r="G1135" s="17" t="s">
        <v>365</v>
      </c>
      <c r="H1135" t="str" cm="1">
        <f t="array" ref="H11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35" s="17" t="s">
        <v>366</v>
      </c>
      <c r="J1135" t="str">
        <f>IF(semaineNetNm1[[#This Row],[Popularité]]&gt;=70,"Forte","Faible")</f>
        <v>Faible</v>
      </c>
      <c r="K1135" t="str">
        <f>IF(semaineNetNm1[[#This Row],[Energie]]&gt;0.6,"Forte","Faible")</f>
        <v>Forte</v>
      </c>
      <c r="L1135" s="18">
        <v>4824037</v>
      </c>
      <c r="M1135" s="17">
        <v>46814751</v>
      </c>
      <c r="N1135" s="19">
        <v>43847</v>
      </c>
      <c r="O1135" s="17">
        <v>62</v>
      </c>
      <c r="P1135" s="17">
        <v>0.76700000000000002</v>
      </c>
      <c r="Q1135" s="17">
        <v>0.72</v>
      </c>
      <c r="R1135" s="17">
        <v>0.214</v>
      </c>
      <c r="S1135" s="17">
        <v>3.8699999999999998E-2</v>
      </c>
      <c r="T1135" s="17">
        <v>0.20200000000000001</v>
      </c>
      <c r="U1135" s="17">
        <v>0.59499999999999997</v>
      </c>
      <c r="V1135" s="17">
        <v>-5.8390000000000004</v>
      </c>
      <c r="W1135" s="17">
        <v>194707</v>
      </c>
      <c r="X1135">
        <f>YEAR(semaineNetNm1[[#This Row],[Date de sortie]])</f>
        <v>2020</v>
      </c>
    </row>
    <row r="1136" spans="1:24" x14ac:dyDescent="0.25">
      <c r="A1136" s="10" t="s">
        <v>752</v>
      </c>
      <c r="B1136" s="17">
        <v>1487</v>
      </c>
      <c r="C1136" s="18">
        <v>57</v>
      </c>
      <c r="D1136" s="17">
        <v>1</v>
      </c>
      <c r="E1136" s="19">
        <v>43847</v>
      </c>
      <c r="F1136" s="17" t="s">
        <v>1807</v>
      </c>
      <c r="G1136" s="17" t="s">
        <v>365</v>
      </c>
      <c r="H1136" t="str" cm="1">
        <f t="array" ref="H11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36" s="17" t="s">
        <v>366</v>
      </c>
      <c r="J1136" t="str">
        <f>IF(semaineNetNm1[[#This Row],[Popularité]]&gt;=70,"Forte","Faible")</f>
        <v>Faible</v>
      </c>
      <c r="K1136" t="str">
        <f>IF(semaineNetNm1[[#This Row],[Energie]]&gt;0.6,"Forte","Faible")</f>
        <v>Forte</v>
      </c>
      <c r="L1136" s="18">
        <v>10830400</v>
      </c>
      <c r="M1136" s="17">
        <v>46814751</v>
      </c>
      <c r="N1136" s="19">
        <v>43847</v>
      </c>
      <c r="O1136" s="17">
        <v>62</v>
      </c>
      <c r="P1136" s="17">
        <v>0.63700000000000001</v>
      </c>
      <c r="Q1136" s="17">
        <v>0.84699999999999998</v>
      </c>
      <c r="R1136" s="17">
        <v>0.36699999999999999</v>
      </c>
      <c r="S1136" s="17">
        <v>2.58E-2</v>
      </c>
      <c r="T1136" s="17">
        <v>0.38200000000000001</v>
      </c>
      <c r="U1136" s="17">
        <v>0.51100000000000001</v>
      </c>
      <c r="V1136" s="17">
        <v>-5.1929999999999996</v>
      </c>
      <c r="W1136" s="17">
        <v>173893</v>
      </c>
      <c r="X1136">
        <f>YEAR(semaineNetNm1[[#This Row],[Date de sortie]])</f>
        <v>2020</v>
      </c>
    </row>
    <row r="1137" spans="1:24" x14ac:dyDescent="0.25">
      <c r="A1137" s="10" t="s">
        <v>752</v>
      </c>
      <c r="B1137" s="17">
        <v>1488</v>
      </c>
      <c r="C1137" s="18">
        <v>62</v>
      </c>
      <c r="D1137" s="17">
        <v>1</v>
      </c>
      <c r="E1137" s="19">
        <v>43847</v>
      </c>
      <c r="F1137" s="17" t="s">
        <v>1808</v>
      </c>
      <c r="G1137" s="17" t="s">
        <v>1798</v>
      </c>
      <c r="H1137" t="str" cm="1">
        <f t="array" ref="H11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37" s="17" t="s">
        <v>193</v>
      </c>
      <c r="J1137" t="str">
        <f>IF(semaineNetNm1[[#This Row],[Popularité]]&gt;=70,"Forte","Faible")</f>
        <v>Faible</v>
      </c>
      <c r="K1137" t="str">
        <f>IF(semaineNetNm1[[#This Row],[Energie]]&gt;0.6,"Forte","Faible")</f>
        <v>Faible</v>
      </c>
      <c r="L1137" s="18">
        <v>10086930</v>
      </c>
      <c r="M1137" s="17">
        <v>6189454</v>
      </c>
      <c r="N1137" s="19">
        <v>43847</v>
      </c>
      <c r="O1137" s="17">
        <v>60</v>
      </c>
      <c r="P1137" s="17">
        <v>0.503</v>
      </c>
      <c r="Q1137" s="17">
        <v>0.69899999999999995</v>
      </c>
      <c r="R1137" s="17">
        <v>8.8200000000000001E-2</v>
      </c>
      <c r="S1137" s="17">
        <v>0.39100000000000001</v>
      </c>
      <c r="T1137" s="17">
        <v>9.9599999999999994E-2</v>
      </c>
      <c r="U1137" s="17">
        <v>5.4600000000000003E-2</v>
      </c>
      <c r="V1137" s="17">
        <v>-9.9220000000000006</v>
      </c>
      <c r="W1137" s="17">
        <v>220853</v>
      </c>
      <c r="X1137">
        <f>YEAR(semaineNetNm1[[#This Row],[Date de sortie]])</f>
        <v>2020</v>
      </c>
    </row>
    <row r="1138" spans="1:24" x14ac:dyDescent="0.25">
      <c r="A1138" s="10" t="s">
        <v>752</v>
      </c>
      <c r="B1138" s="17">
        <v>1489</v>
      </c>
      <c r="C1138" s="18">
        <v>69</v>
      </c>
      <c r="D1138" s="17">
        <v>1</v>
      </c>
      <c r="E1138" s="19">
        <v>43847</v>
      </c>
      <c r="F1138" s="17" t="s">
        <v>1809</v>
      </c>
      <c r="G1138" s="17" t="s">
        <v>1798</v>
      </c>
      <c r="H1138" t="str" cm="1">
        <f t="array" ref="H11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38" s="17" t="s">
        <v>193</v>
      </c>
      <c r="J1138" t="str">
        <f>IF(semaineNetNm1[[#This Row],[Popularité]]&gt;=70,"Forte","Faible")</f>
        <v>Faible</v>
      </c>
      <c r="K1138" t="str">
        <f>IF(semaineNetNm1[[#This Row],[Energie]]&gt;0.6,"Forte","Faible")</f>
        <v>Faible</v>
      </c>
      <c r="L1138" s="18">
        <v>9521654</v>
      </c>
      <c r="M1138" s="17">
        <v>6189454</v>
      </c>
      <c r="N1138" s="19">
        <v>43847</v>
      </c>
      <c r="O1138" s="17">
        <v>64</v>
      </c>
      <c r="P1138" s="17">
        <v>0.33</v>
      </c>
      <c r="Q1138" s="17">
        <v>0.67700000000000005</v>
      </c>
      <c r="R1138" s="17">
        <v>0.14899999999999999</v>
      </c>
      <c r="S1138" s="17">
        <v>0.47399999999999998</v>
      </c>
      <c r="T1138" s="17">
        <v>6.4000000000000001E-2</v>
      </c>
      <c r="U1138" s="17">
        <v>0.33600000000000002</v>
      </c>
      <c r="V1138" s="17">
        <v>-11.198</v>
      </c>
      <c r="W1138" s="17">
        <v>298440</v>
      </c>
      <c r="X1138">
        <f>YEAR(semaineNetNm1[[#This Row],[Date de sortie]])</f>
        <v>2020</v>
      </c>
    </row>
    <row r="1139" spans="1:24" x14ac:dyDescent="0.25">
      <c r="A1139" s="10" t="s">
        <v>752</v>
      </c>
      <c r="B1139" s="17">
        <v>1490</v>
      </c>
      <c r="C1139" s="18">
        <v>70</v>
      </c>
      <c r="D1139" s="17">
        <v>1</v>
      </c>
      <c r="E1139" s="19">
        <v>43847</v>
      </c>
      <c r="F1139" s="17" t="s">
        <v>1810</v>
      </c>
      <c r="G1139" s="17" t="s">
        <v>365</v>
      </c>
      <c r="H1139" t="str" cm="1">
        <f t="array" ref="H11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39" s="17" t="s">
        <v>366</v>
      </c>
      <c r="J1139" t="str">
        <f>IF(semaineNetNm1[[#This Row],[Popularité]]&gt;=70,"Forte","Faible")</f>
        <v>Faible</v>
      </c>
      <c r="K1139" t="str">
        <f>IF(semaineNetNm1[[#This Row],[Energie]]&gt;0.6,"Forte","Faible")</f>
        <v>Forte</v>
      </c>
      <c r="L1139" s="18">
        <v>9493884</v>
      </c>
      <c r="M1139" s="17">
        <v>46814751</v>
      </c>
      <c r="N1139" s="19">
        <v>43847</v>
      </c>
      <c r="O1139" s="17">
        <v>63</v>
      </c>
      <c r="P1139" s="17">
        <v>0.747</v>
      </c>
      <c r="Q1139" s="17">
        <v>0.75600000000000001</v>
      </c>
      <c r="R1139" s="17">
        <v>4.5999999999999999E-2</v>
      </c>
      <c r="S1139" s="17">
        <v>4.7999999999999996E-3</v>
      </c>
      <c r="T1139" s="17">
        <v>0.58799999999999997</v>
      </c>
      <c r="U1139" s="17">
        <v>6.8699999999999997E-2</v>
      </c>
      <c r="V1139" s="17">
        <v>-5.407</v>
      </c>
      <c r="W1139" s="17">
        <v>200947</v>
      </c>
      <c r="X1139">
        <f>YEAR(semaineNetNm1[[#This Row],[Date de sortie]])</f>
        <v>2020</v>
      </c>
    </row>
    <row r="1140" spans="1:24" x14ac:dyDescent="0.25">
      <c r="A1140" s="10" t="s">
        <v>752</v>
      </c>
      <c r="B1140" s="17">
        <v>1491</v>
      </c>
      <c r="C1140" s="18">
        <v>71</v>
      </c>
      <c r="D1140" s="17">
        <v>1</v>
      </c>
      <c r="E1140" s="19">
        <v>43847</v>
      </c>
      <c r="F1140" s="17" t="s">
        <v>1811</v>
      </c>
      <c r="G1140" s="17" t="s">
        <v>1798</v>
      </c>
      <c r="H1140" t="str" cm="1">
        <f t="array" ref="H11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40" s="17" t="s">
        <v>193</v>
      </c>
      <c r="J1140" t="str">
        <f>IF(semaineNetNm1[[#This Row],[Popularité]]&gt;=70,"Forte","Faible")</f>
        <v>Faible</v>
      </c>
      <c r="K1140" t="str">
        <f>IF(semaineNetNm1[[#This Row],[Energie]]&gt;0.6,"Forte","Faible")</f>
        <v>Faible</v>
      </c>
      <c r="L1140" s="18">
        <v>9443725</v>
      </c>
      <c r="M1140" s="17">
        <v>6189454</v>
      </c>
      <c r="N1140" s="19">
        <v>43847</v>
      </c>
      <c r="O1140" s="17">
        <v>62</v>
      </c>
      <c r="P1140" s="17">
        <v>0.36</v>
      </c>
      <c r="Q1140" s="17">
        <v>0.83099999999999996</v>
      </c>
      <c r="R1140" s="17">
        <v>5.1999999999999998E-2</v>
      </c>
      <c r="S1140" s="17">
        <v>0.13600000000000001</v>
      </c>
      <c r="T1140" s="17">
        <v>7.0300000000000001E-2</v>
      </c>
      <c r="U1140" s="17">
        <v>0.60099999999999998</v>
      </c>
      <c r="V1140" s="17">
        <v>-8.0730000000000004</v>
      </c>
      <c r="W1140" s="17">
        <v>232212</v>
      </c>
      <c r="X1140">
        <f>YEAR(semaineNetNm1[[#This Row],[Date de sortie]])</f>
        <v>2020</v>
      </c>
    </row>
    <row r="1141" spans="1:24" x14ac:dyDescent="0.25">
      <c r="A1141" s="10" t="s">
        <v>752</v>
      </c>
      <c r="B1141" s="17">
        <v>1492</v>
      </c>
      <c r="C1141" s="18">
        <v>72</v>
      </c>
      <c r="D1141" s="17">
        <v>1</v>
      </c>
      <c r="E1141" s="19">
        <v>43847</v>
      </c>
      <c r="F1141" s="17" t="s">
        <v>1812</v>
      </c>
      <c r="G1141" s="17" t="s">
        <v>365</v>
      </c>
      <c r="H1141" t="str" cm="1">
        <f t="array" ref="H11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41" s="17" t="s">
        <v>366</v>
      </c>
      <c r="J1141" t="str">
        <f>IF(semaineNetNm1[[#This Row],[Popularité]]&gt;=70,"Forte","Faible")</f>
        <v>Faible</v>
      </c>
      <c r="K1141" t="str">
        <f>IF(semaineNetNm1[[#This Row],[Energie]]&gt;0.6,"Forte","Faible")</f>
        <v>Forte</v>
      </c>
      <c r="L1141" s="18">
        <v>9328951</v>
      </c>
      <c r="M1141" s="17">
        <v>46814751</v>
      </c>
      <c r="N1141" s="19">
        <v>43847</v>
      </c>
      <c r="O1141" s="17">
        <v>64</v>
      </c>
      <c r="P1141" s="17">
        <v>0.745</v>
      </c>
      <c r="Q1141" s="17">
        <v>0.84799999999999998</v>
      </c>
      <c r="R1141" s="17">
        <v>0.221</v>
      </c>
      <c r="S1141" s="17">
        <v>9.4899999999999998E-2</v>
      </c>
      <c r="T1141" s="17">
        <v>7.9600000000000004E-2</v>
      </c>
      <c r="U1141" s="17">
        <v>0.51600000000000001</v>
      </c>
      <c r="V1141" s="17">
        <v>-3.052</v>
      </c>
      <c r="W1141" s="17">
        <v>170227</v>
      </c>
      <c r="X1141">
        <f>YEAR(semaineNetNm1[[#This Row],[Date de sortie]])</f>
        <v>2020</v>
      </c>
    </row>
    <row r="1142" spans="1:24" x14ac:dyDescent="0.25">
      <c r="A1142" s="10" t="s">
        <v>752</v>
      </c>
      <c r="B1142" s="17">
        <v>1493</v>
      </c>
      <c r="C1142" s="18">
        <v>73</v>
      </c>
      <c r="D1142" s="17">
        <v>1</v>
      </c>
      <c r="E1142" s="19">
        <v>43847</v>
      </c>
      <c r="F1142" s="17" t="s">
        <v>1813</v>
      </c>
      <c r="G1142" s="17" t="s">
        <v>365</v>
      </c>
      <c r="H1142" t="str" cm="1">
        <f t="array" ref="H11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42" s="17" t="s">
        <v>366</v>
      </c>
      <c r="J1142" t="str">
        <f>IF(semaineNetNm1[[#This Row],[Popularité]]&gt;=70,"Forte","Faible")</f>
        <v>Faible</v>
      </c>
      <c r="K1142" t="str">
        <f>IF(semaineNetNm1[[#This Row],[Energie]]&gt;0.6,"Forte","Faible")</f>
        <v>Faible</v>
      </c>
      <c r="L1142" s="18">
        <v>9260007</v>
      </c>
      <c r="M1142" s="17">
        <v>46814751</v>
      </c>
      <c r="N1142" s="19">
        <v>43847</v>
      </c>
      <c r="O1142" s="17">
        <v>62</v>
      </c>
      <c r="P1142" s="17">
        <v>0.49299999999999999</v>
      </c>
      <c r="Q1142" s="17">
        <v>0.871</v>
      </c>
      <c r="R1142" s="17">
        <v>0.20499999999999999</v>
      </c>
      <c r="S1142" s="17">
        <v>1.34E-2</v>
      </c>
      <c r="T1142" s="17">
        <v>0.38500000000000001</v>
      </c>
      <c r="U1142" s="17">
        <v>4.9500000000000002E-2</v>
      </c>
      <c r="V1142" s="17">
        <v>-6.3559999999999999</v>
      </c>
      <c r="W1142" s="17">
        <v>200573</v>
      </c>
      <c r="X1142">
        <f>YEAR(semaineNetNm1[[#This Row],[Date de sortie]])</f>
        <v>2020</v>
      </c>
    </row>
    <row r="1143" spans="1:24" x14ac:dyDescent="0.25">
      <c r="A1143" s="10" t="s">
        <v>752</v>
      </c>
      <c r="B1143" s="17">
        <v>1494</v>
      </c>
      <c r="C1143" s="18">
        <v>74</v>
      </c>
      <c r="D1143" s="17">
        <v>1</v>
      </c>
      <c r="E1143" s="19">
        <v>43847</v>
      </c>
      <c r="F1143" s="17" t="s">
        <v>1814</v>
      </c>
      <c r="G1143" s="17" t="s">
        <v>365</v>
      </c>
      <c r="H1143" t="str" cm="1">
        <f t="array" ref="H11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43" s="17" t="s">
        <v>366</v>
      </c>
      <c r="J1143" t="str">
        <f>IF(semaineNetNm1[[#This Row],[Popularité]]&gt;=70,"Forte","Faible")</f>
        <v>Faible</v>
      </c>
      <c r="K1143" t="str">
        <f>IF(semaineNetNm1[[#This Row],[Energie]]&gt;0.6,"Forte","Faible")</f>
        <v>Forte</v>
      </c>
      <c r="L1143" s="18">
        <v>9159901</v>
      </c>
      <c r="M1143" s="17">
        <v>46814751</v>
      </c>
      <c r="N1143" s="19">
        <v>43847</v>
      </c>
      <c r="O1143" s="17">
        <v>61</v>
      </c>
      <c r="P1143" s="17">
        <v>0.80500000000000005</v>
      </c>
      <c r="Q1143" s="17">
        <v>0.77900000000000003</v>
      </c>
      <c r="R1143" s="17">
        <v>0.17799999999999999</v>
      </c>
      <c r="S1143" s="17">
        <v>1.7999999999999999E-2</v>
      </c>
      <c r="T1143" s="17">
        <v>0.32100000000000001</v>
      </c>
      <c r="U1143" s="17">
        <v>0.55700000000000005</v>
      </c>
      <c r="V1143" s="17">
        <v>-3.121</v>
      </c>
      <c r="W1143" s="17">
        <v>213413</v>
      </c>
      <c r="X1143">
        <f>YEAR(semaineNetNm1[[#This Row],[Date de sortie]])</f>
        <v>2020</v>
      </c>
    </row>
    <row r="1144" spans="1:24" x14ac:dyDescent="0.25">
      <c r="A1144" s="10" t="s">
        <v>752</v>
      </c>
      <c r="B1144" s="17">
        <v>1495</v>
      </c>
      <c r="C1144" s="18">
        <v>83</v>
      </c>
      <c r="D1144" s="17">
        <v>1</v>
      </c>
      <c r="E1144" s="19">
        <v>43847</v>
      </c>
      <c r="F1144" s="17" t="s">
        <v>1815</v>
      </c>
      <c r="G1144" s="17" t="s">
        <v>365</v>
      </c>
      <c r="H1144" t="str" cm="1">
        <f t="array" ref="H11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44" s="17" t="s">
        <v>366</v>
      </c>
      <c r="J1144" t="str">
        <f>IF(semaineNetNm1[[#This Row],[Popularité]]&gt;=70,"Forte","Faible")</f>
        <v>Faible</v>
      </c>
      <c r="K1144" t="str">
        <f>IF(semaineNetNm1[[#This Row],[Energie]]&gt;0.6,"Forte","Faible")</f>
        <v>Forte</v>
      </c>
      <c r="L1144" s="18">
        <v>8695060</v>
      </c>
      <c r="M1144" s="17">
        <v>46814751</v>
      </c>
      <c r="N1144" s="19">
        <v>43847</v>
      </c>
      <c r="O1144" s="17">
        <v>60</v>
      </c>
      <c r="P1144" s="17">
        <v>0.96599999999999997</v>
      </c>
      <c r="Q1144" s="17">
        <v>0.45800000000000002</v>
      </c>
      <c r="R1144" s="17">
        <v>0.38400000000000001</v>
      </c>
      <c r="S1144" s="17">
        <v>0.14000000000000001</v>
      </c>
      <c r="T1144" s="17">
        <v>0.11</v>
      </c>
      <c r="U1144" s="17">
        <v>0.35599999999999998</v>
      </c>
      <c r="V1144" s="17">
        <v>-2.1070000000000002</v>
      </c>
      <c r="W1144" s="17">
        <v>286960</v>
      </c>
      <c r="X1144">
        <f>YEAR(semaineNetNm1[[#This Row],[Date de sortie]])</f>
        <v>2020</v>
      </c>
    </row>
    <row r="1145" spans="1:24" x14ac:dyDescent="0.25">
      <c r="A1145" s="10" t="s">
        <v>752</v>
      </c>
      <c r="B1145" s="17">
        <v>1496</v>
      </c>
      <c r="C1145" s="18">
        <v>90</v>
      </c>
      <c r="D1145" s="17">
        <v>1</v>
      </c>
      <c r="E1145" s="19">
        <v>43847</v>
      </c>
      <c r="F1145" s="17" t="s">
        <v>1816</v>
      </c>
      <c r="G1145" s="17" t="s">
        <v>365</v>
      </c>
      <c r="H1145" t="str" cm="1">
        <f t="array" ref="H11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45" s="17" t="s">
        <v>366</v>
      </c>
      <c r="J1145" t="str">
        <f>IF(semaineNetNm1[[#This Row],[Popularité]]&gt;=70,"Forte","Faible")</f>
        <v>Faible</v>
      </c>
      <c r="K1145" t="str">
        <f>IF(semaineNetNm1[[#This Row],[Energie]]&gt;0.6,"Forte","Faible")</f>
        <v>Forte</v>
      </c>
      <c r="L1145" s="18">
        <v>8335790</v>
      </c>
      <c r="M1145" s="17">
        <v>46814751</v>
      </c>
      <c r="N1145" s="19">
        <v>43847</v>
      </c>
      <c r="O1145" s="17">
        <v>62</v>
      </c>
      <c r="P1145" s="17">
        <v>0.89900000000000002</v>
      </c>
      <c r="Q1145" s="17">
        <v>0.747</v>
      </c>
      <c r="R1145" s="17">
        <v>0.246</v>
      </c>
      <c r="S1145" s="17">
        <v>0.1</v>
      </c>
      <c r="T1145" s="17">
        <v>0.48599999999999999</v>
      </c>
      <c r="U1145" s="17">
        <v>0.58099999999999996</v>
      </c>
      <c r="V1145" s="17">
        <v>-5.125</v>
      </c>
      <c r="W1145" s="17">
        <v>177547</v>
      </c>
      <c r="X1145">
        <f>YEAR(semaineNetNm1[[#This Row],[Date de sortie]])</f>
        <v>2020</v>
      </c>
    </row>
    <row r="1146" spans="1:24" x14ac:dyDescent="0.25">
      <c r="A1146" s="10" t="s">
        <v>752</v>
      </c>
      <c r="B1146" s="17">
        <v>1497</v>
      </c>
      <c r="C1146" s="18">
        <v>91</v>
      </c>
      <c r="D1146" s="17">
        <v>1</v>
      </c>
      <c r="E1146" s="19">
        <v>43847</v>
      </c>
      <c r="F1146" s="17" t="s">
        <v>1817</v>
      </c>
      <c r="G1146" s="17" t="s">
        <v>1798</v>
      </c>
      <c r="H1146" t="str" cm="1">
        <f t="array" ref="H11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46" s="17" t="s">
        <v>193</v>
      </c>
      <c r="J1146" t="str">
        <f>IF(semaineNetNm1[[#This Row],[Popularité]]&gt;=70,"Forte","Faible")</f>
        <v>Faible</v>
      </c>
      <c r="K1146" t="str">
        <f>IF(semaineNetNm1[[#This Row],[Energie]]&gt;0.6,"Forte","Faible")</f>
        <v>Faible</v>
      </c>
      <c r="L1146" s="18">
        <v>8329349</v>
      </c>
      <c r="M1146" s="17">
        <v>6189454</v>
      </c>
      <c r="N1146" s="19">
        <v>43847</v>
      </c>
      <c r="O1146" s="17">
        <v>64</v>
      </c>
      <c r="P1146" s="17">
        <v>0.36199999999999999</v>
      </c>
      <c r="Q1146" s="17">
        <v>0.77900000000000003</v>
      </c>
      <c r="R1146" s="17">
        <v>4.7399999999999998E-2</v>
      </c>
      <c r="S1146" s="17">
        <v>0.13500000000000001</v>
      </c>
      <c r="T1146" s="17">
        <v>0.111</v>
      </c>
      <c r="U1146" s="17">
        <v>0.46</v>
      </c>
      <c r="V1146" s="17">
        <v>-10.847</v>
      </c>
      <c r="W1146" s="17">
        <v>286387</v>
      </c>
      <c r="X1146">
        <f>YEAR(semaineNetNm1[[#This Row],[Date de sortie]])</f>
        <v>2020</v>
      </c>
    </row>
    <row r="1147" spans="1:24" x14ac:dyDescent="0.25">
      <c r="A1147" s="10" t="s">
        <v>752</v>
      </c>
      <c r="B1147" s="17">
        <v>1498</v>
      </c>
      <c r="C1147" s="18">
        <v>94</v>
      </c>
      <c r="D1147" s="17">
        <v>1</v>
      </c>
      <c r="E1147" s="19">
        <v>43847</v>
      </c>
      <c r="F1147" s="17" t="s">
        <v>1818</v>
      </c>
      <c r="G1147" s="17" t="s">
        <v>365</v>
      </c>
      <c r="H1147" t="str" cm="1">
        <f t="array" ref="H11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47" s="17" t="s">
        <v>366</v>
      </c>
      <c r="J1147" t="str">
        <f>IF(semaineNetNm1[[#This Row],[Popularité]]&gt;=70,"Forte","Faible")</f>
        <v>Faible</v>
      </c>
      <c r="K1147" t="str">
        <f>IF(semaineNetNm1[[#This Row],[Energie]]&gt;0.6,"Forte","Faible")</f>
        <v>Forte</v>
      </c>
      <c r="L1147" s="18">
        <v>8277608</v>
      </c>
      <c r="M1147" s="17">
        <v>46814751</v>
      </c>
      <c r="N1147" s="19">
        <v>43847</v>
      </c>
      <c r="O1147" s="17">
        <v>61</v>
      </c>
      <c r="P1147" s="17">
        <v>0.66400000000000003</v>
      </c>
      <c r="Q1147" s="17">
        <v>0.89</v>
      </c>
      <c r="R1147" s="17">
        <v>0.106</v>
      </c>
      <c r="S1147" s="17">
        <v>4.8700000000000002E-3</v>
      </c>
      <c r="T1147" s="17">
        <v>0.25700000000000001</v>
      </c>
      <c r="U1147" s="17">
        <v>0.46700000000000003</v>
      </c>
      <c r="V1147" s="17">
        <v>-6.625</v>
      </c>
      <c r="W1147" s="17">
        <v>247733</v>
      </c>
      <c r="X1147">
        <f>YEAR(semaineNetNm1[[#This Row],[Date de sortie]])</f>
        <v>2020</v>
      </c>
    </row>
    <row r="1148" spans="1:24" x14ac:dyDescent="0.25">
      <c r="A1148" s="10" t="s">
        <v>752</v>
      </c>
      <c r="B1148" s="17">
        <v>1499</v>
      </c>
      <c r="C1148" s="18">
        <v>98</v>
      </c>
      <c r="D1148" s="17">
        <v>1</v>
      </c>
      <c r="E1148" s="19">
        <v>43847</v>
      </c>
      <c r="F1148" s="17" t="s">
        <v>1819</v>
      </c>
      <c r="G1148" s="17" t="s">
        <v>1798</v>
      </c>
      <c r="H1148" t="str" cm="1">
        <f t="array" ref="H11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48" s="17" t="s">
        <v>193</v>
      </c>
      <c r="J1148" t="str">
        <f>IF(semaineNetNm1[[#This Row],[Popularité]]&gt;=70,"Forte","Faible")</f>
        <v>Faible</v>
      </c>
      <c r="K1148" t="str">
        <f>IF(semaineNetNm1[[#This Row],[Energie]]&gt;0.6,"Forte","Faible")</f>
        <v>Faible</v>
      </c>
      <c r="L1148" s="18">
        <v>8172098</v>
      </c>
      <c r="M1148" s="17">
        <v>6189454</v>
      </c>
      <c r="N1148" s="19">
        <v>43847</v>
      </c>
      <c r="O1148" s="17">
        <v>62</v>
      </c>
      <c r="P1148" s="17">
        <v>0.59899999999999998</v>
      </c>
      <c r="Q1148" s="17">
        <v>0.875</v>
      </c>
      <c r="R1148" s="17">
        <v>0.13800000000000001</v>
      </c>
      <c r="S1148" s="17">
        <v>3.3300000000000003E-2</v>
      </c>
      <c r="T1148" s="17">
        <v>0.113</v>
      </c>
      <c r="U1148" s="17">
        <v>0.112</v>
      </c>
      <c r="V1148" s="17">
        <v>-9.077</v>
      </c>
      <c r="W1148" s="17">
        <v>256507</v>
      </c>
      <c r="X1148">
        <f>YEAR(semaineNetNm1[[#This Row],[Date de sortie]])</f>
        <v>2020</v>
      </c>
    </row>
    <row r="1149" spans="1:24" x14ac:dyDescent="0.25">
      <c r="A1149" s="10" t="s">
        <v>752</v>
      </c>
      <c r="B1149" s="17">
        <v>1500</v>
      </c>
      <c r="C1149" s="18">
        <v>100</v>
      </c>
      <c r="D1149" s="17">
        <v>1</v>
      </c>
      <c r="E1149" s="19">
        <v>43847</v>
      </c>
      <c r="F1149" s="17" t="s">
        <v>1820</v>
      </c>
      <c r="G1149" s="17" t="s">
        <v>365</v>
      </c>
      <c r="H1149" t="str" cm="1">
        <f t="array" ref="H11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49" s="17" t="s">
        <v>366</v>
      </c>
      <c r="J1149" t="str">
        <f>IF(semaineNetNm1[[#This Row],[Popularité]]&gt;=70,"Forte","Faible")</f>
        <v>Faible</v>
      </c>
      <c r="K1149" t="str">
        <f>IF(semaineNetNm1[[#This Row],[Energie]]&gt;0.6,"Forte","Faible")</f>
        <v>Faible</v>
      </c>
      <c r="L1149" s="18">
        <v>8030151</v>
      </c>
      <c r="M1149" s="17">
        <v>46814751</v>
      </c>
      <c r="N1149" s="19">
        <v>43847</v>
      </c>
      <c r="O1149" s="17">
        <v>57</v>
      </c>
      <c r="P1149" s="17">
        <v>0.23100000000000001</v>
      </c>
      <c r="Q1149" s="17">
        <v>0.42899999999999999</v>
      </c>
      <c r="R1149" s="17">
        <v>0.40200000000000002</v>
      </c>
      <c r="S1149" s="17">
        <v>0.878</v>
      </c>
      <c r="T1149" s="17">
        <v>0.27900000000000003</v>
      </c>
      <c r="U1149" s="17">
        <v>0.91400000000000003</v>
      </c>
      <c r="V1149" s="17">
        <v>-20.43</v>
      </c>
      <c r="W1149" s="17">
        <v>30133</v>
      </c>
      <c r="X1149">
        <f>YEAR(semaineNetNm1[[#This Row],[Date de sortie]])</f>
        <v>2020</v>
      </c>
    </row>
    <row r="1150" spans="1:24" x14ac:dyDescent="0.25">
      <c r="A1150" s="10" t="s">
        <v>752</v>
      </c>
      <c r="B1150" s="17">
        <v>1501</v>
      </c>
      <c r="C1150" s="18">
        <v>102</v>
      </c>
      <c r="D1150" s="17">
        <v>1</v>
      </c>
      <c r="E1150" s="19">
        <v>43847</v>
      </c>
      <c r="F1150" s="17" t="s">
        <v>1821</v>
      </c>
      <c r="G1150" s="17" t="s">
        <v>365</v>
      </c>
      <c r="H1150" t="str" cm="1">
        <f t="array" ref="H11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50" s="17" t="s">
        <v>366</v>
      </c>
      <c r="J1150" t="str">
        <f>IF(semaineNetNm1[[#This Row],[Popularité]]&gt;=70,"Forte","Faible")</f>
        <v>Faible</v>
      </c>
      <c r="K1150" t="str">
        <f>IF(semaineNetNm1[[#This Row],[Energie]]&gt;0.6,"Forte","Faible")</f>
        <v>Forte</v>
      </c>
      <c r="L1150" s="18">
        <v>7913461</v>
      </c>
      <c r="M1150" s="17">
        <v>46814751</v>
      </c>
      <c r="N1150" s="19">
        <v>43847</v>
      </c>
      <c r="O1150" s="17">
        <v>60</v>
      </c>
      <c r="P1150" s="17">
        <v>0.81100000000000005</v>
      </c>
      <c r="Q1150" s="17">
        <v>0.76900000000000002</v>
      </c>
      <c r="R1150" s="17">
        <v>0.22800000000000001</v>
      </c>
      <c r="S1150" s="17">
        <v>2.3400000000000001E-2</v>
      </c>
      <c r="T1150" s="17">
        <v>4.5100000000000001E-2</v>
      </c>
      <c r="U1150" s="17">
        <v>0.76</v>
      </c>
      <c r="V1150" s="17">
        <v>-4.1619999999999999</v>
      </c>
      <c r="W1150" s="17">
        <v>177293</v>
      </c>
      <c r="X1150">
        <f>YEAR(semaineNetNm1[[#This Row],[Date de sortie]])</f>
        <v>2020</v>
      </c>
    </row>
    <row r="1151" spans="1:24" x14ac:dyDescent="0.25">
      <c r="A1151" s="10" t="s">
        <v>752</v>
      </c>
      <c r="B1151" s="17">
        <v>1502</v>
      </c>
      <c r="C1151" s="18">
        <v>113</v>
      </c>
      <c r="D1151" s="17">
        <v>1</v>
      </c>
      <c r="E1151" s="19">
        <v>43847</v>
      </c>
      <c r="F1151" s="17" t="s">
        <v>1822</v>
      </c>
      <c r="G1151" s="17" t="s">
        <v>365</v>
      </c>
      <c r="H1151" t="str" cm="1">
        <f t="array" ref="H11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51" s="17" t="s">
        <v>366</v>
      </c>
      <c r="J1151" t="str">
        <f>IF(semaineNetNm1[[#This Row],[Popularité]]&gt;=70,"Forte","Faible")</f>
        <v>Faible</v>
      </c>
      <c r="K1151" t="str">
        <f>IF(semaineNetNm1[[#This Row],[Energie]]&gt;0.6,"Forte","Faible")</f>
        <v>Faible</v>
      </c>
      <c r="L1151" s="18">
        <v>7115414</v>
      </c>
      <c r="M1151" s="17">
        <v>46814751</v>
      </c>
      <c r="N1151" s="19">
        <v>43847</v>
      </c>
      <c r="O1151" s="17">
        <v>60</v>
      </c>
      <c r="P1151" s="17">
        <v>0.54300000000000004</v>
      </c>
      <c r="Q1151" s="17">
        <v>0.63500000000000001</v>
      </c>
      <c r="R1151" s="17">
        <v>6.7000000000000004E-2</v>
      </c>
      <c r="S1151" s="17">
        <v>4.5400000000000003E-2</v>
      </c>
      <c r="T1151" s="17">
        <v>0.27200000000000002</v>
      </c>
      <c r="U1151" s="17">
        <v>3.5999999999999997E-2</v>
      </c>
      <c r="V1151" s="17">
        <v>-5.9409999999999998</v>
      </c>
      <c r="W1151" s="17">
        <v>303000</v>
      </c>
      <c r="X1151">
        <f>YEAR(semaineNetNm1[[#This Row],[Date de sortie]])</f>
        <v>2020</v>
      </c>
    </row>
    <row r="1152" spans="1:24" x14ac:dyDescent="0.25">
      <c r="A1152" s="10" t="s">
        <v>752</v>
      </c>
      <c r="B1152" s="17">
        <v>1503</v>
      </c>
      <c r="C1152" s="18">
        <v>115</v>
      </c>
      <c r="D1152" s="17">
        <v>1</v>
      </c>
      <c r="E1152" s="19">
        <v>43847</v>
      </c>
      <c r="F1152" s="17" t="s">
        <v>1823</v>
      </c>
      <c r="G1152" s="17" t="s">
        <v>1796</v>
      </c>
      <c r="H1152" t="str" cm="1">
        <f t="array" ref="H11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52" s="17" t="s">
        <v>68</v>
      </c>
      <c r="J1152" t="str">
        <f>IF(semaineNetNm1[[#This Row],[Popularité]]&gt;=70,"Forte","Faible")</f>
        <v>Faible</v>
      </c>
      <c r="K1152" t="str">
        <f>IF(semaineNetNm1[[#This Row],[Energie]]&gt;0.6,"Forte","Faible")</f>
        <v>Forte</v>
      </c>
      <c r="L1152" s="18">
        <v>7050815</v>
      </c>
      <c r="M1152" s="17">
        <v>15663384</v>
      </c>
      <c r="N1152" s="19">
        <v>43847</v>
      </c>
      <c r="O1152" s="17">
        <v>59</v>
      </c>
      <c r="P1152" s="17">
        <v>0.66100000000000003</v>
      </c>
      <c r="Q1152" s="17">
        <v>0.70799999999999996</v>
      </c>
      <c r="R1152" s="17">
        <v>5.4600000000000003E-2</v>
      </c>
      <c r="S1152" s="17">
        <v>3.9600000000000003E-2</v>
      </c>
      <c r="T1152" s="17">
        <v>0.113</v>
      </c>
      <c r="U1152" s="17">
        <v>0.317</v>
      </c>
      <c r="V1152" s="17">
        <v>-6.5430000000000001</v>
      </c>
      <c r="W1152" s="17">
        <v>211784</v>
      </c>
      <c r="X1152">
        <f>YEAR(semaineNetNm1[[#This Row],[Date de sortie]])</f>
        <v>2020</v>
      </c>
    </row>
    <row r="1153" spans="1:24" x14ac:dyDescent="0.25">
      <c r="A1153" s="10" t="s">
        <v>752</v>
      </c>
      <c r="B1153" s="17">
        <v>1504</v>
      </c>
      <c r="C1153" s="18">
        <v>118</v>
      </c>
      <c r="D1153" s="17">
        <v>1</v>
      </c>
      <c r="E1153" s="19">
        <v>43847</v>
      </c>
      <c r="F1153" s="17" t="s">
        <v>1824</v>
      </c>
      <c r="G1153" s="17" t="s">
        <v>1798</v>
      </c>
      <c r="H1153" t="str" cm="1">
        <f t="array" ref="H11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53" s="17" t="s">
        <v>193</v>
      </c>
      <c r="J1153" t="str">
        <f>IF(semaineNetNm1[[#This Row],[Popularité]]&gt;=70,"Forte","Faible")</f>
        <v>Faible</v>
      </c>
      <c r="K1153" t="str">
        <f>IF(semaineNetNm1[[#This Row],[Energie]]&gt;0.6,"Forte","Faible")</f>
        <v>Faible</v>
      </c>
      <c r="L1153" s="18">
        <v>6960699</v>
      </c>
      <c r="M1153" s="17">
        <v>6189454</v>
      </c>
      <c r="N1153" s="19">
        <v>43847</v>
      </c>
      <c r="O1153" s="17">
        <v>67</v>
      </c>
      <c r="P1153" s="17">
        <v>0.182</v>
      </c>
      <c r="Q1153" s="17">
        <v>0.82799999999999996</v>
      </c>
      <c r="R1153" s="17">
        <v>0.16600000000000001</v>
      </c>
      <c r="S1153" s="17">
        <v>0.754</v>
      </c>
      <c r="T1153" s="17">
        <v>0.15</v>
      </c>
      <c r="U1153" s="17">
        <v>0.23100000000000001</v>
      </c>
      <c r="V1153" s="17">
        <v>-13.066000000000001</v>
      </c>
      <c r="W1153" s="17">
        <v>330507</v>
      </c>
      <c r="X1153">
        <f>YEAR(semaineNetNm1[[#This Row],[Date de sortie]])</f>
        <v>2020</v>
      </c>
    </row>
    <row r="1154" spans="1:24" x14ac:dyDescent="0.25">
      <c r="A1154" s="10" t="s">
        <v>752</v>
      </c>
      <c r="B1154" s="17">
        <v>1505</v>
      </c>
      <c r="C1154" s="18">
        <v>139</v>
      </c>
      <c r="D1154" s="17">
        <v>1</v>
      </c>
      <c r="E1154" s="19">
        <v>43847</v>
      </c>
      <c r="F1154" s="17" t="s">
        <v>1825</v>
      </c>
      <c r="G1154" s="17" t="s">
        <v>1798</v>
      </c>
      <c r="H1154" t="str" cm="1">
        <f t="array" ref="H11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54" s="17" t="s">
        <v>193</v>
      </c>
      <c r="J1154" t="str">
        <f>IF(semaineNetNm1[[#This Row],[Popularité]]&gt;=70,"Forte","Faible")</f>
        <v>Faible</v>
      </c>
      <c r="K1154" t="str">
        <f>IF(semaineNetNm1[[#This Row],[Energie]]&gt;0.6,"Forte","Faible")</f>
        <v>Faible</v>
      </c>
      <c r="L1154" s="18">
        <v>6462701</v>
      </c>
      <c r="M1154" s="17">
        <v>6189454</v>
      </c>
      <c r="N1154" s="19">
        <v>43847</v>
      </c>
      <c r="O1154" s="17">
        <v>60</v>
      </c>
      <c r="P1154" s="17">
        <v>0.499</v>
      </c>
      <c r="Q1154" s="17">
        <v>0.58299999999999996</v>
      </c>
      <c r="R1154" s="17">
        <v>2.6100000000000002E-2</v>
      </c>
      <c r="S1154" s="17">
        <v>0.59099999999999997</v>
      </c>
      <c r="T1154" s="17">
        <v>0.33</v>
      </c>
      <c r="U1154" s="17">
        <v>0.34200000000000003</v>
      </c>
      <c r="V1154" s="17">
        <v>-10.086</v>
      </c>
      <c r="W1154" s="17">
        <v>217868</v>
      </c>
      <c r="X1154">
        <f>YEAR(semaineNetNm1[[#This Row],[Date de sortie]])</f>
        <v>2020</v>
      </c>
    </row>
    <row r="1155" spans="1:24" x14ac:dyDescent="0.25">
      <c r="A1155" s="10" t="s">
        <v>752</v>
      </c>
      <c r="B1155" s="17">
        <v>1506</v>
      </c>
      <c r="C1155" s="18">
        <v>148</v>
      </c>
      <c r="D1155" s="17">
        <v>1</v>
      </c>
      <c r="E1155" s="19">
        <v>43847</v>
      </c>
      <c r="F1155" s="17" t="s">
        <v>1826</v>
      </c>
      <c r="G1155" s="17" t="s">
        <v>1798</v>
      </c>
      <c r="H1155" t="str" cm="1">
        <f t="array" ref="H11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55" s="17" t="s">
        <v>193</v>
      </c>
      <c r="J1155" t="str">
        <f>IF(semaineNetNm1[[#This Row],[Popularité]]&gt;=70,"Forte","Faible")</f>
        <v>Faible</v>
      </c>
      <c r="K1155" t="str">
        <f>IF(semaineNetNm1[[#This Row],[Energie]]&gt;0.6,"Forte","Faible")</f>
        <v>Faible</v>
      </c>
      <c r="L1155" s="18">
        <v>6159873</v>
      </c>
      <c r="M1155" s="17">
        <v>6189454</v>
      </c>
      <c r="N1155" s="19">
        <v>43847</v>
      </c>
      <c r="O1155" s="17">
        <v>61</v>
      </c>
      <c r="P1155" s="17">
        <v>5.3999999999999999E-2</v>
      </c>
      <c r="Q1155" s="17">
        <v>0.76200000000000001</v>
      </c>
      <c r="R1155" s="17">
        <v>5.0299999999999997E-2</v>
      </c>
      <c r="S1155" s="17">
        <v>0.94699999999999995</v>
      </c>
      <c r="T1155" s="17">
        <v>0.124</v>
      </c>
      <c r="U1155" s="17">
        <v>0.33900000000000002</v>
      </c>
      <c r="V1155" s="17">
        <v>-16.734999999999999</v>
      </c>
      <c r="W1155" s="17">
        <v>160267</v>
      </c>
      <c r="X1155">
        <f>YEAR(semaineNetNm1[[#This Row],[Date de sortie]])</f>
        <v>2020</v>
      </c>
    </row>
    <row r="1156" spans="1:24" x14ac:dyDescent="0.25">
      <c r="A1156" s="10" t="s">
        <v>752</v>
      </c>
      <c r="B1156" s="17">
        <v>1508</v>
      </c>
      <c r="C1156" s="18">
        <v>157</v>
      </c>
      <c r="D1156" s="17">
        <v>1</v>
      </c>
      <c r="E1156" s="19">
        <v>43847</v>
      </c>
      <c r="F1156" s="17" t="s">
        <v>1827</v>
      </c>
      <c r="G1156" s="17" t="s">
        <v>1798</v>
      </c>
      <c r="H1156" t="str" cm="1">
        <f t="array" ref="H11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56" s="17" t="s">
        <v>193</v>
      </c>
      <c r="J1156" t="str">
        <f>IF(semaineNetNm1[[#This Row],[Popularité]]&gt;=70,"Forte","Faible")</f>
        <v>Faible</v>
      </c>
      <c r="K1156" t="str">
        <f>IF(semaineNetNm1[[#This Row],[Energie]]&gt;0.6,"Forte","Faible")</f>
        <v>Forte</v>
      </c>
      <c r="L1156" s="18">
        <v>5934464</v>
      </c>
      <c r="M1156" s="17">
        <v>6189454</v>
      </c>
      <c r="N1156" s="19">
        <v>43847</v>
      </c>
      <c r="O1156" s="17">
        <v>58</v>
      </c>
      <c r="P1156" s="17">
        <v>0.627</v>
      </c>
      <c r="Q1156" s="17">
        <v>0.73899999999999999</v>
      </c>
      <c r="R1156" s="17">
        <v>0.17100000000000001</v>
      </c>
      <c r="S1156" s="17">
        <v>4.5900000000000003E-2</v>
      </c>
      <c r="T1156" s="17">
        <v>0.159</v>
      </c>
      <c r="U1156" s="17">
        <v>0.54200000000000004</v>
      </c>
      <c r="V1156" s="17">
        <v>-8.6080000000000005</v>
      </c>
      <c r="W1156" s="17">
        <v>199981</v>
      </c>
      <c r="X1156">
        <f>YEAR(semaineNetNm1[[#This Row],[Date de sortie]])</f>
        <v>2020</v>
      </c>
    </row>
    <row r="1157" spans="1:24" x14ac:dyDescent="0.25">
      <c r="A1157" s="10" t="s">
        <v>752</v>
      </c>
      <c r="B1157" s="17">
        <v>1509</v>
      </c>
      <c r="C1157" s="18">
        <v>167</v>
      </c>
      <c r="D1157" s="17">
        <v>1</v>
      </c>
      <c r="E1157" s="19">
        <v>43847</v>
      </c>
      <c r="F1157" s="17" t="s">
        <v>1828</v>
      </c>
      <c r="G1157" s="17" t="s">
        <v>1829</v>
      </c>
      <c r="H1157" t="str" cm="1">
        <f t="array" ref="H11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157" s="17" t="s">
        <v>343</v>
      </c>
      <c r="J1157" t="str">
        <f>IF(semaineNetNm1[[#This Row],[Popularité]]&gt;=70,"Forte","Faible")</f>
        <v>Faible</v>
      </c>
      <c r="K1157" t="str">
        <f>IF(semaineNetNm1[[#This Row],[Energie]]&gt;0.6,"Forte","Faible")</f>
        <v>Faible</v>
      </c>
      <c r="L1157" s="18">
        <v>5678754</v>
      </c>
      <c r="M1157" s="17">
        <v>951798</v>
      </c>
      <c r="N1157" s="19">
        <v>43847</v>
      </c>
      <c r="O1157" s="17">
        <v>59</v>
      </c>
      <c r="P1157" s="17">
        <v>0.56999999999999995</v>
      </c>
      <c r="Q1157" s="17">
        <v>0.91600000000000004</v>
      </c>
      <c r="R1157" s="17">
        <v>0.18</v>
      </c>
      <c r="S1157" s="17">
        <v>2.86E-2</v>
      </c>
      <c r="T1157" s="17">
        <v>8.5099999999999995E-2</v>
      </c>
      <c r="U1157" s="17">
        <v>0.7</v>
      </c>
      <c r="V1157" s="17">
        <v>-6.2779999999999996</v>
      </c>
      <c r="W1157" s="17">
        <v>169702</v>
      </c>
      <c r="X1157">
        <f>YEAR(semaineNetNm1[[#This Row],[Date de sortie]])</f>
        <v>2020</v>
      </c>
    </row>
    <row r="1158" spans="1:24" x14ac:dyDescent="0.25">
      <c r="A1158" s="10" t="s">
        <v>752</v>
      </c>
      <c r="B1158" s="17">
        <v>1460</v>
      </c>
      <c r="C1158" s="18">
        <v>76</v>
      </c>
      <c r="D1158" s="17">
        <v>3</v>
      </c>
      <c r="E1158" s="19">
        <v>43847</v>
      </c>
      <c r="F1158" s="17" t="s">
        <v>1830</v>
      </c>
      <c r="G1158" s="17" t="s">
        <v>1831</v>
      </c>
      <c r="H1158" t="str" cm="1">
        <f t="array" ref="H11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58" s="17" t="s">
        <v>224</v>
      </c>
      <c r="J1158" t="str">
        <f>IF(semaineNetNm1[[#This Row],[Popularité]]&gt;=70,"Forte","Faible")</f>
        <v>Faible</v>
      </c>
      <c r="K1158" t="str">
        <f>IF(semaineNetNm1[[#This Row],[Energie]]&gt;0.6,"Forte","Faible")</f>
        <v>Faible</v>
      </c>
      <c r="L1158" s="18">
        <v>5208651</v>
      </c>
      <c r="M1158" s="17">
        <v>486474</v>
      </c>
      <c r="N1158" s="19">
        <v>43846</v>
      </c>
      <c r="O1158" s="17">
        <v>62</v>
      </c>
      <c r="P1158" s="17">
        <v>0.59199999999999997</v>
      </c>
      <c r="Q1158" s="17">
        <v>0.746</v>
      </c>
      <c r="R1158" s="17">
        <v>9.1399999999999995E-2</v>
      </c>
      <c r="S1158" s="17">
        <v>0.46200000000000002</v>
      </c>
      <c r="T1158" s="17">
        <v>0.187</v>
      </c>
      <c r="U1158" s="17">
        <v>0.629</v>
      </c>
      <c r="V1158" s="17">
        <v>-6.8609999999999998</v>
      </c>
      <c r="W1158" s="17">
        <v>162094</v>
      </c>
      <c r="X1158">
        <f>YEAR(semaineNetNm1[[#This Row],[Date de sortie]])</f>
        <v>2020</v>
      </c>
    </row>
    <row r="1159" spans="1:24" x14ac:dyDescent="0.25">
      <c r="A1159" s="10" t="s">
        <v>752</v>
      </c>
      <c r="B1159" s="17">
        <v>1510</v>
      </c>
      <c r="C1159" s="18">
        <v>168</v>
      </c>
      <c r="D1159" s="17">
        <v>1</v>
      </c>
      <c r="E1159" s="19">
        <v>43847</v>
      </c>
      <c r="F1159" s="17" t="s">
        <v>1832</v>
      </c>
      <c r="G1159" s="17" t="s">
        <v>1833</v>
      </c>
      <c r="H1159" t="str" cm="1">
        <f t="array" ref="H11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159" s="17" t="s">
        <v>343</v>
      </c>
      <c r="J1159" t="str">
        <f>IF(semaineNetNm1[[#This Row],[Popularité]]&gt;=70,"Forte","Faible")</f>
        <v>Faible</v>
      </c>
      <c r="K1159" t="str">
        <f>IF(semaineNetNm1[[#This Row],[Energie]]&gt;0.6,"Forte","Faible")</f>
        <v>Forte</v>
      </c>
      <c r="L1159" s="18">
        <v>5656775</v>
      </c>
      <c r="M1159" s="17">
        <v>1603670</v>
      </c>
      <c r="N1159" s="19">
        <v>43846</v>
      </c>
      <c r="O1159" s="17">
        <v>65</v>
      </c>
      <c r="P1159" s="17">
        <v>0.71299999999999997</v>
      </c>
      <c r="Q1159" s="17">
        <v>0.77600000000000002</v>
      </c>
      <c r="R1159" s="17">
        <v>0.14299999999999999</v>
      </c>
      <c r="S1159" s="17">
        <v>0.52500000000000002</v>
      </c>
      <c r="T1159" s="17">
        <v>0.30599999999999999</v>
      </c>
      <c r="U1159" s="17">
        <v>0.55100000000000005</v>
      </c>
      <c r="V1159" s="17">
        <v>-6.1210000000000004</v>
      </c>
      <c r="W1159" s="17">
        <v>193453</v>
      </c>
      <c r="X1159">
        <f>YEAR(semaineNetNm1[[#This Row],[Date de sortie]])</f>
        <v>2020</v>
      </c>
    </row>
    <row r="1160" spans="1:24" x14ac:dyDescent="0.25">
      <c r="A1160" s="10" t="s">
        <v>752</v>
      </c>
      <c r="B1160" s="17">
        <v>1223</v>
      </c>
      <c r="C1160" s="18">
        <v>47</v>
      </c>
      <c r="D1160" s="17">
        <v>15</v>
      </c>
      <c r="E1160" s="19">
        <v>43861</v>
      </c>
      <c r="F1160" s="17" t="s">
        <v>1834</v>
      </c>
      <c r="G1160" s="17" t="s">
        <v>1835</v>
      </c>
      <c r="H1160" t="str" cm="1">
        <f t="array" ref="H11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60" s="17" t="s">
        <v>106</v>
      </c>
      <c r="J1160" t="str">
        <f>IF(semaineNetNm1[[#This Row],[Popularité]]&gt;=70,"Forte","Faible")</f>
        <v>Forte</v>
      </c>
      <c r="K1160" t="str">
        <f>IF(semaineNetNm1[[#This Row],[Energie]]&gt;0.6,"Forte","Faible")</f>
        <v>Forte</v>
      </c>
      <c r="L1160" s="18">
        <v>4440661</v>
      </c>
      <c r="M1160" s="17">
        <v>22136717</v>
      </c>
      <c r="N1160" s="19">
        <v>43843</v>
      </c>
      <c r="O1160" s="17">
        <v>72</v>
      </c>
      <c r="P1160" s="17">
        <v>0.69599999999999995</v>
      </c>
      <c r="Q1160" s="17">
        <v>0.77500000000000002</v>
      </c>
      <c r="R1160" s="17">
        <v>6.8099999999999994E-2</v>
      </c>
      <c r="S1160" s="17">
        <v>5.5899999999999998E-2</v>
      </c>
      <c r="T1160" s="17">
        <v>0.157</v>
      </c>
      <c r="U1160" s="17">
        <v>0.77500000000000002</v>
      </c>
      <c r="V1160" s="17">
        <v>-5.1840000000000002</v>
      </c>
      <c r="W1160" s="17">
        <v>190570</v>
      </c>
      <c r="X1160">
        <f>YEAR(semaineNetNm1[[#This Row],[Date de sortie]])</f>
        <v>2020</v>
      </c>
    </row>
    <row r="1161" spans="1:24" x14ac:dyDescent="0.25">
      <c r="A1161" s="10" t="s">
        <v>752</v>
      </c>
      <c r="B1161" s="17">
        <v>1002</v>
      </c>
      <c r="C1161" s="18">
        <v>31</v>
      </c>
      <c r="D1161" s="17">
        <v>20</v>
      </c>
      <c r="E1161" s="19">
        <v>43931</v>
      </c>
      <c r="F1161" s="17" t="s">
        <v>1836</v>
      </c>
      <c r="G1161" s="17" t="s">
        <v>1837</v>
      </c>
      <c r="H1161" t="str" cm="1">
        <f t="array" ref="H11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61" s="17" t="s">
        <v>1108</v>
      </c>
      <c r="J1161" t="str">
        <f>IF(semaineNetNm1[[#This Row],[Popularité]]&gt;=70,"Forte","Faible")</f>
        <v>Forte</v>
      </c>
      <c r="K1161" t="str">
        <f>IF(semaineNetNm1[[#This Row],[Energie]]&gt;0.6,"Forte","Faible")</f>
        <v>Faible</v>
      </c>
      <c r="L1161" s="18">
        <v>4669248</v>
      </c>
      <c r="M1161" s="17">
        <v>92356</v>
      </c>
      <c r="N1161" s="19">
        <v>43842</v>
      </c>
      <c r="O1161" s="17">
        <v>73</v>
      </c>
      <c r="P1161" s="17">
        <v>0.32700000000000001</v>
      </c>
      <c r="Q1161" s="17">
        <v>0.90300000000000002</v>
      </c>
      <c r="R1161" s="17">
        <v>8.77E-2</v>
      </c>
      <c r="S1161" s="17">
        <v>0.26</v>
      </c>
      <c r="T1161" s="17">
        <v>0.108</v>
      </c>
      <c r="U1161" s="17">
        <v>0.27400000000000002</v>
      </c>
      <c r="V1161" s="17">
        <v>-9.7270000000000003</v>
      </c>
      <c r="W1161" s="17">
        <v>106000</v>
      </c>
      <c r="X1161">
        <f>YEAR(semaineNetNm1[[#This Row],[Date de sortie]])</f>
        <v>2020</v>
      </c>
    </row>
    <row r="1162" spans="1:24" x14ac:dyDescent="0.25">
      <c r="A1162" s="10" t="s">
        <v>752</v>
      </c>
      <c r="B1162" s="17">
        <v>383</v>
      </c>
      <c r="C1162" s="18">
        <v>3</v>
      </c>
      <c r="D1162" s="17">
        <v>70</v>
      </c>
      <c r="E1162" s="19">
        <v>43840</v>
      </c>
      <c r="F1162" s="17" t="s">
        <v>1838</v>
      </c>
      <c r="G1162" s="17" t="s">
        <v>1395</v>
      </c>
      <c r="H1162" t="str" cm="1">
        <f t="array" ref="H11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62" s="17" t="s">
        <v>74</v>
      </c>
      <c r="J1162" t="str">
        <f>IF(semaineNetNm1[[#This Row],[Popularité]]&gt;=70,"Forte","Faible")</f>
        <v>Forte</v>
      </c>
      <c r="K1162" t="str">
        <f>IF(semaineNetNm1[[#This Row],[Energie]]&gt;0.6,"Forte","Faible")</f>
        <v>Forte</v>
      </c>
      <c r="L1162" s="18">
        <v>5241227</v>
      </c>
      <c r="M1162" s="17">
        <v>10488292</v>
      </c>
      <c r="N1162" s="19">
        <v>43840</v>
      </c>
      <c r="O1162" s="17">
        <v>81</v>
      </c>
      <c r="P1162" s="17">
        <v>0.60899999999999999</v>
      </c>
      <c r="Q1162" s="17">
        <v>0.67600000000000005</v>
      </c>
      <c r="R1162" s="17">
        <v>0.48099999999999998</v>
      </c>
      <c r="S1162" s="17">
        <v>7.0599999999999996E-2</v>
      </c>
      <c r="T1162" s="17">
        <v>0.152</v>
      </c>
      <c r="U1162" s="17">
        <v>0.50800000000000001</v>
      </c>
      <c r="V1162" s="17">
        <v>-5.8310000000000004</v>
      </c>
      <c r="W1162" s="17">
        <v>237735</v>
      </c>
      <c r="X1162">
        <f>YEAR(semaineNetNm1[[#This Row],[Date de sortie]])</f>
        <v>2020</v>
      </c>
    </row>
    <row r="1163" spans="1:24" x14ac:dyDescent="0.25">
      <c r="A1163" s="10" t="s">
        <v>752</v>
      </c>
      <c r="B1163" s="17">
        <v>911</v>
      </c>
      <c r="C1163" s="18">
        <v>75</v>
      </c>
      <c r="D1163" s="17">
        <v>14</v>
      </c>
      <c r="E1163" s="19">
        <v>44050</v>
      </c>
      <c r="F1163" s="17" t="s">
        <v>1839</v>
      </c>
      <c r="G1163" s="17" t="s">
        <v>1840</v>
      </c>
      <c r="H1163" t="str" cm="1">
        <f t="array" ref="H11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63" s="17" t="s">
        <v>1841</v>
      </c>
      <c r="J1163" t="str">
        <f>IF(semaineNetNm1[[#This Row],[Popularité]]&gt;=70,"Forte","Faible")</f>
        <v>Forte</v>
      </c>
      <c r="K1163" t="str">
        <f>IF(semaineNetNm1[[#This Row],[Energie]]&gt;0.6,"Forte","Faible")</f>
        <v>Forte</v>
      </c>
      <c r="L1163" s="18">
        <v>4598325</v>
      </c>
      <c r="M1163" s="17">
        <v>38111</v>
      </c>
      <c r="N1163" s="19">
        <v>43840</v>
      </c>
      <c r="O1163" s="17">
        <v>77</v>
      </c>
      <c r="P1163" s="17">
        <v>0.7</v>
      </c>
      <c r="Q1163" s="17">
        <v>0.68200000000000005</v>
      </c>
      <c r="R1163" s="17">
        <v>3.9699999999999999E-2</v>
      </c>
      <c r="S1163" s="17">
        <v>0.40600000000000003</v>
      </c>
      <c r="T1163" s="17">
        <v>0.17399999999999999</v>
      </c>
      <c r="U1163" s="17">
        <v>0.63700000000000001</v>
      </c>
      <c r="V1163" s="17">
        <v>-5.5910000000000002</v>
      </c>
      <c r="W1163" s="17">
        <v>186878</v>
      </c>
      <c r="X1163">
        <f>YEAR(semaineNetNm1[[#This Row],[Date de sortie]])</f>
        <v>2020</v>
      </c>
    </row>
    <row r="1164" spans="1:24" x14ac:dyDescent="0.25">
      <c r="A1164" s="10" t="s">
        <v>752</v>
      </c>
      <c r="B1164" s="17">
        <v>1082</v>
      </c>
      <c r="C1164" s="18">
        <v>14</v>
      </c>
      <c r="D1164" s="17">
        <v>27</v>
      </c>
      <c r="E1164" s="19">
        <v>43840</v>
      </c>
      <c r="F1164" s="17" t="s">
        <v>1842</v>
      </c>
      <c r="G1164" s="17" t="s">
        <v>83</v>
      </c>
      <c r="H1164" t="str" cm="1">
        <f t="array" ref="H11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64" s="17" t="s">
        <v>68</v>
      </c>
      <c r="J1164" t="str">
        <f>IF(semaineNetNm1[[#This Row],[Popularité]]&gt;=70,"Forte","Faible")</f>
        <v>Forte</v>
      </c>
      <c r="K1164" t="str">
        <f>IF(semaineNetNm1[[#This Row],[Energie]]&gt;0.6,"Forte","Faible")</f>
        <v>Faible</v>
      </c>
      <c r="L1164" s="18">
        <v>4322088</v>
      </c>
      <c r="M1164" s="17">
        <v>28931149</v>
      </c>
      <c r="N1164" s="19">
        <v>43840</v>
      </c>
      <c r="O1164" s="17">
        <v>81</v>
      </c>
      <c r="P1164" s="17">
        <v>0.34300000000000003</v>
      </c>
      <c r="Q1164" s="17">
        <v>0.48799999999999999</v>
      </c>
      <c r="R1164" s="17">
        <v>4.36E-2</v>
      </c>
      <c r="S1164" s="17">
        <v>0.55600000000000005</v>
      </c>
      <c r="T1164" s="17">
        <v>0.21</v>
      </c>
      <c r="U1164" s="17">
        <v>9.7799999999999998E-2</v>
      </c>
      <c r="V1164" s="17">
        <v>-8.9849999999999994</v>
      </c>
      <c r="W1164" s="17">
        <v>206459</v>
      </c>
      <c r="X1164">
        <f>YEAR(semaineNetNm1[[#This Row],[Date de sortie]])</f>
        <v>2020</v>
      </c>
    </row>
    <row r="1165" spans="1:24" x14ac:dyDescent="0.25">
      <c r="A1165" s="10" t="s">
        <v>752</v>
      </c>
      <c r="B1165" s="17">
        <v>1092</v>
      </c>
      <c r="C1165" s="18">
        <v>84</v>
      </c>
      <c r="D1165" s="17">
        <v>15</v>
      </c>
      <c r="E1165" s="19">
        <v>43924</v>
      </c>
      <c r="F1165" s="17" t="s">
        <v>1843</v>
      </c>
      <c r="G1165" s="17" t="s">
        <v>1844</v>
      </c>
      <c r="H1165" t="str" cm="1">
        <f t="array" ref="H11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65" s="17" t="s">
        <v>68</v>
      </c>
      <c r="J1165" t="str">
        <f>IF(semaineNetNm1[[#This Row],[Popularité]]&gt;=70,"Forte","Faible")</f>
        <v>Forte</v>
      </c>
      <c r="K1165" t="str">
        <f>IF(semaineNetNm1[[#This Row],[Energie]]&gt;0.6,"Forte","Faible")</f>
        <v>Forte</v>
      </c>
      <c r="L1165" s="18">
        <v>4654587</v>
      </c>
      <c r="M1165" s="17">
        <v>2786366</v>
      </c>
      <c r="N1165" s="19">
        <v>43840</v>
      </c>
      <c r="O1165" s="17">
        <v>71</v>
      </c>
      <c r="P1165" s="17">
        <v>0.67200000000000004</v>
      </c>
      <c r="Q1165" s="17">
        <v>0.56999999999999995</v>
      </c>
      <c r="R1165" s="17">
        <v>7.1599999999999997E-2</v>
      </c>
      <c r="S1165" s="17">
        <v>0.17199999999999999</v>
      </c>
      <c r="T1165" s="17">
        <v>7.6799999999999993E-2</v>
      </c>
      <c r="U1165" s="17">
        <v>0.46100000000000002</v>
      </c>
      <c r="V1165" s="17">
        <v>-5.8879999999999999</v>
      </c>
      <c r="W1165" s="17">
        <v>208222</v>
      </c>
      <c r="X1165">
        <f>YEAR(semaineNetNm1[[#This Row],[Date de sortie]])</f>
        <v>2020</v>
      </c>
    </row>
    <row r="1166" spans="1:24" x14ac:dyDescent="0.25">
      <c r="A1166" s="10" t="s">
        <v>752</v>
      </c>
      <c r="B1166" s="17">
        <v>1354</v>
      </c>
      <c r="C1166" s="18">
        <v>12</v>
      </c>
      <c r="D1166" s="17">
        <v>9</v>
      </c>
      <c r="E1166" s="19">
        <v>43840</v>
      </c>
      <c r="F1166" s="17" t="s">
        <v>1845</v>
      </c>
      <c r="G1166" s="17" t="s">
        <v>83</v>
      </c>
      <c r="H1166" t="str" cm="1">
        <f t="array" ref="H11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66" s="17" t="s">
        <v>68</v>
      </c>
      <c r="J1166" t="str">
        <f>IF(semaineNetNm1[[#This Row],[Popularité]]&gt;=70,"Forte","Faible")</f>
        <v>Faible</v>
      </c>
      <c r="K1166" t="str">
        <f>IF(semaineNetNm1[[#This Row],[Energie]]&gt;0.6,"Forte","Faible")</f>
        <v>Faible</v>
      </c>
      <c r="L1166" s="18">
        <v>5195842</v>
      </c>
      <c r="M1166" s="17">
        <v>28931149</v>
      </c>
      <c r="N1166" s="19">
        <v>43840</v>
      </c>
      <c r="O1166" s="17">
        <v>68</v>
      </c>
      <c r="P1166" s="17">
        <v>0.54500000000000004</v>
      </c>
      <c r="Q1166" s="17">
        <v>0.83799999999999997</v>
      </c>
      <c r="R1166" s="17">
        <v>7.0599999999999996E-2</v>
      </c>
      <c r="S1166" s="17">
        <v>0.20799999999999999</v>
      </c>
      <c r="T1166" s="17">
        <v>0.10299999999999999</v>
      </c>
      <c r="U1166" s="17">
        <v>0.63100000000000001</v>
      </c>
      <c r="V1166" s="17">
        <v>-6.7130000000000001</v>
      </c>
      <c r="W1166" s="17">
        <v>220590</v>
      </c>
      <c r="X1166">
        <f>YEAR(semaineNetNm1[[#This Row],[Date de sortie]])</f>
        <v>2020</v>
      </c>
    </row>
    <row r="1167" spans="1:24" x14ac:dyDescent="0.25">
      <c r="A1167" s="10" t="s">
        <v>752</v>
      </c>
      <c r="B1167" s="17">
        <v>1360</v>
      </c>
      <c r="C1167" s="18">
        <v>75</v>
      </c>
      <c r="D1167" s="17">
        <v>6</v>
      </c>
      <c r="E1167" s="19">
        <v>43840</v>
      </c>
      <c r="F1167" s="17" t="s">
        <v>1846</v>
      </c>
      <c r="G1167" s="17" t="s">
        <v>624</v>
      </c>
      <c r="H1167" t="str" cm="1">
        <f t="array" ref="H11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167" s="17" t="s">
        <v>74</v>
      </c>
      <c r="J1167" t="str">
        <f>IF(semaineNetNm1[[#This Row],[Popularité]]&gt;=70,"Forte","Faible")</f>
        <v>Forte</v>
      </c>
      <c r="K1167" t="str">
        <f>IF(semaineNetNm1[[#This Row],[Energie]]&gt;0.6,"Forte","Faible")</f>
        <v>Faible</v>
      </c>
      <c r="L1167" s="18">
        <v>6497610</v>
      </c>
      <c r="M1167" s="17">
        <v>7816213</v>
      </c>
      <c r="N1167" s="19">
        <v>43840</v>
      </c>
      <c r="O1167" s="17">
        <v>71</v>
      </c>
      <c r="P1167" s="17">
        <v>0.55200000000000005</v>
      </c>
      <c r="Q1167" s="17">
        <v>0.82299999999999995</v>
      </c>
      <c r="R1167" s="17">
        <v>0.32400000000000001</v>
      </c>
      <c r="S1167" s="17">
        <v>1.7399999999999999E-2</v>
      </c>
      <c r="T1167" s="17">
        <v>0.122</v>
      </c>
      <c r="U1167" s="17">
        <v>0.41799999999999998</v>
      </c>
      <c r="V1167" s="17">
        <v>-7.57</v>
      </c>
      <c r="W1167" s="17">
        <v>205760</v>
      </c>
      <c r="X1167">
        <f>YEAR(semaineNetNm1[[#This Row],[Date de sortie]])</f>
        <v>2020</v>
      </c>
    </row>
    <row r="1168" spans="1:24" x14ac:dyDescent="0.25">
      <c r="A1168" s="10" t="s">
        <v>752</v>
      </c>
      <c r="B1168" s="17">
        <v>1511</v>
      </c>
      <c r="C1168" s="18">
        <v>87</v>
      </c>
      <c r="D1168" s="17">
        <v>1</v>
      </c>
      <c r="E1168" s="19">
        <v>43840</v>
      </c>
      <c r="F1168" s="17" t="s">
        <v>1847</v>
      </c>
      <c r="G1168" s="17" t="s">
        <v>83</v>
      </c>
      <c r="H1168" t="str" cm="1">
        <f t="array" ref="H11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68" s="17" t="s">
        <v>68</v>
      </c>
      <c r="J1168" t="str">
        <f>IF(semaineNetNm1[[#This Row],[Popularité]]&gt;=70,"Forte","Faible")</f>
        <v>Faible</v>
      </c>
      <c r="K1168" t="str">
        <f>IF(semaineNetNm1[[#This Row],[Energie]]&gt;0.6,"Forte","Faible")</f>
        <v>Faible</v>
      </c>
      <c r="L1168" s="18">
        <v>7531094</v>
      </c>
      <c r="M1168" s="17">
        <v>28931149</v>
      </c>
      <c r="N1168" s="19">
        <v>43840</v>
      </c>
      <c r="O1168" s="17">
        <v>55</v>
      </c>
      <c r="P1168" s="17">
        <v>0.57299999999999995</v>
      </c>
      <c r="Q1168" s="17">
        <v>0.69499999999999995</v>
      </c>
      <c r="R1168" s="17">
        <v>0.16700000000000001</v>
      </c>
      <c r="S1168" s="17">
        <v>0.13200000000000001</v>
      </c>
      <c r="T1168" s="17">
        <v>0.156</v>
      </c>
      <c r="U1168" s="17">
        <v>0.38</v>
      </c>
      <c r="V1168" s="17">
        <v>-8.8819999999999997</v>
      </c>
      <c r="W1168" s="17">
        <v>192172</v>
      </c>
      <c r="X1168">
        <f>YEAR(semaineNetNm1[[#This Row],[Date de sortie]])</f>
        <v>2020</v>
      </c>
    </row>
    <row r="1169" spans="1:24" x14ac:dyDescent="0.25">
      <c r="A1169" s="10" t="s">
        <v>752</v>
      </c>
      <c r="B1169" s="17">
        <v>1512</v>
      </c>
      <c r="C1169" s="18">
        <v>90</v>
      </c>
      <c r="D1169" s="17">
        <v>1</v>
      </c>
      <c r="E1169" s="19">
        <v>43840</v>
      </c>
      <c r="F1169" s="17" t="s">
        <v>1848</v>
      </c>
      <c r="G1169" s="17" t="s">
        <v>83</v>
      </c>
      <c r="H1169" t="str" cm="1">
        <f t="array" ref="H11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69" s="17" t="s">
        <v>68</v>
      </c>
      <c r="J1169" t="str">
        <f>IF(semaineNetNm1[[#This Row],[Popularité]]&gt;=70,"Forte","Faible")</f>
        <v>Faible</v>
      </c>
      <c r="K1169" t="str">
        <f>IF(semaineNetNm1[[#This Row],[Energie]]&gt;0.6,"Forte","Faible")</f>
        <v>Faible</v>
      </c>
      <c r="L1169" s="18">
        <v>7394604</v>
      </c>
      <c r="M1169" s="17">
        <v>28931149</v>
      </c>
      <c r="N1169" s="19">
        <v>43840</v>
      </c>
      <c r="O1169" s="17">
        <v>56</v>
      </c>
      <c r="P1169" s="17">
        <v>0.55200000000000005</v>
      </c>
      <c r="Q1169" s="17">
        <v>0.78400000000000003</v>
      </c>
      <c r="R1169" s="17">
        <v>8.7099999999999997E-2</v>
      </c>
      <c r="S1169" s="17">
        <v>4.4699999999999997E-2</v>
      </c>
      <c r="T1169" s="17">
        <v>0.192</v>
      </c>
      <c r="U1169" s="17">
        <v>0.46500000000000002</v>
      </c>
      <c r="V1169" s="17">
        <v>-7.2610000000000001</v>
      </c>
      <c r="W1169" s="17">
        <v>170498</v>
      </c>
      <c r="X1169">
        <f>YEAR(semaineNetNm1[[#This Row],[Date de sortie]])</f>
        <v>2020</v>
      </c>
    </row>
    <row r="1170" spans="1:24" x14ac:dyDescent="0.25">
      <c r="A1170" s="10" t="s">
        <v>752</v>
      </c>
      <c r="B1170" s="17">
        <v>1513</v>
      </c>
      <c r="C1170" s="18">
        <v>107</v>
      </c>
      <c r="D1170" s="17">
        <v>1</v>
      </c>
      <c r="E1170" s="19">
        <v>43840</v>
      </c>
      <c r="F1170" s="17" t="s">
        <v>1849</v>
      </c>
      <c r="G1170" s="17" t="s">
        <v>83</v>
      </c>
      <c r="H1170" t="str" cm="1">
        <f t="array" ref="H11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70" s="17" t="s">
        <v>68</v>
      </c>
      <c r="J1170" t="str">
        <f>IF(semaineNetNm1[[#This Row],[Popularité]]&gt;=70,"Forte","Faible")</f>
        <v>Faible</v>
      </c>
      <c r="K1170" t="str">
        <f>IF(semaineNetNm1[[#This Row],[Energie]]&gt;0.6,"Forte","Faible")</f>
        <v>Faible</v>
      </c>
      <c r="L1170" s="18">
        <v>6693229</v>
      </c>
      <c r="M1170" s="17">
        <v>28931149</v>
      </c>
      <c r="N1170" s="19">
        <v>43840</v>
      </c>
      <c r="O1170" s="17">
        <v>55</v>
      </c>
      <c r="P1170" s="17">
        <v>0.51</v>
      </c>
      <c r="Q1170" s="17">
        <v>0.873</v>
      </c>
      <c r="R1170" s="17">
        <v>6.6100000000000006E-2</v>
      </c>
      <c r="S1170" s="17">
        <v>0.56499999999999995</v>
      </c>
      <c r="T1170" s="17">
        <v>7.3800000000000004E-2</v>
      </c>
      <c r="U1170" s="17">
        <v>0.871</v>
      </c>
      <c r="V1170" s="17">
        <v>-5.35</v>
      </c>
      <c r="W1170" s="17">
        <v>148776</v>
      </c>
      <c r="X1170">
        <f>YEAR(semaineNetNm1[[#This Row],[Date de sortie]])</f>
        <v>2020</v>
      </c>
    </row>
    <row r="1171" spans="1:24" x14ac:dyDescent="0.25">
      <c r="A1171" s="10" t="s">
        <v>752</v>
      </c>
      <c r="B1171" s="17">
        <v>1514</v>
      </c>
      <c r="C1171" s="18">
        <v>111</v>
      </c>
      <c r="D1171" s="17">
        <v>1</v>
      </c>
      <c r="E1171" s="19">
        <v>43840</v>
      </c>
      <c r="F1171" s="17" t="s">
        <v>1850</v>
      </c>
      <c r="G1171" s="17" t="s">
        <v>83</v>
      </c>
      <c r="H1171" t="str" cm="1">
        <f t="array" ref="H11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71" s="17" t="s">
        <v>68</v>
      </c>
      <c r="J1171" t="str">
        <f>IF(semaineNetNm1[[#This Row],[Popularité]]&gt;=70,"Forte","Faible")</f>
        <v>Faible</v>
      </c>
      <c r="K1171" t="str">
        <f>IF(semaineNetNm1[[#This Row],[Energie]]&gt;0.6,"Forte","Faible")</f>
        <v>Faible</v>
      </c>
      <c r="L1171" s="18">
        <v>6483001</v>
      </c>
      <c r="M1171" s="17">
        <v>28931149</v>
      </c>
      <c r="N1171" s="19">
        <v>43840</v>
      </c>
      <c r="O1171" s="17">
        <v>55</v>
      </c>
      <c r="P1171" s="17">
        <v>0.41499999999999998</v>
      </c>
      <c r="Q1171" s="17">
        <v>0.72399999999999998</v>
      </c>
      <c r="R1171" s="17">
        <v>5.1799999999999999E-2</v>
      </c>
      <c r="S1171" s="17">
        <v>0.76400000000000001</v>
      </c>
      <c r="T1171" s="17">
        <v>0.10299999999999999</v>
      </c>
      <c r="U1171" s="17">
        <v>0.32800000000000001</v>
      </c>
      <c r="V1171" s="17">
        <v>-8.4079999999999995</v>
      </c>
      <c r="W1171" s="17">
        <v>186459</v>
      </c>
      <c r="X1171">
        <f>YEAR(semaineNetNm1[[#This Row],[Date de sortie]])</f>
        <v>2020</v>
      </c>
    </row>
    <row r="1172" spans="1:24" x14ac:dyDescent="0.25">
      <c r="A1172" s="10" t="s">
        <v>752</v>
      </c>
      <c r="B1172" s="17">
        <v>1515</v>
      </c>
      <c r="C1172" s="18">
        <v>119</v>
      </c>
      <c r="D1172" s="17">
        <v>1</v>
      </c>
      <c r="E1172" s="19">
        <v>43840</v>
      </c>
      <c r="F1172" s="17" t="s">
        <v>1851</v>
      </c>
      <c r="G1172" s="17" t="s">
        <v>83</v>
      </c>
      <c r="H1172" t="str" cm="1">
        <f t="array" ref="H11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72" s="17" t="s">
        <v>68</v>
      </c>
      <c r="J1172" t="str">
        <f>IF(semaineNetNm1[[#This Row],[Popularité]]&gt;=70,"Forte","Faible")</f>
        <v>Faible</v>
      </c>
      <c r="K1172" t="str">
        <f>IF(semaineNetNm1[[#This Row],[Energie]]&gt;0.6,"Forte","Faible")</f>
        <v>Forte</v>
      </c>
      <c r="L1172" s="18">
        <v>6255954</v>
      </c>
      <c r="M1172" s="17">
        <v>28931149</v>
      </c>
      <c r="N1172" s="19">
        <v>43840</v>
      </c>
      <c r="O1172" s="17">
        <v>54</v>
      </c>
      <c r="P1172" s="17">
        <v>0.62</v>
      </c>
      <c r="Q1172" s="17">
        <v>0.69499999999999995</v>
      </c>
      <c r="R1172" s="17">
        <v>5.21E-2</v>
      </c>
      <c r="S1172" s="17">
        <v>8.8099999999999998E-2</v>
      </c>
      <c r="T1172" s="17">
        <v>0.111</v>
      </c>
      <c r="U1172" s="17">
        <v>0.62</v>
      </c>
      <c r="V1172" s="17">
        <v>-8.0820000000000007</v>
      </c>
      <c r="W1172" s="17">
        <v>194900</v>
      </c>
      <c r="X1172">
        <f>YEAR(semaineNetNm1[[#This Row],[Date de sortie]])</f>
        <v>2020</v>
      </c>
    </row>
    <row r="1173" spans="1:24" x14ac:dyDescent="0.25">
      <c r="A1173" s="10" t="s">
        <v>752</v>
      </c>
      <c r="B1173" s="17">
        <v>1519</v>
      </c>
      <c r="C1173" s="18">
        <v>161</v>
      </c>
      <c r="D1173" s="17">
        <v>1</v>
      </c>
      <c r="E1173" s="19">
        <v>43840</v>
      </c>
      <c r="F1173" s="17" t="s">
        <v>1852</v>
      </c>
      <c r="G1173" s="17" t="s">
        <v>83</v>
      </c>
      <c r="H1173" t="str" cm="1">
        <f t="array" ref="H11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73" s="17" t="s">
        <v>68</v>
      </c>
      <c r="J1173" t="str">
        <f>IF(semaineNetNm1[[#This Row],[Popularité]]&gt;=70,"Forte","Faible")</f>
        <v>Faible</v>
      </c>
      <c r="K1173" t="str">
        <f>IF(semaineNetNm1[[#This Row],[Energie]]&gt;0.6,"Forte","Faible")</f>
        <v>Faible</v>
      </c>
      <c r="L1173" s="18">
        <v>5356671</v>
      </c>
      <c r="M1173" s="17">
        <v>28931149</v>
      </c>
      <c r="N1173" s="19">
        <v>43840</v>
      </c>
      <c r="O1173" s="17">
        <v>51</v>
      </c>
      <c r="P1173" s="17">
        <v>0.57099999999999995</v>
      </c>
      <c r="Q1173" s="17">
        <v>0.82599999999999996</v>
      </c>
      <c r="R1173" s="17">
        <v>4.2599999999999999E-2</v>
      </c>
      <c r="S1173" s="17">
        <v>0.249</v>
      </c>
      <c r="T1173" s="17">
        <v>0.215</v>
      </c>
      <c r="U1173" s="17">
        <v>0.47499999999999998</v>
      </c>
      <c r="V1173" s="17">
        <v>-9.2629999999999999</v>
      </c>
      <c r="W1173" s="17">
        <v>189145</v>
      </c>
      <c r="X1173">
        <f>YEAR(semaineNetNm1[[#This Row],[Date de sortie]])</f>
        <v>2020</v>
      </c>
    </row>
    <row r="1174" spans="1:24" x14ac:dyDescent="0.25">
      <c r="A1174" s="10" t="s">
        <v>752</v>
      </c>
      <c r="B1174" s="17">
        <v>1520</v>
      </c>
      <c r="C1174" s="18">
        <v>166</v>
      </c>
      <c r="D1174" s="17">
        <v>1</v>
      </c>
      <c r="E1174" s="19">
        <v>43840</v>
      </c>
      <c r="F1174" s="17" t="s">
        <v>1853</v>
      </c>
      <c r="G1174" s="17" t="s">
        <v>83</v>
      </c>
      <c r="H1174" t="str" cm="1">
        <f t="array" ref="H11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74" s="17" t="s">
        <v>68</v>
      </c>
      <c r="J1174" t="str">
        <f>IF(semaineNetNm1[[#This Row],[Popularité]]&gt;=70,"Forte","Faible")</f>
        <v>Faible</v>
      </c>
      <c r="K1174" t="str">
        <f>IF(semaineNetNm1[[#This Row],[Energie]]&gt;0.6,"Forte","Faible")</f>
        <v>Forte</v>
      </c>
      <c r="L1174" s="18">
        <v>5291134</v>
      </c>
      <c r="M1174" s="17">
        <v>28931149</v>
      </c>
      <c r="N1174" s="19">
        <v>43840</v>
      </c>
      <c r="O1174" s="17">
        <v>52</v>
      </c>
      <c r="P1174" s="17">
        <v>0.77700000000000002</v>
      </c>
      <c r="Q1174" s="17">
        <v>0.58299999999999996</v>
      </c>
      <c r="R1174" s="17">
        <v>0.185</v>
      </c>
      <c r="S1174" s="17">
        <v>0.109</v>
      </c>
      <c r="T1174" s="17">
        <v>0.108</v>
      </c>
      <c r="U1174" s="17">
        <v>0.31</v>
      </c>
      <c r="V1174" s="17">
        <v>-6.9909999999999997</v>
      </c>
      <c r="W1174" s="17">
        <v>263306</v>
      </c>
      <c r="X1174">
        <f>YEAR(semaineNetNm1[[#This Row],[Date de sortie]])</f>
        <v>2020</v>
      </c>
    </row>
    <row r="1175" spans="1:24" x14ac:dyDescent="0.25">
      <c r="A1175" s="10" t="s">
        <v>752</v>
      </c>
      <c r="B1175" s="17">
        <v>1525</v>
      </c>
      <c r="C1175" s="18">
        <v>187</v>
      </c>
      <c r="D1175" s="17">
        <v>1</v>
      </c>
      <c r="E1175" s="19">
        <v>43840</v>
      </c>
      <c r="F1175" s="17" t="s">
        <v>1854</v>
      </c>
      <c r="G1175" s="17" t="s">
        <v>299</v>
      </c>
      <c r="H1175" t="str" cm="1">
        <f t="array" ref="H11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75" s="17" t="s">
        <v>300</v>
      </c>
      <c r="J1175" t="str">
        <f>IF(semaineNetNm1[[#This Row],[Popularité]]&gt;=70,"Forte","Faible")</f>
        <v>Faible</v>
      </c>
      <c r="K1175" t="str">
        <f>IF(semaineNetNm1[[#This Row],[Energie]]&gt;0.6,"Forte","Faible")</f>
        <v>Forte</v>
      </c>
      <c r="L1175" s="18">
        <v>4981484</v>
      </c>
      <c r="M1175" s="17">
        <v>4794212</v>
      </c>
      <c r="N1175" s="19">
        <v>43840</v>
      </c>
      <c r="O1175" s="17">
        <v>58</v>
      </c>
      <c r="P1175" s="17">
        <v>0.753</v>
      </c>
      <c r="Q1175" s="17">
        <v>0.78500000000000003</v>
      </c>
      <c r="R1175" s="17">
        <v>8.7300000000000003E-2</v>
      </c>
      <c r="S1175" s="17">
        <v>0.188</v>
      </c>
      <c r="T1175" s="17">
        <v>0.26500000000000001</v>
      </c>
      <c r="U1175" s="17">
        <v>0.48799999999999999</v>
      </c>
      <c r="V1175" s="17">
        <v>-3.8410000000000002</v>
      </c>
      <c r="W1175" s="17">
        <v>199301</v>
      </c>
      <c r="X1175">
        <f>YEAR(semaineNetNm1[[#This Row],[Date de sortie]])</f>
        <v>2020</v>
      </c>
    </row>
    <row r="1176" spans="1:24" x14ac:dyDescent="0.25">
      <c r="A1176" s="10" t="s">
        <v>752</v>
      </c>
      <c r="B1176" s="17">
        <v>1529</v>
      </c>
      <c r="C1176" s="18">
        <v>195</v>
      </c>
      <c r="D1176" s="17">
        <v>1</v>
      </c>
      <c r="E1176" s="19">
        <v>43840</v>
      </c>
      <c r="F1176" s="17" t="s">
        <v>1855</v>
      </c>
      <c r="G1176" s="17" t="s">
        <v>83</v>
      </c>
      <c r="H1176" t="str" cm="1">
        <f t="array" ref="H11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76" s="17" t="s">
        <v>68</v>
      </c>
      <c r="J1176" t="str">
        <f>IF(semaineNetNm1[[#This Row],[Popularité]]&gt;=70,"Forte","Faible")</f>
        <v>Faible</v>
      </c>
      <c r="K1176" t="str">
        <f>IF(semaineNetNm1[[#This Row],[Energie]]&gt;0.6,"Forte","Faible")</f>
        <v>Faible</v>
      </c>
      <c r="L1176" s="18">
        <v>4874380</v>
      </c>
      <c r="M1176" s="17">
        <v>28931149</v>
      </c>
      <c r="N1176" s="19">
        <v>43840</v>
      </c>
      <c r="O1176" s="17">
        <v>51</v>
      </c>
      <c r="P1176" s="17">
        <v>0.29399999999999998</v>
      </c>
      <c r="Q1176" s="17">
        <v>0.85499999999999998</v>
      </c>
      <c r="R1176" s="17">
        <v>0.28599999999999998</v>
      </c>
      <c r="S1176" s="17">
        <v>0.3</v>
      </c>
      <c r="T1176" s="17">
        <v>9.0999999999999998E-2</v>
      </c>
      <c r="U1176" s="17">
        <v>0.84199999999999997</v>
      </c>
      <c r="V1176" s="17">
        <v>-8.6760000000000002</v>
      </c>
      <c r="W1176" s="17">
        <v>182017</v>
      </c>
      <c r="X1176">
        <f>YEAR(semaineNetNm1[[#This Row],[Date de sortie]])</f>
        <v>2020</v>
      </c>
    </row>
    <row r="1177" spans="1:24" x14ac:dyDescent="0.25">
      <c r="A1177" s="10" t="s">
        <v>752</v>
      </c>
      <c r="B1177" s="17">
        <v>1530</v>
      </c>
      <c r="C1177" s="18">
        <v>196</v>
      </c>
      <c r="D1177" s="17">
        <v>1</v>
      </c>
      <c r="E1177" s="19">
        <v>43840</v>
      </c>
      <c r="F1177" s="17" t="s">
        <v>1856</v>
      </c>
      <c r="G1177" s="17" t="s">
        <v>83</v>
      </c>
      <c r="H1177" t="str" cm="1">
        <f t="array" ref="H11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77" s="17" t="s">
        <v>68</v>
      </c>
      <c r="J1177" t="str">
        <f>IF(semaineNetNm1[[#This Row],[Popularité]]&gt;=70,"Forte","Faible")</f>
        <v>Faible</v>
      </c>
      <c r="K1177" t="str">
        <f>IF(semaineNetNm1[[#This Row],[Energie]]&gt;0.6,"Forte","Faible")</f>
        <v>Faible</v>
      </c>
      <c r="L1177" s="18">
        <v>4866777</v>
      </c>
      <c r="M1177" s="17">
        <v>28931149</v>
      </c>
      <c r="N1177" s="19">
        <v>43840</v>
      </c>
      <c r="O1177" s="17">
        <v>49</v>
      </c>
      <c r="P1177" s="17">
        <v>0.44600000000000001</v>
      </c>
      <c r="Q1177" s="17">
        <v>0.69099999999999995</v>
      </c>
      <c r="R1177" s="17">
        <v>4.7199999999999999E-2</v>
      </c>
      <c r="S1177" s="17">
        <v>0.48399999999999999</v>
      </c>
      <c r="T1177" s="17">
        <v>0.183</v>
      </c>
      <c r="U1177" s="17">
        <v>0.53400000000000003</v>
      </c>
      <c r="V1177" s="17">
        <v>-10.304</v>
      </c>
      <c r="W1177" s="17">
        <v>212436</v>
      </c>
      <c r="X1177">
        <f>YEAR(semaineNetNm1[[#This Row],[Date de sortie]])</f>
        <v>2020</v>
      </c>
    </row>
    <row r="1178" spans="1:24" x14ac:dyDescent="0.25">
      <c r="A1178" s="10" t="s">
        <v>752</v>
      </c>
      <c r="B1178" s="17">
        <v>991</v>
      </c>
      <c r="C1178" s="18">
        <v>33</v>
      </c>
      <c r="D1178" s="17">
        <v>30</v>
      </c>
      <c r="E1178" s="19">
        <v>43910</v>
      </c>
      <c r="F1178" s="17" t="s">
        <v>1857</v>
      </c>
      <c r="G1178" s="17" t="s">
        <v>108</v>
      </c>
      <c r="H1178" t="str" cm="1">
        <f t="array" ref="H11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178" s="17" t="s">
        <v>51</v>
      </c>
      <c r="J1178" t="str">
        <f>IF(semaineNetNm1[[#This Row],[Popularité]]&gt;=70,"Forte","Faible")</f>
        <v>Forte</v>
      </c>
      <c r="K1178" t="str">
        <f>IF(semaineNetNm1[[#This Row],[Energie]]&gt;0.6,"Forte","Faible")</f>
        <v>Forte</v>
      </c>
      <c r="L1178" s="18">
        <v>4561936</v>
      </c>
      <c r="M1178" s="17">
        <v>29067437</v>
      </c>
      <c r="N1178" s="19">
        <v>43839</v>
      </c>
      <c r="O1178" s="17">
        <v>71</v>
      </c>
      <c r="P1178" s="17">
        <v>0.69599999999999995</v>
      </c>
      <c r="Q1178" s="17">
        <v>0.88100000000000001</v>
      </c>
      <c r="R1178" s="17">
        <v>7.9699999999999993E-2</v>
      </c>
      <c r="S1178" s="17">
        <v>0.13700000000000001</v>
      </c>
      <c r="T1178" s="17">
        <v>9.2700000000000005E-2</v>
      </c>
      <c r="U1178" s="17">
        <v>0.78100000000000003</v>
      </c>
      <c r="V1178" s="17">
        <v>-3.8380000000000001</v>
      </c>
      <c r="W1178" s="17">
        <v>200667</v>
      </c>
      <c r="X1178">
        <f>YEAR(semaineNetNm1[[#This Row],[Date de sortie]])</f>
        <v>2020</v>
      </c>
    </row>
    <row r="1179" spans="1:24" x14ac:dyDescent="0.25">
      <c r="A1179" s="10" t="s">
        <v>752</v>
      </c>
      <c r="B1179" s="17">
        <v>1170</v>
      </c>
      <c r="C1179" s="18">
        <v>44</v>
      </c>
      <c r="D1179" s="17">
        <v>20</v>
      </c>
      <c r="E1179" s="19">
        <v>43861</v>
      </c>
      <c r="F1179" s="17" t="s">
        <v>1858</v>
      </c>
      <c r="G1179" s="17" t="s">
        <v>1859</v>
      </c>
      <c r="H1179" t="str" cm="1">
        <f t="array" ref="H11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179" s="17" t="s">
        <v>51</v>
      </c>
      <c r="J1179" t="str">
        <f>IF(semaineNetNm1[[#This Row],[Popularité]]&gt;=70,"Forte","Faible")</f>
        <v>Forte</v>
      </c>
      <c r="K1179" t="str">
        <f>IF(semaineNetNm1[[#This Row],[Energie]]&gt;0.6,"Forte","Faible")</f>
        <v>Forte</v>
      </c>
      <c r="L1179" s="18">
        <v>4407165</v>
      </c>
      <c r="M1179" s="17">
        <v>14831925</v>
      </c>
      <c r="N1179" s="19">
        <v>43838</v>
      </c>
      <c r="O1179" s="17">
        <v>72</v>
      </c>
      <c r="P1179" s="17">
        <v>0.80800000000000005</v>
      </c>
      <c r="Q1179" s="17">
        <v>0.59399999999999997</v>
      </c>
      <c r="R1179" s="17">
        <v>4.8899999999999999E-2</v>
      </c>
      <c r="S1179" s="17">
        <v>0.41499999999999998</v>
      </c>
      <c r="T1179" s="17">
        <v>0.56499999999999995</v>
      </c>
      <c r="U1179" s="17">
        <v>0.91900000000000004</v>
      </c>
      <c r="V1179" s="17">
        <v>-2.4089999999999998</v>
      </c>
      <c r="W1179" s="17">
        <v>194892</v>
      </c>
      <c r="X1179">
        <f>YEAR(semaineNetNm1[[#This Row],[Date de sortie]])</f>
        <v>2020</v>
      </c>
    </row>
    <row r="1180" spans="1:24" x14ac:dyDescent="0.25">
      <c r="A1180" s="10" t="s">
        <v>752</v>
      </c>
      <c r="B1180" s="17">
        <v>1024</v>
      </c>
      <c r="C1180" s="18">
        <v>2</v>
      </c>
      <c r="D1180" s="17">
        <v>29</v>
      </c>
      <c r="E1180" s="19">
        <v>43833</v>
      </c>
      <c r="F1180" s="17" t="s">
        <v>1860</v>
      </c>
      <c r="G1180" s="17" t="s">
        <v>37</v>
      </c>
      <c r="H1180" t="str" cm="1">
        <f t="array" ref="H11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80" s="17" t="s">
        <v>61</v>
      </c>
      <c r="J1180" t="str">
        <f>IF(semaineNetNm1[[#This Row],[Popularité]]&gt;=70,"Forte","Faible")</f>
        <v>Forte</v>
      </c>
      <c r="K1180" t="str">
        <f>IF(semaineNetNm1[[#This Row],[Energie]]&gt;0.6,"Forte","Faible")</f>
        <v>Faible</v>
      </c>
      <c r="L1180" s="18">
        <v>4599349</v>
      </c>
      <c r="M1180" s="17">
        <v>48544923</v>
      </c>
      <c r="N1180" s="19">
        <v>43833</v>
      </c>
      <c r="O1180" s="17">
        <v>72</v>
      </c>
      <c r="P1180" s="17">
        <v>0.51400000000000001</v>
      </c>
      <c r="Q1180" s="17">
        <v>0.68700000000000006</v>
      </c>
      <c r="R1180" s="17">
        <v>8.9700000000000002E-2</v>
      </c>
      <c r="S1180" s="17">
        <v>0.36599999999999999</v>
      </c>
      <c r="T1180" s="17">
        <v>0.11600000000000001</v>
      </c>
      <c r="U1180" s="17">
        <v>0.49399999999999999</v>
      </c>
      <c r="V1180" s="17">
        <v>-6.6120000000000001</v>
      </c>
      <c r="W1180" s="17">
        <v>210427</v>
      </c>
      <c r="X1180">
        <f>YEAR(semaineNetNm1[[#This Row],[Date de sortie]])</f>
        <v>2020</v>
      </c>
    </row>
    <row r="1181" spans="1:24" x14ac:dyDescent="0.25">
      <c r="A1181" s="10" t="s">
        <v>752</v>
      </c>
      <c r="B1181" s="17">
        <v>929</v>
      </c>
      <c r="C1181" s="18">
        <v>27</v>
      </c>
      <c r="D1181" s="17">
        <v>36</v>
      </c>
      <c r="E1181" s="19">
        <v>43826</v>
      </c>
      <c r="F1181" s="17" t="s">
        <v>1861</v>
      </c>
      <c r="G1181" s="17" t="s">
        <v>1862</v>
      </c>
      <c r="H1181" t="str" cm="1">
        <f t="array" ref="H11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81" s="17" t="s">
        <v>443</v>
      </c>
      <c r="J1181" t="str">
        <f>IF(semaineNetNm1[[#This Row],[Popularité]]&gt;=70,"Forte","Faible")</f>
        <v>Forte</v>
      </c>
      <c r="K1181" t="str">
        <f>IF(semaineNetNm1[[#This Row],[Energie]]&gt;0.6,"Forte","Faible")</f>
        <v>Faible</v>
      </c>
      <c r="L1181" s="18">
        <v>4597001</v>
      </c>
      <c r="M1181" s="17">
        <v>437907</v>
      </c>
      <c r="N1181" s="19">
        <v>43826</v>
      </c>
      <c r="O1181" s="17">
        <v>82</v>
      </c>
      <c r="P1181" s="17">
        <v>0.59099999999999997</v>
      </c>
      <c r="Q1181" s="17">
        <v>0.80200000000000005</v>
      </c>
      <c r="R1181" s="17">
        <v>0.22500000000000001</v>
      </c>
      <c r="S1181" s="17">
        <v>1.04E-2</v>
      </c>
      <c r="T1181" s="17">
        <v>0.19600000000000001</v>
      </c>
      <c r="U1181" s="17">
        <v>0.309</v>
      </c>
      <c r="V1181" s="17">
        <v>-4.8949999999999996</v>
      </c>
      <c r="W1181" s="17">
        <v>157712</v>
      </c>
      <c r="X1181">
        <f>YEAR(semaineNetNm1[[#This Row],[Date de sortie]])</f>
        <v>2019</v>
      </c>
    </row>
    <row r="1182" spans="1:24" x14ac:dyDescent="0.25">
      <c r="A1182" s="10" t="s">
        <v>752</v>
      </c>
      <c r="B1182" s="17">
        <v>1225</v>
      </c>
      <c r="C1182" s="18">
        <v>80</v>
      </c>
      <c r="D1182" s="17">
        <v>18</v>
      </c>
      <c r="E1182" s="19">
        <v>43868</v>
      </c>
      <c r="F1182" s="17" t="s">
        <v>1863</v>
      </c>
      <c r="G1182" s="17" t="s">
        <v>1864</v>
      </c>
      <c r="H1182" t="str" cm="1">
        <f t="array" ref="H11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182" s="17" t="s">
        <v>750</v>
      </c>
      <c r="J1182" t="str">
        <f>IF(semaineNetNm1[[#This Row],[Popularité]]&gt;=70,"Forte","Faible")</f>
        <v>Forte</v>
      </c>
      <c r="K1182" t="str">
        <f>IF(semaineNetNm1[[#This Row],[Energie]]&gt;0.6,"Forte","Faible")</f>
        <v>Forte</v>
      </c>
      <c r="L1182" s="18">
        <v>4395061</v>
      </c>
      <c r="M1182" s="17">
        <v>29679430</v>
      </c>
      <c r="N1182" s="19">
        <v>43826</v>
      </c>
      <c r="O1182" s="17">
        <v>77</v>
      </c>
      <c r="P1182" s="17">
        <v>0.66800000000000004</v>
      </c>
      <c r="Q1182" s="17">
        <v>0.67</v>
      </c>
      <c r="R1182" s="17">
        <v>4.2200000000000001E-2</v>
      </c>
      <c r="S1182" s="17">
        <v>0.53600000000000003</v>
      </c>
      <c r="T1182" s="17">
        <v>0.13300000000000001</v>
      </c>
      <c r="U1182" s="17">
        <v>0.60799999999999998</v>
      </c>
      <c r="V1182" s="17">
        <v>-4.306</v>
      </c>
      <c r="W1182" s="17">
        <v>179053</v>
      </c>
      <c r="X1182">
        <f>YEAR(semaineNetNm1[[#This Row],[Date de sortie]])</f>
        <v>2019</v>
      </c>
    </row>
    <row r="1183" spans="1:24" x14ac:dyDescent="0.25">
      <c r="A1183" s="10" t="s">
        <v>752</v>
      </c>
      <c r="B1183" s="17">
        <v>1435</v>
      </c>
      <c r="C1183" s="18">
        <v>16</v>
      </c>
      <c r="D1183" s="17">
        <v>7</v>
      </c>
      <c r="E1183" s="19">
        <v>43826</v>
      </c>
      <c r="F1183" s="17" t="s">
        <v>1865</v>
      </c>
      <c r="G1183" s="17" t="s">
        <v>713</v>
      </c>
      <c r="H1183" t="str" cm="1">
        <f t="array" ref="H11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83" s="17" t="s">
        <v>443</v>
      </c>
      <c r="J1183" t="str">
        <f>IF(semaineNetNm1[[#This Row],[Popularité]]&gt;=70,"Forte","Faible")</f>
        <v>Faible</v>
      </c>
      <c r="K1183" t="str">
        <f>IF(semaineNetNm1[[#This Row],[Energie]]&gt;0.6,"Forte","Faible")</f>
        <v>Faible</v>
      </c>
      <c r="L1183" s="18">
        <v>6107499</v>
      </c>
      <c r="M1183" s="17">
        <v>437907</v>
      </c>
      <c r="N1183" s="19">
        <v>43826</v>
      </c>
      <c r="O1183" s="17">
        <v>68</v>
      </c>
      <c r="P1183" s="17">
        <v>0.49099999999999999</v>
      </c>
      <c r="Q1183" s="17">
        <v>0.55900000000000005</v>
      </c>
      <c r="R1183" s="17">
        <v>3.4599999999999999E-2</v>
      </c>
      <c r="S1183" s="17">
        <v>5.67E-2</v>
      </c>
      <c r="T1183" s="17">
        <v>9.9199999999999997E-2</v>
      </c>
      <c r="U1183" s="17">
        <v>0.114</v>
      </c>
      <c r="V1183" s="17">
        <v>-6.4059999999999997</v>
      </c>
      <c r="W1183" s="17">
        <v>244874</v>
      </c>
      <c r="X1183">
        <f>YEAR(semaineNetNm1[[#This Row],[Date de sortie]])</f>
        <v>2019</v>
      </c>
    </row>
    <row r="1184" spans="1:24" x14ac:dyDescent="0.25">
      <c r="A1184" s="10" t="s">
        <v>752</v>
      </c>
      <c r="B1184" s="17">
        <v>1534</v>
      </c>
      <c r="C1184" s="18">
        <v>36</v>
      </c>
      <c r="D1184" s="17">
        <v>2</v>
      </c>
      <c r="E1184" s="19">
        <v>43826</v>
      </c>
      <c r="F1184" s="17" t="s">
        <v>1866</v>
      </c>
      <c r="G1184" s="17" t="s">
        <v>1867</v>
      </c>
      <c r="H1184" t="str" cm="1">
        <f t="array" ref="H11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84" s="17" t="s">
        <v>443</v>
      </c>
      <c r="J1184" t="str">
        <f>IF(semaineNetNm1[[#This Row],[Popularité]]&gt;=70,"Forte","Faible")</f>
        <v>Faible</v>
      </c>
      <c r="K1184" t="str">
        <f>IF(semaineNetNm1[[#This Row],[Energie]]&gt;0.6,"Forte","Faible")</f>
        <v>Faible</v>
      </c>
      <c r="L1184" s="18">
        <v>5898484</v>
      </c>
      <c r="M1184" s="17">
        <v>437907</v>
      </c>
      <c r="N1184" s="19">
        <v>43826</v>
      </c>
      <c r="O1184" s="17">
        <v>69</v>
      </c>
      <c r="P1184" s="17">
        <v>0.6</v>
      </c>
      <c r="Q1184" s="17">
        <v>0.85899999999999999</v>
      </c>
      <c r="R1184" s="17">
        <v>0.30099999999999999</v>
      </c>
      <c r="S1184" s="17">
        <v>7.0999999999999994E-2</v>
      </c>
      <c r="T1184" s="17">
        <v>0.35299999999999998</v>
      </c>
      <c r="U1184" s="17">
        <v>0.56799999999999995</v>
      </c>
      <c r="V1184" s="17">
        <v>-4.63</v>
      </c>
      <c r="W1184" s="17">
        <v>244761</v>
      </c>
      <c r="X1184">
        <f>YEAR(semaineNetNm1[[#This Row],[Date de sortie]])</f>
        <v>2019</v>
      </c>
    </row>
    <row r="1185" spans="1:24" x14ac:dyDescent="0.25">
      <c r="A1185" s="10" t="s">
        <v>752</v>
      </c>
      <c r="B1185" s="17">
        <v>1535</v>
      </c>
      <c r="C1185" s="18">
        <v>39</v>
      </c>
      <c r="D1185" s="17">
        <v>2</v>
      </c>
      <c r="E1185" s="19">
        <v>43826</v>
      </c>
      <c r="F1185" s="17" t="s">
        <v>1868</v>
      </c>
      <c r="G1185" s="17" t="s">
        <v>442</v>
      </c>
      <c r="H1185" t="str" cm="1">
        <f t="array" ref="H11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85" s="17" t="s">
        <v>443</v>
      </c>
      <c r="J1185" t="str">
        <f>IF(semaineNetNm1[[#This Row],[Popularité]]&gt;=70,"Forte","Faible")</f>
        <v>Faible</v>
      </c>
      <c r="K1185" t="str">
        <f>IF(semaineNetNm1[[#This Row],[Energie]]&gt;0.6,"Forte","Faible")</f>
        <v>Forte</v>
      </c>
      <c r="L1185" s="18">
        <v>5748010</v>
      </c>
      <c r="M1185" s="17">
        <v>437907</v>
      </c>
      <c r="N1185" s="19">
        <v>43826</v>
      </c>
      <c r="O1185" s="17">
        <v>66</v>
      </c>
      <c r="P1185" s="17">
        <v>0.78900000000000003</v>
      </c>
      <c r="Q1185" s="17">
        <v>0.75</v>
      </c>
      <c r="R1185" s="17">
        <v>0.108</v>
      </c>
      <c r="S1185" s="17">
        <v>0.253</v>
      </c>
      <c r="T1185" s="17">
        <v>0.129</v>
      </c>
      <c r="U1185" s="17">
        <v>0.67300000000000004</v>
      </c>
      <c r="V1185" s="17">
        <v>-4.5780000000000003</v>
      </c>
      <c r="W1185" s="17">
        <v>157133</v>
      </c>
      <c r="X1185">
        <f>YEAR(semaineNetNm1[[#This Row],[Date de sortie]])</f>
        <v>2019</v>
      </c>
    </row>
    <row r="1186" spans="1:24" x14ac:dyDescent="0.25">
      <c r="A1186" s="10" t="s">
        <v>752</v>
      </c>
      <c r="B1186" s="17">
        <v>1536</v>
      </c>
      <c r="C1186" s="18">
        <v>38</v>
      </c>
      <c r="D1186" s="17">
        <v>2</v>
      </c>
      <c r="E1186" s="19">
        <v>43826</v>
      </c>
      <c r="F1186" s="17" t="s">
        <v>1869</v>
      </c>
      <c r="G1186" s="17" t="s">
        <v>1862</v>
      </c>
      <c r="H1186" t="str" cm="1">
        <f t="array" ref="H11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86" s="17" t="s">
        <v>443</v>
      </c>
      <c r="J1186" t="str">
        <f>IF(semaineNetNm1[[#This Row],[Popularité]]&gt;=70,"Forte","Faible")</f>
        <v>Forte</v>
      </c>
      <c r="K1186" t="str">
        <f>IF(semaineNetNm1[[#This Row],[Energie]]&gt;0.6,"Forte","Faible")</f>
        <v>Faible</v>
      </c>
      <c r="L1186" s="18">
        <v>5586351</v>
      </c>
      <c r="M1186" s="17">
        <v>437907</v>
      </c>
      <c r="N1186" s="19">
        <v>43826</v>
      </c>
      <c r="O1186" s="17">
        <v>70</v>
      </c>
      <c r="P1186" s="17">
        <v>0.59399999999999997</v>
      </c>
      <c r="Q1186" s="17">
        <v>0.64300000000000002</v>
      </c>
      <c r="R1186" s="17">
        <v>3.1199999999999999E-2</v>
      </c>
      <c r="S1186" s="17">
        <v>6.9500000000000006E-2</v>
      </c>
      <c r="T1186" s="17">
        <v>0.115</v>
      </c>
      <c r="U1186" s="17">
        <v>0.19500000000000001</v>
      </c>
      <c r="V1186" s="17">
        <v>-5.1909999999999998</v>
      </c>
      <c r="W1186" s="17">
        <v>250142</v>
      </c>
      <c r="X1186">
        <f>YEAR(semaineNetNm1[[#This Row],[Date de sortie]])</f>
        <v>2019</v>
      </c>
    </row>
    <row r="1187" spans="1:24" x14ac:dyDescent="0.25">
      <c r="A1187" s="10" t="s">
        <v>752</v>
      </c>
      <c r="B1187" s="17">
        <v>1545</v>
      </c>
      <c r="C1187" s="18">
        <v>72</v>
      </c>
      <c r="D1187" s="17">
        <v>1</v>
      </c>
      <c r="E1187" s="19">
        <v>43826</v>
      </c>
      <c r="F1187" s="17" t="s">
        <v>1870</v>
      </c>
      <c r="G1187" s="17" t="s">
        <v>1871</v>
      </c>
      <c r="H1187" t="str" cm="1">
        <f t="array" ref="H11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87" s="17" t="s">
        <v>443</v>
      </c>
      <c r="J1187" t="str">
        <f>IF(semaineNetNm1[[#This Row],[Popularité]]&gt;=70,"Forte","Faible")</f>
        <v>Forte</v>
      </c>
      <c r="K1187" t="str">
        <f>IF(semaineNetNm1[[#This Row],[Energie]]&gt;0.6,"Forte","Faible")</f>
        <v>Forte</v>
      </c>
      <c r="L1187" s="18">
        <v>7685470</v>
      </c>
      <c r="M1187" s="17">
        <v>437907</v>
      </c>
      <c r="N1187" s="19">
        <v>43826</v>
      </c>
      <c r="O1187" s="17">
        <v>77</v>
      </c>
      <c r="P1187" s="17">
        <v>0.67600000000000005</v>
      </c>
      <c r="Q1187" s="17">
        <v>0.59399999999999997</v>
      </c>
      <c r="R1187" s="17">
        <v>0.34399999999999997</v>
      </c>
      <c r="S1187" s="17">
        <v>0.13500000000000001</v>
      </c>
      <c r="T1187" s="17">
        <v>0.16300000000000001</v>
      </c>
      <c r="U1187" s="17">
        <v>0.47199999999999998</v>
      </c>
      <c r="V1187" s="17">
        <v>-5.8079999999999998</v>
      </c>
      <c r="W1187" s="17">
        <v>181145</v>
      </c>
      <c r="X1187">
        <f>YEAR(semaineNetNm1[[#This Row],[Date de sortie]])</f>
        <v>2019</v>
      </c>
    </row>
    <row r="1188" spans="1:24" x14ac:dyDescent="0.25">
      <c r="A1188" s="10" t="s">
        <v>752</v>
      </c>
      <c r="B1188" s="17">
        <v>1547</v>
      </c>
      <c r="C1188" s="18">
        <v>143</v>
      </c>
      <c r="D1188" s="17">
        <v>1</v>
      </c>
      <c r="E1188" s="19">
        <v>43826</v>
      </c>
      <c r="F1188" s="17" t="s">
        <v>1872</v>
      </c>
      <c r="G1188" s="17" t="s">
        <v>1872</v>
      </c>
      <c r="H1188" t="str" cm="1">
        <f t="array" ref="H11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188" s="17" t="s">
        <v>443</v>
      </c>
      <c r="J1188" t="str">
        <f>IF(semaineNetNm1[[#This Row],[Popularité]]&gt;=70,"Forte","Faible")</f>
        <v>Faible</v>
      </c>
      <c r="K1188" t="str">
        <f>IF(semaineNetNm1[[#This Row],[Energie]]&gt;0.6,"Forte","Faible")</f>
        <v>Faible</v>
      </c>
      <c r="L1188" s="18">
        <v>5363493</v>
      </c>
      <c r="M1188" s="17">
        <v>437907</v>
      </c>
      <c r="N1188" s="19">
        <v>43826</v>
      </c>
      <c r="O1188" s="17">
        <v>56</v>
      </c>
      <c r="P1188" s="17">
        <v>0.13</v>
      </c>
      <c r="Q1188" s="17">
        <v>0.41299999999999998</v>
      </c>
      <c r="R1188" s="17">
        <v>3.3599999999999998E-2</v>
      </c>
      <c r="S1188" s="17">
        <v>0.9</v>
      </c>
      <c r="T1188" s="17">
        <v>0.111</v>
      </c>
      <c r="U1188" s="17">
        <v>6.7599999999999993E-2</v>
      </c>
      <c r="V1188" s="17">
        <v>-25.166</v>
      </c>
      <c r="W1188" s="17">
        <v>46837</v>
      </c>
      <c r="X1188">
        <f>YEAR(semaineNetNm1[[#This Row],[Date de sortie]])</f>
        <v>2019</v>
      </c>
    </row>
    <row r="1189" spans="1:24" x14ac:dyDescent="0.25">
      <c r="A1189" s="10" t="s">
        <v>752</v>
      </c>
      <c r="B1189" s="17">
        <v>1444</v>
      </c>
      <c r="C1189" s="18">
        <v>54</v>
      </c>
      <c r="D1189" s="17">
        <v>7</v>
      </c>
      <c r="E1189" s="19">
        <v>43826</v>
      </c>
      <c r="F1189" s="17" t="s">
        <v>1873</v>
      </c>
      <c r="G1189" s="17" t="s">
        <v>1874</v>
      </c>
      <c r="H1189" t="str" cm="1">
        <f t="array" ref="H11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89" s="17" t="s">
        <v>130</v>
      </c>
      <c r="J1189" t="str">
        <f>IF(semaineNetNm1[[#This Row],[Popularité]]&gt;=70,"Forte","Faible")</f>
        <v>Forte</v>
      </c>
      <c r="K1189" t="str">
        <f>IF(semaineNetNm1[[#This Row],[Energie]]&gt;0.6,"Forte","Faible")</f>
        <v>Forte</v>
      </c>
      <c r="L1189" s="18">
        <v>4991751</v>
      </c>
      <c r="M1189" s="17">
        <v>5688315</v>
      </c>
      <c r="N1189" s="19">
        <v>43822</v>
      </c>
      <c r="O1189" s="17">
        <v>76</v>
      </c>
      <c r="P1189" s="17">
        <v>0.66600000000000004</v>
      </c>
      <c r="Q1189" s="17">
        <v>0.66400000000000003</v>
      </c>
      <c r="R1189" s="17">
        <v>4.4600000000000001E-2</v>
      </c>
      <c r="S1189" s="17">
        <v>0.193</v>
      </c>
      <c r="T1189" s="17">
        <v>8.5400000000000004E-2</v>
      </c>
      <c r="U1189" s="17">
        <v>0.40500000000000003</v>
      </c>
      <c r="V1189" s="17">
        <v>-2.2029999999999998</v>
      </c>
      <c r="W1189" s="17">
        <v>210560</v>
      </c>
      <c r="X1189">
        <f>YEAR(semaineNetNm1[[#This Row],[Date de sortie]])</f>
        <v>2019</v>
      </c>
    </row>
    <row r="1190" spans="1:24" x14ac:dyDescent="0.25">
      <c r="A1190" s="10" t="s">
        <v>752</v>
      </c>
      <c r="B1190" s="17">
        <v>1364</v>
      </c>
      <c r="C1190" s="18">
        <v>139</v>
      </c>
      <c r="D1190" s="17">
        <v>9</v>
      </c>
      <c r="E1190" s="19">
        <v>43840</v>
      </c>
      <c r="F1190" s="17" t="s">
        <v>1875</v>
      </c>
      <c r="G1190" s="17" t="s">
        <v>1876</v>
      </c>
      <c r="H1190" t="str" cm="1">
        <f t="array" ref="H11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190" s="17" t="s">
        <v>51</v>
      </c>
      <c r="J1190" t="str">
        <f>IF(semaineNetNm1[[#This Row],[Popularité]]&gt;=70,"Forte","Faible")</f>
        <v>Forte</v>
      </c>
      <c r="K1190" t="str">
        <f>IF(semaineNetNm1[[#This Row],[Energie]]&gt;0.6,"Forte","Faible")</f>
        <v>Forte</v>
      </c>
      <c r="L1190" s="18">
        <v>5490386</v>
      </c>
      <c r="M1190" s="17">
        <v>6671084</v>
      </c>
      <c r="N1190" s="19">
        <v>43819</v>
      </c>
      <c r="O1190" s="17">
        <v>72</v>
      </c>
      <c r="P1190" s="17">
        <v>0.79800000000000004</v>
      </c>
      <c r="Q1190" s="17">
        <v>0.71299999999999997</v>
      </c>
      <c r="R1190" s="17">
        <v>0.219</v>
      </c>
      <c r="S1190" s="17">
        <v>0.36599999999999999</v>
      </c>
      <c r="T1190" s="17">
        <v>0.246</v>
      </c>
      <c r="U1190" s="17">
        <v>0.72099999999999997</v>
      </c>
      <c r="V1190" s="17">
        <v>-3.1469999999999998</v>
      </c>
      <c r="W1190" s="17">
        <v>221103</v>
      </c>
      <c r="X1190">
        <f>YEAR(semaineNetNm1[[#This Row],[Date de sortie]])</f>
        <v>2019</v>
      </c>
    </row>
    <row r="1191" spans="1:24" x14ac:dyDescent="0.25">
      <c r="A1191" s="10" t="s">
        <v>752</v>
      </c>
      <c r="B1191" s="17">
        <v>196</v>
      </c>
      <c r="C1191" s="18">
        <v>8</v>
      </c>
      <c r="D1191" s="17">
        <v>71</v>
      </c>
      <c r="E1191" s="19">
        <v>44057</v>
      </c>
      <c r="F1191" s="17" t="s">
        <v>1877</v>
      </c>
      <c r="G1191" s="17" t="s">
        <v>1878</v>
      </c>
      <c r="H1191" t="str" cm="1">
        <f t="array" ref="H11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91" s="17" t="s">
        <v>68</v>
      </c>
      <c r="J1191" t="str">
        <f>IF(semaineNetNm1[[#This Row],[Popularité]]&gt;=70,"Forte","Faible")</f>
        <v>Forte</v>
      </c>
      <c r="K1191" t="str">
        <f>IF(semaineNetNm1[[#This Row],[Energie]]&gt;0.6,"Forte","Faible")</f>
        <v>Forte</v>
      </c>
      <c r="L1191" s="18">
        <v>4977498</v>
      </c>
      <c r="M1191" s="17">
        <v>151832</v>
      </c>
      <c r="N1191" s="19">
        <v>43818</v>
      </c>
      <c r="O1191" s="17">
        <v>84</v>
      </c>
      <c r="P1191" s="17">
        <v>0.72</v>
      </c>
      <c r="Q1191" s="17">
        <v>0.78900000000000003</v>
      </c>
      <c r="R1191" s="17">
        <v>0.218</v>
      </c>
      <c r="S1191" s="17">
        <v>0.223</v>
      </c>
      <c r="T1191" s="17">
        <v>0.129</v>
      </c>
      <c r="U1191" s="17">
        <v>0.66400000000000003</v>
      </c>
      <c r="V1191" s="17">
        <v>-5.6520000000000001</v>
      </c>
      <c r="W1191" s="17">
        <v>166794</v>
      </c>
      <c r="X1191">
        <f>YEAR(semaineNetNm1[[#This Row],[Date de sortie]])</f>
        <v>2019</v>
      </c>
    </row>
    <row r="1192" spans="1:24" x14ac:dyDescent="0.25">
      <c r="A1192" s="10" t="s">
        <v>752</v>
      </c>
      <c r="B1192" s="17">
        <v>35</v>
      </c>
      <c r="C1192" s="18">
        <v>4</v>
      </c>
      <c r="D1192" s="17">
        <v>83</v>
      </c>
      <c r="E1192" s="19">
        <v>44043</v>
      </c>
      <c r="F1192" s="17" t="s">
        <v>1879</v>
      </c>
      <c r="G1192" s="17" t="s">
        <v>1880</v>
      </c>
      <c r="H1192" t="str" cm="1">
        <f t="array" ref="H11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92" s="17" t="s">
        <v>56</v>
      </c>
      <c r="J1192" t="str">
        <f>IF(semaineNetNm1[[#This Row],[Popularité]]&gt;=70,"Forte","Faible")</f>
        <v>Forte</v>
      </c>
      <c r="K1192" t="str">
        <f>IF(semaineNetNm1[[#This Row],[Energie]]&gt;0.6,"Forte","Faible")</f>
        <v>Forte</v>
      </c>
      <c r="L1192" s="18">
        <v>11996689</v>
      </c>
      <c r="M1192" s="17">
        <v>16112621</v>
      </c>
      <c r="N1192" s="19">
        <v>43812</v>
      </c>
      <c r="O1192" s="17">
        <v>90</v>
      </c>
      <c r="P1192" s="17">
        <v>0.81599999999999995</v>
      </c>
      <c r="Q1192" s="17">
        <v>0.54800000000000004</v>
      </c>
      <c r="R1192" s="17">
        <v>4.65E-2</v>
      </c>
      <c r="S1192" s="17">
        <v>0.122</v>
      </c>
      <c r="T1192" s="17">
        <v>0.33500000000000002</v>
      </c>
      <c r="U1192" s="17">
        <v>0.55700000000000005</v>
      </c>
      <c r="V1192" s="17">
        <v>-4.2089999999999996</v>
      </c>
      <c r="W1192" s="17">
        <v>174000</v>
      </c>
      <c r="X1192">
        <f>YEAR(semaineNetNm1[[#This Row],[Date de sortie]])</f>
        <v>2019</v>
      </c>
    </row>
    <row r="1193" spans="1:24" x14ac:dyDescent="0.25">
      <c r="A1193" s="10" t="s">
        <v>752</v>
      </c>
      <c r="B1193" s="17">
        <v>181</v>
      </c>
      <c r="C1193" s="18">
        <v>15</v>
      </c>
      <c r="D1193" s="17">
        <v>83</v>
      </c>
      <c r="E1193" s="19">
        <v>43826</v>
      </c>
      <c r="F1193" s="17" t="s">
        <v>1881</v>
      </c>
      <c r="G1193" s="17" t="s">
        <v>1880</v>
      </c>
      <c r="H1193" t="str" cm="1">
        <f t="array" ref="H11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93" s="17" t="s">
        <v>56</v>
      </c>
      <c r="J1193" t="str">
        <f>IF(semaineNetNm1[[#This Row],[Popularité]]&gt;=70,"Forte","Faible")</f>
        <v>Forte</v>
      </c>
      <c r="K1193" t="str">
        <f>IF(semaineNetNm1[[#This Row],[Energie]]&gt;0.6,"Forte","Faible")</f>
        <v>Forte</v>
      </c>
      <c r="L1193" s="18">
        <v>5166847</v>
      </c>
      <c r="M1193" s="17">
        <v>16112621</v>
      </c>
      <c r="N1193" s="19">
        <v>43812</v>
      </c>
      <c r="O1193" s="17">
        <v>84</v>
      </c>
      <c r="P1193" s="17">
        <v>0.77100000000000002</v>
      </c>
      <c r="Q1193" s="17">
        <v>0.67600000000000005</v>
      </c>
      <c r="R1193" s="17">
        <v>4.8300000000000003E-2</v>
      </c>
      <c r="S1193" s="17">
        <v>2.3699999999999999E-2</v>
      </c>
      <c r="T1193" s="17">
        <v>0.10199999999999999</v>
      </c>
      <c r="U1193" s="17">
        <v>0.56899999999999995</v>
      </c>
      <c r="V1193" s="17">
        <v>-3.6749999999999998</v>
      </c>
      <c r="W1193" s="17">
        <v>207133</v>
      </c>
      <c r="X1193">
        <f>YEAR(semaineNetNm1[[#This Row],[Date de sortie]])</f>
        <v>2019</v>
      </c>
    </row>
    <row r="1194" spans="1:24" x14ac:dyDescent="0.25">
      <c r="A1194" s="10" t="s">
        <v>752</v>
      </c>
      <c r="B1194" s="17">
        <v>324</v>
      </c>
      <c r="C1194" s="18">
        <v>47</v>
      </c>
      <c r="D1194" s="17">
        <v>32</v>
      </c>
      <c r="E1194" s="19">
        <v>44148</v>
      </c>
      <c r="F1194" s="17" t="s">
        <v>1882</v>
      </c>
      <c r="G1194" s="17" t="s">
        <v>1880</v>
      </c>
      <c r="H1194" t="str" cm="1">
        <f t="array" ref="H11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94" s="17" t="s">
        <v>56</v>
      </c>
      <c r="J1194" t="str">
        <f>IF(semaineNetNm1[[#This Row],[Popularité]]&gt;=70,"Forte","Faible")</f>
        <v>Forte</v>
      </c>
      <c r="K1194" t="str">
        <f>IF(semaineNetNm1[[#This Row],[Energie]]&gt;0.6,"Forte","Faible")</f>
        <v>Forte</v>
      </c>
      <c r="L1194" s="18">
        <v>5298893</v>
      </c>
      <c r="M1194" s="17">
        <v>16112621</v>
      </c>
      <c r="N1194" s="19">
        <v>43812</v>
      </c>
      <c r="O1194" s="17">
        <v>83</v>
      </c>
      <c r="P1194" s="17">
        <v>0.83799999999999997</v>
      </c>
      <c r="Q1194" s="17">
        <v>0.44800000000000001</v>
      </c>
      <c r="R1194" s="17">
        <v>5.57E-2</v>
      </c>
      <c r="S1194" s="17">
        <v>0.21</v>
      </c>
      <c r="T1194" s="17">
        <v>0.13100000000000001</v>
      </c>
      <c r="U1194" s="17">
        <v>0.254</v>
      </c>
      <c r="V1194" s="17">
        <v>-5.2569999999999997</v>
      </c>
      <c r="W1194" s="17">
        <v>208907</v>
      </c>
      <c r="X1194">
        <f>YEAR(semaineNetNm1[[#This Row],[Date de sortie]])</f>
        <v>2019</v>
      </c>
    </row>
    <row r="1195" spans="1:24" x14ac:dyDescent="0.25">
      <c r="A1195" s="10" t="s">
        <v>752</v>
      </c>
      <c r="B1195" s="17">
        <v>369</v>
      </c>
      <c r="C1195" s="18">
        <v>5</v>
      </c>
      <c r="D1195" s="17">
        <v>142</v>
      </c>
      <c r="E1195" s="19">
        <v>43826</v>
      </c>
      <c r="F1195" s="17" t="s">
        <v>1883</v>
      </c>
      <c r="G1195" s="17" t="s">
        <v>1880</v>
      </c>
      <c r="H1195" t="str" cm="1">
        <f t="array" ref="H11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95" s="17" t="s">
        <v>56</v>
      </c>
      <c r="J1195" t="str">
        <f>IF(semaineNetNm1[[#This Row],[Popularité]]&gt;=70,"Forte","Faible")</f>
        <v>Forte</v>
      </c>
      <c r="K1195" t="str">
        <f>IF(semaineNetNm1[[#This Row],[Energie]]&gt;0.6,"Forte","Faible")</f>
        <v>Faible</v>
      </c>
      <c r="L1195" s="18">
        <v>5294368</v>
      </c>
      <c r="M1195" s="17">
        <v>16112621</v>
      </c>
      <c r="N1195" s="19">
        <v>43812</v>
      </c>
      <c r="O1195" s="17">
        <v>83</v>
      </c>
      <c r="P1195" s="17">
        <v>0.26700000000000002</v>
      </c>
      <c r="Q1195" s="17">
        <v>0.56699999999999995</v>
      </c>
      <c r="R1195" s="17">
        <v>2.9899999999999999E-2</v>
      </c>
      <c r="S1195" s="17">
        <v>0.83899999999999997</v>
      </c>
      <c r="T1195" s="17">
        <v>8.8999999999999996E-2</v>
      </c>
      <c r="U1195" s="17">
        <v>5.9200000000000003E-2</v>
      </c>
      <c r="V1195" s="17">
        <v>-6.5019999999999998</v>
      </c>
      <c r="W1195" s="17">
        <v>240133</v>
      </c>
      <c r="X1195">
        <f>YEAR(semaineNetNm1[[#This Row],[Date de sortie]])</f>
        <v>2019</v>
      </c>
    </row>
    <row r="1196" spans="1:24" x14ac:dyDescent="0.25">
      <c r="A1196" s="10" t="s">
        <v>752</v>
      </c>
      <c r="B1196" s="17">
        <v>652</v>
      </c>
      <c r="C1196" s="18">
        <v>166</v>
      </c>
      <c r="D1196" s="17">
        <v>11</v>
      </c>
      <c r="E1196" s="19">
        <v>44127</v>
      </c>
      <c r="F1196" s="17" t="s">
        <v>1884</v>
      </c>
      <c r="G1196" s="17" t="s">
        <v>1885</v>
      </c>
      <c r="H1196" t="str" cm="1">
        <f t="array" ref="H11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196" s="17" t="s">
        <v>633</v>
      </c>
      <c r="J1196" t="str">
        <f>IF(semaineNetNm1[[#This Row],[Popularité]]&gt;=70,"Forte","Faible")</f>
        <v>Forte</v>
      </c>
      <c r="K1196" t="str">
        <f>IF(semaineNetNm1[[#This Row],[Energie]]&gt;0.6,"Forte","Faible")</f>
        <v>Forte</v>
      </c>
      <c r="L1196" s="18">
        <v>5191001</v>
      </c>
      <c r="M1196" s="17">
        <v>1293055</v>
      </c>
      <c r="N1196" s="19">
        <v>43812</v>
      </c>
      <c r="O1196" s="17">
        <v>72</v>
      </c>
      <c r="P1196" s="17">
        <v>0.95299999999999996</v>
      </c>
      <c r="Q1196" s="17">
        <v>0.63200000000000001</v>
      </c>
      <c r="R1196" s="17">
        <v>3.2500000000000001E-2</v>
      </c>
      <c r="S1196" s="17">
        <v>0.317</v>
      </c>
      <c r="T1196" s="17">
        <v>0.125</v>
      </c>
      <c r="U1196" s="17">
        <v>0.79800000000000004</v>
      </c>
      <c r="V1196" s="17">
        <v>-1.2829999999999999</v>
      </c>
      <c r="W1196" s="17">
        <v>186533</v>
      </c>
      <c r="X1196">
        <f>YEAR(semaineNetNm1[[#This Row],[Date de sortie]])</f>
        <v>2019</v>
      </c>
    </row>
    <row r="1197" spans="1:24" x14ac:dyDescent="0.25">
      <c r="A1197" s="10" t="s">
        <v>752</v>
      </c>
      <c r="B1197" s="17">
        <v>1029</v>
      </c>
      <c r="C1197" s="18">
        <v>21</v>
      </c>
      <c r="D1197" s="17">
        <v>30</v>
      </c>
      <c r="E1197" s="19">
        <v>43861</v>
      </c>
      <c r="F1197" s="17" t="s">
        <v>1886</v>
      </c>
      <c r="G1197" s="17" t="s">
        <v>1887</v>
      </c>
      <c r="H1197" t="str" cm="1">
        <f t="array" ref="H11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197" s="17" t="s">
        <v>51</v>
      </c>
      <c r="J1197" t="str">
        <f>IF(semaineNetNm1[[#This Row],[Popularité]]&gt;=70,"Forte","Faible")</f>
        <v>Forte</v>
      </c>
      <c r="K1197" t="str">
        <f>IF(semaineNetNm1[[#This Row],[Energie]]&gt;0.6,"Forte","Faible")</f>
        <v>Forte</v>
      </c>
      <c r="L1197" s="18">
        <v>4485060</v>
      </c>
      <c r="M1197" s="17">
        <v>231580</v>
      </c>
      <c r="N1197" s="19">
        <v>43812</v>
      </c>
      <c r="O1197" s="17">
        <v>75</v>
      </c>
      <c r="P1197" s="17">
        <v>0.66800000000000004</v>
      </c>
      <c r="Q1197" s="17">
        <v>0.88300000000000001</v>
      </c>
      <c r="R1197" s="17">
        <v>0.113</v>
      </c>
      <c r="S1197" s="17">
        <v>0.11</v>
      </c>
      <c r="T1197" s="17">
        <v>7.3400000000000007E-2</v>
      </c>
      <c r="U1197" s="17">
        <v>0.67600000000000005</v>
      </c>
      <c r="V1197" s="17">
        <v>-2.9569999999999999</v>
      </c>
      <c r="W1197" s="17">
        <v>226533</v>
      </c>
      <c r="X1197">
        <f>YEAR(semaineNetNm1[[#This Row],[Date de sortie]])</f>
        <v>2019</v>
      </c>
    </row>
    <row r="1198" spans="1:24" x14ac:dyDescent="0.25">
      <c r="A1198" s="10" t="s">
        <v>752</v>
      </c>
      <c r="B1198" s="17">
        <v>1059</v>
      </c>
      <c r="C1198" s="18">
        <v>158</v>
      </c>
      <c r="D1198" s="17">
        <v>9</v>
      </c>
      <c r="E1198" s="19">
        <v>43973</v>
      </c>
      <c r="F1198" s="17" t="s">
        <v>1888</v>
      </c>
      <c r="G1198" s="17" t="s">
        <v>1889</v>
      </c>
      <c r="H1198" t="str" cm="1">
        <f t="array" ref="H11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98" s="17" t="s">
        <v>243</v>
      </c>
      <c r="J1198" t="str">
        <f>IF(semaineNetNm1[[#This Row],[Popularité]]&gt;=70,"Forte","Faible")</f>
        <v>Forte</v>
      </c>
      <c r="K1198" t="str">
        <f>IF(semaineNetNm1[[#This Row],[Energie]]&gt;0.6,"Forte","Faible")</f>
        <v>Forte</v>
      </c>
      <c r="L1198" s="18">
        <v>4433384</v>
      </c>
      <c r="M1198" s="17">
        <v>6096559</v>
      </c>
      <c r="N1198" s="19">
        <v>43812</v>
      </c>
      <c r="O1198" s="17">
        <v>73</v>
      </c>
      <c r="P1198" s="17">
        <v>0.76900000000000002</v>
      </c>
      <c r="Q1198" s="17">
        <v>0.77100000000000002</v>
      </c>
      <c r="R1198" s="17">
        <v>6.9400000000000003E-2</v>
      </c>
      <c r="S1198" s="17">
        <v>0.18</v>
      </c>
      <c r="T1198" s="17">
        <v>0.34499999999999997</v>
      </c>
      <c r="U1198" s="17">
        <v>0.93100000000000005</v>
      </c>
      <c r="V1198" s="17">
        <v>-3.504</v>
      </c>
      <c r="W1198" s="17">
        <v>289899</v>
      </c>
      <c r="X1198">
        <f>YEAR(semaineNetNm1[[#This Row],[Date de sortie]])</f>
        <v>2019</v>
      </c>
    </row>
    <row r="1199" spans="1:24" x14ac:dyDescent="0.25">
      <c r="A1199" s="10" t="s">
        <v>752</v>
      </c>
      <c r="B1199" s="17">
        <v>1081</v>
      </c>
      <c r="C1199" s="18">
        <v>68</v>
      </c>
      <c r="D1199" s="17">
        <v>24</v>
      </c>
      <c r="E1199" s="19">
        <v>43826</v>
      </c>
      <c r="F1199" s="17" t="s">
        <v>1890</v>
      </c>
      <c r="G1199" s="17" t="s">
        <v>1880</v>
      </c>
      <c r="H1199" t="str" cm="1">
        <f t="array" ref="H11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199" s="17" t="s">
        <v>56</v>
      </c>
      <c r="J1199" t="str">
        <f>IF(semaineNetNm1[[#This Row],[Popularité]]&gt;=70,"Forte","Faible")</f>
        <v>Forte</v>
      </c>
      <c r="K1199" t="str">
        <f>IF(semaineNetNm1[[#This Row],[Energie]]&gt;0.6,"Forte","Faible")</f>
        <v>Forte</v>
      </c>
      <c r="L1199" s="18">
        <v>4325411</v>
      </c>
      <c r="M1199" s="17">
        <v>16127908</v>
      </c>
      <c r="N1199" s="19">
        <v>43812</v>
      </c>
      <c r="O1199" s="17">
        <v>75</v>
      </c>
      <c r="P1199" s="17">
        <v>0.621</v>
      </c>
      <c r="Q1199" s="17">
        <v>0.57499999999999996</v>
      </c>
      <c r="R1199" s="17">
        <v>3.2000000000000001E-2</v>
      </c>
      <c r="S1199" s="17">
        <v>3.9199999999999999E-2</v>
      </c>
      <c r="T1199" s="17">
        <v>0.14099999999999999</v>
      </c>
      <c r="U1199" s="17">
        <v>0.27</v>
      </c>
      <c r="V1199" s="17">
        <v>-8.1649999999999991</v>
      </c>
      <c r="W1199" s="17">
        <v>172213</v>
      </c>
      <c r="X1199">
        <f>YEAR(semaineNetNm1[[#This Row],[Date de sortie]])</f>
        <v>2019</v>
      </c>
    </row>
    <row r="1200" spans="1:24" x14ac:dyDescent="0.25">
      <c r="A1200" s="10" t="s">
        <v>752</v>
      </c>
      <c r="B1200" s="17">
        <v>1368</v>
      </c>
      <c r="C1200" s="18">
        <v>58</v>
      </c>
      <c r="D1200" s="17">
        <v>10</v>
      </c>
      <c r="E1200" s="19">
        <v>43833</v>
      </c>
      <c r="F1200" s="17" t="s">
        <v>1891</v>
      </c>
      <c r="G1200" s="17" t="s">
        <v>1892</v>
      </c>
      <c r="H1200" t="str" cm="1">
        <f t="array" ref="H12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00" s="17" t="s">
        <v>1893</v>
      </c>
      <c r="J1200" t="str">
        <f>IF(semaineNetNm1[[#This Row],[Popularité]]&gt;=70,"Forte","Faible")</f>
        <v>Forte</v>
      </c>
      <c r="K1200" t="str">
        <f>IF(semaineNetNm1[[#This Row],[Energie]]&gt;0.6,"Forte","Faible")</f>
        <v>Forte</v>
      </c>
      <c r="L1200" s="18">
        <v>5273046</v>
      </c>
      <c r="M1200" s="17">
        <v>2317758</v>
      </c>
      <c r="N1200" s="19">
        <v>43812</v>
      </c>
      <c r="O1200" s="17">
        <v>72</v>
      </c>
      <c r="P1200" s="17">
        <v>0.78100000000000003</v>
      </c>
      <c r="Q1200" s="17">
        <v>0.81699999999999995</v>
      </c>
      <c r="R1200" s="17">
        <v>0.112</v>
      </c>
      <c r="S1200" s="17">
        <v>8.3800000000000003E-3</v>
      </c>
      <c r="T1200" s="17">
        <v>0.123</v>
      </c>
      <c r="U1200" s="17">
        <v>0.35899999999999999</v>
      </c>
      <c r="V1200" s="17">
        <v>-4.1779999999999999</v>
      </c>
      <c r="W1200" s="17">
        <v>216707</v>
      </c>
      <c r="X1200">
        <f>YEAR(semaineNetNm1[[#This Row],[Date de sortie]])</f>
        <v>2019</v>
      </c>
    </row>
    <row r="1201" spans="1:24" x14ac:dyDescent="0.25">
      <c r="A1201" s="10" t="s">
        <v>752</v>
      </c>
      <c r="B1201" s="17">
        <v>1398</v>
      </c>
      <c r="C1201" s="18">
        <v>121</v>
      </c>
      <c r="D1201" s="17">
        <v>8</v>
      </c>
      <c r="E1201" s="19">
        <v>43826</v>
      </c>
      <c r="F1201" s="17" t="s">
        <v>1894</v>
      </c>
      <c r="G1201" s="17" t="s">
        <v>1895</v>
      </c>
      <c r="H1201" t="str" cm="1">
        <f t="array" ref="H12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01" s="17" t="s">
        <v>68</v>
      </c>
      <c r="J1201" t="str">
        <f>IF(semaineNetNm1[[#This Row],[Popularité]]&gt;=70,"Forte","Faible")</f>
        <v>Faible</v>
      </c>
      <c r="K1201" t="str">
        <f>IF(semaineNetNm1[[#This Row],[Energie]]&gt;0.6,"Forte","Faible")</f>
        <v>Forte</v>
      </c>
      <c r="L1201" s="18">
        <v>4950254</v>
      </c>
      <c r="M1201" s="17">
        <v>6223652</v>
      </c>
      <c r="N1201" s="19">
        <v>43812</v>
      </c>
      <c r="O1201" s="17">
        <v>29</v>
      </c>
      <c r="P1201" s="17">
        <v>0.65600000000000003</v>
      </c>
      <c r="Q1201" s="17">
        <v>0.873</v>
      </c>
      <c r="R1201" s="17">
        <v>6.8000000000000005E-2</v>
      </c>
      <c r="S1201" s="17">
        <v>4.7699999999999999E-3</v>
      </c>
      <c r="T1201" s="17">
        <v>7.2599999999999998E-2</v>
      </c>
      <c r="U1201" s="17">
        <v>0.54600000000000004</v>
      </c>
      <c r="V1201" s="17">
        <v>-6.0430000000000001</v>
      </c>
      <c r="W1201" s="17">
        <v>206811</v>
      </c>
      <c r="X1201">
        <f>YEAR(semaineNetNm1[[#This Row],[Date de sortie]])</f>
        <v>2019</v>
      </c>
    </row>
    <row r="1202" spans="1:24" x14ac:dyDescent="0.25">
      <c r="A1202" s="10" t="s">
        <v>752</v>
      </c>
      <c r="B1202" s="17">
        <v>1366</v>
      </c>
      <c r="C1202" s="18">
        <v>32</v>
      </c>
      <c r="D1202" s="17">
        <v>10</v>
      </c>
      <c r="E1202" s="19">
        <v>43833</v>
      </c>
      <c r="F1202" s="17" t="s">
        <v>1896</v>
      </c>
      <c r="G1202" s="17" t="s">
        <v>1482</v>
      </c>
      <c r="H1202" t="str" cm="1">
        <f t="array" ref="H12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02" s="17" t="s">
        <v>81</v>
      </c>
      <c r="J1202" t="str">
        <f>IF(semaineNetNm1[[#This Row],[Popularité]]&gt;=70,"Forte","Faible")</f>
        <v>Faible</v>
      </c>
      <c r="K1202" t="str">
        <f>IF(semaineNetNm1[[#This Row],[Energie]]&gt;0.6,"Forte","Faible")</f>
        <v>Faible</v>
      </c>
      <c r="L1202" s="18">
        <v>5386512</v>
      </c>
      <c r="M1202" s="17">
        <v>11821805</v>
      </c>
      <c r="N1202" s="19">
        <v>43811</v>
      </c>
      <c r="O1202" s="17">
        <v>67</v>
      </c>
      <c r="P1202" s="17">
        <v>0.45700000000000002</v>
      </c>
      <c r="Q1202" s="17">
        <v>0.88100000000000001</v>
      </c>
      <c r="R1202" s="17">
        <v>0.156</v>
      </c>
      <c r="S1202" s="17">
        <v>3.27E-2</v>
      </c>
      <c r="T1202" s="17">
        <v>0.23100000000000001</v>
      </c>
      <c r="U1202" s="17">
        <v>0.29599999999999999</v>
      </c>
      <c r="V1202" s="17">
        <v>-8.1910000000000007</v>
      </c>
      <c r="W1202" s="17">
        <v>198913</v>
      </c>
      <c r="X1202">
        <f>YEAR(semaineNetNm1[[#This Row],[Date de sortie]])</f>
        <v>2019</v>
      </c>
    </row>
    <row r="1203" spans="1:24" x14ac:dyDescent="0.25">
      <c r="A1203" s="10" t="s">
        <v>752</v>
      </c>
      <c r="B1203" s="17">
        <v>1039</v>
      </c>
      <c r="C1203" s="18">
        <v>105</v>
      </c>
      <c r="D1203" s="17">
        <v>13</v>
      </c>
      <c r="E1203" s="19">
        <v>43994</v>
      </c>
      <c r="F1203" s="17" t="s">
        <v>1897</v>
      </c>
      <c r="G1203" s="17" t="s">
        <v>1898</v>
      </c>
      <c r="H1203" t="str" cm="1">
        <f t="array" ref="H12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03" s="17" t="s">
        <v>291</v>
      </c>
      <c r="J1203" t="str">
        <f>IF(semaineNetNm1[[#This Row],[Popularité]]&gt;=70,"Forte","Faible")</f>
        <v>Forte</v>
      </c>
      <c r="K1203" t="str">
        <f>IF(semaineNetNm1[[#This Row],[Energie]]&gt;0.6,"Forte","Faible")</f>
        <v>Faible</v>
      </c>
      <c r="L1203" s="18">
        <v>4597406</v>
      </c>
      <c r="M1203" s="17">
        <v>122883</v>
      </c>
      <c r="N1203" s="19">
        <v>43810</v>
      </c>
      <c r="O1203" s="17">
        <v>80</v>
      </c>
      <c r="P1203" s="17">
        <v>0.377</v>
      </c>
      <c r="Q1203" s="17">
        <v>0.60499999999999998</v>
      </c>
      <c r="R1203" s="17">
        <v>4.4299999999999999E-2</v>
      </c>
      <c r="S1203" s="17">
        <v>0.73299999999999998</v>
      </c>
      <c r="T1203" s="17">
        <v>8.0799999999999997E-2</v>
      </c>
      <c r="U1203" s="17">
        <v>0.51900000000000002</v>
      </c>
      <c r="V1203" s="17">
        <v>-6.2130000000000001</v>
      </c>
      <c r="W1203" s="17">
        <v>194853</v>
      </c>
      <c r="X1203">
        <f>YEAR(semaineNetNm1[[#This Row],[Date de sortie]])</f>
        <v>2019</v>
      </c>
    </row>
    <row r="1204" spans="1:24" x14ac:dyDescent="0.25">
      <c r="A1204" s="10" t="s">
        <v>752</v>
      </c>
      <c r="B1204" s="17">
        <v>1550</v>
      </c>
      <c r="C1204" s="18">
        <v>187</v>
      </c>
      <c r="D1204" s="17">
        <v>1</v>
      </c>
      <c r="E1204" s="19">
        <v>43826</v>
      </c>
      <c r="F1204" s="17" t="s">
        <v>1899</v>
      </c>
      <c r="G1204" s="17" t="s">
        <v>368</v>
      </c>
      <c r="H1204" t="str" cm="1">
        <f t="array" ref="H12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04" s="17" t="s">
        <v>311</v>
      </c>
      <c r="J1204" t="str">
        <f>IF(semaineNetNm1[[#This Row],[Popularité]]&gt;=70,"Forte","Faible")</f>
        <v>Forte</v>
      </c>
      <c r="K1204" t="str">
        <f>IF(semaineNetNm1[[#This Row],[Energie]]&gt;0.6,"Forte","Faible")</f>
        <v>Faible</v>
      </c>
      <c r="L1204" s="18">
        <v>4701532</v>
      </c>
      <c r="M1204" s="17">
        <v>19102888</v>
      </c>
      <c r="N1204" s="19">
        <v>43806</v>
      </c>
      <c r="O1204" s="17">
        <v>76</v>
      </c>
      <c r="P1204" s="17">
        <v>0.53700000000000003</v>
      </c>
      <c r="Q1204" s="17">
        <v>0.63500000000000001</v>
      </c>
      <c r="R1204" s="17">
        <v>8.3199999999999996E-2</v>
      </c>
      <c r="S1204" s="17">
        <v>0.17199999999999999</v>
      </c>
      <c r="T1204" s="17">
        <v>0.41799999999999998</v>
      </c>
      <c r="U1204" s="17">
        <v>0.38300000000000001</v>
      </c>
      <c r="V1204" s="17">
        <v>-7.8949999999999996</v>
      </c>
      <c r="W1204" s="17">
        <v>215381</v>
      </c>
      <c r="X1204">
        <f>YEAR(semaineNetNm1[[#This Row],[Date de sortie]])</f>
        <v>2019</v>
      </c>
    </row>
    <row r="1205" spans="1:24" x14ac:dyDescent="0.25">
      <c r="A1205" s="10" t="s">
        <v>752</v>
      </c>
      <c r="B1205" s="17">
        <v>283</v>
      </c>
      <c r="C1205" s="18">
        <v>1</v>
      </c>
      <c r="D1205" s="17">
        <v>78</v>
      </c>
      <c r="E1205" s="19">
        <v>43868</v>
      </c>
      <c r="F1205" s="17" t="s">
        <v>1900</v>
      </c>
      <c r="G1205" s="17" t="s">
        <v>340</v>
      </c>
      <c r="H1205" t="str" cm="1">
        <f t="array" ref="H12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05" s="17" t="s">
        <v>81</v>
      </c>
      <c r="J1205" t="str">
        <f>IF(semaineNetNm1[[#This Row],[Popularité]]&gt;=70,"Forte","Faible")</f>
        <v>Forte</v>
      </c>
      <c r="K1205" t="str">
        <f>IF(semaineNetNm1[[#This Row],[Energie]]&gt;0.6,"Forte","Faible")</f>
        <v>Faible</v>
      </c>
      <c r="L1205" s="18">
        <v>5145099</v>
      </c>
      <c r="M1205" s="17">
        <v>6603627</v>
      </c>
      <c r="N1205" s="19">
        <v>43805</v>
      </c>
      <c r="O1205" s="17">
        <v>84</v>
      </c>
      <c r="P1205" s="17">
        <v>0.58599999999999997</v>
      </c>
      <c r="Q1205" s="17">
        <v>0.89600000000000002</v>
      </c>
      <c r="R1205" s="17">
        <v>5.5899999999999998E-2</v>
      </c>
      <c r="S1205" s="17">
        <v>0.104</v>
      </c>
      <c r="T1205" s="17">
        <v>0.79</v>
      </c>
      <c r="U1205" s="17">
        <v>0.64200000000000002</v>
      </c>
      <c r="V1205" s="17">
        <v>-6.6870000000000003</v>
      </c>
      <c r="W1205" s="17">
        <v>196653</v>
      </c>
      <c r="X1205">
        <f>YEAR(semaineNetNm1[[#This Row],[Date de sortie]])</f>
        <v>2019</v>
      </c>
    </row>
    <row r="1206" spans="1:24" x14ac:dyDescent="0.25">
      <c r="A1206" s="10" t="s">
        <v>752</v>
      </c>
      <c r="B1206" s="17">
        <v>689</v>
      </c>
      <c r="C1206" s="18">
        <v>181</v>
      </c>
      <c r="D1206" s="17">
        <v>1</v>
      </c>
      <c r="E1206" s="19">
        <v>44183</v>
      </c>
      <c r="F1206" s="17" t="s">
        <v>1901</v>
      </c>
      <c r="G1206" s="17" t="s">
        <v>517</v>
      </c>
      <c r="H1206" t="str" cm="1">
        <f t="array" ref="H12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06" s="17" t="s">
        <v>56</v>
      </c>
      <c r="J1206" t="str">
        <f>IF(semaineNetNm1[[#This Row],[Popularité]]&gt;=70,"Forte","Faible")</f>
        <v>Faible</v>
      </c>
      <c r="K1206" t="str">
        <f>IF(semaineNetNm1[[#This Row],[Energie]]&gt;0.6,"Forte","Faible")</f>
        <v>Forte</v>
      </c>
      <c r="L1206" s="18">
        <v>6657404</v>
      </c>
      <c r="M1206" s="17">
        <v>42227614</v>
      </c>
      <c r="N1206" s="19">
        <v>43805</v>
      </c>
      <c r="O1206" s="17">
        <v>52</v>
      </c>
      <c r="P1206" s="17">
        <v>0.68</v>
      </c>
      <c r="Q1206" s="17">
        <v>0.59799999999999998</v>
      </c>
      <c r="R1206" s="17">
        <v>3.3099999999999997E-2</v>
      </c>
      <c r="S1206" s="17">
        <v>0.06</v>
      </c>
      <c r="T1206" s="17">
        <v>0.32400000000000001</v>
      </c>
      <c r="U1206" s="17">
        <v>0.437</v>
      </c>
      <c r="V1206" s="17">
        <v>-4.5049999999999999</v>
      </c>
      <c r="W1206" s="17">
        <v>228027</v>
      </c>
      <c r="X1206">
        <f>YEAR(semaineNetNm1[[#This Row],[Date de sortie]])</f>
        <v>2019</v>
      </c>
    </row>
    <row r="1207" spans="1:24" x14ac:dyDescent="0.25">
      <c r="A1207" s="10" t="s">
        <v>752</v>
      </c>
      <c r="B1207" s="17">
        <v>1025</v>
      </c>
      <c r="C1207" s="18">
        <v>29</v>
      </c>
      <c r="D1207" s="17">
        <v>28</v>
      </c>
      <c r="E1207" s="19">
        <v>43868</v>
      </c>
      <c r="F1207" s="17" t="s">
        <v>1902</v>
      </c>
      <c r="G1207" s="17" t="s">
        <v>340</v>
      </c>
      <c r="H1207" t="str" cm="1">
        <f t="array" ref="H12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07" s="17" t="s">
        <v>81</v>
      </c>
      <c r="J1207" t="str">
        <f>IF(semaineNetNm1[[#This Row],[Popularité]]&gt;=70,"Forte","Faible")</f>
        <v>Forte</v>
      </c>
      <c r="K1207" t="str">
        <f>IF(semaineNetNm1[[#This Row],[Energie]]&gt;0.6,"Forte","Faible")</f>
        <v>Faible</v>
      </c>
      <c r="L1207" s="18">
        <v>4592772</v>
      </c>
      <c r="M1207" s="17">
        <v>6608815</v>
      </c>
      <c r="N1207" s="19">
        <v>43805</v>
      </c>
      <c r="O1207" s="17">
        <v>77</v>
      </c>
      <c r="P1207" s="17">
        <v>0.499</v>
      </c>
      <c r="Q1207" s="17">
        <v>0.83099999999999996</v>
      </c>
      <c r="R1207" s="17">
        <v>0.114</v>
      </c>
      <c r="S1207" s="17">
        <v>0.26900000000000002</v>
      </c>
      <c r="T1207" s="17">
        <v>0.3</v>
      </c>
      <c r="U1207" s="17">
        <v>0.51100000000000001</v>
      </c>
      <c r="V1207" s="17">
        <v>-8.4420000000000002</v>
      </c>
      <c r="W1207" s="17">
        <v>220487</v>
      </c>
      <c r="X1207">
        <f>YEAR(semaineNetNm1[[#This Row],[Date de sortie]])</f>
        <v>2019</v>
      </c>
    </row>
    <row r="1208" spans="1:24" x14ac:dyDescent="0.25">
      <c r="A1208" s="10" t="s">
        <v>752</v>
      </c>
      <c r="B1208" s="17">
        <v>1111</v>
      </c>
      <c r="C1208" s="18">
        <v>15</v>
      </c>
      <c r="D1208" s="17">
        <v>24</v>
      </c>
      <c r="E1208" s="19">
        <v>43833</v>
      </c>
      <c r="F1208" s="17" t="s">
        <v>1903</v>
      </c>
      <c r="G1208" s="17" t="s">
        <v>146</v>
      </c>
      <c r="H1208" t="str" cm="1">
        <f t="array" ref="H12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08" s="17" t="s">
        <v>68</v>
      </c>
      <c r="J1208" t="str">
        <f>IF(semaineNetNm1[[#This Row],[Popularité]]&gt;=70,"Forte","Faible")</f>
        <v>Forte</v>
      </c>
      <c r="K1208" t="str">
        <f>IF(semaineNetNm1[[#This Row],[Energie]]&gt;0.6,"Forte","Faible")</f>
        <v>Faible</v>
      </c>
      <c r="L1208" s="18">
        <v>4413457</v>
      </c>
      <c r="M1208" s="17">
        <v>22698747</v>
      </c>
      <c r="N1208" s="19">
        <v>43805</v>
      </c>
      <c r="O1208" s="17">
        <v>78</v>
      </c>
      <c r="P1208" s="17">
        <v>0.49099999999999999</v>
      </c>
      <c r="Q1208" s="17">
        <v>0.72399999999999998</v>
      </c>
      <c r="R1208" s="17">
        <v>2.9600000000000001E-2</v>
      </c>
      <c r="S1208" s="17">
        <v>1.7999999999999999E-2</v>
      </c>
      <c r="T1208" s="17">
        <v>8.8700000000000001E-2</v>
      </c>
      <c r="U1208" s="17">
        <v>0.38300000000000001</v>
      </c>
      <c r="V1208" s="17">
        <v>-6.024</v>
      </c>
      <c r="W1208" s="17">
        <v>170746</v>
      </c>
      <c r="X1208">
        <f>YEAR(semaineNetNm1[[#This Row],[Date de sortie]])</f>
        <v>2019</v>
      </c>
    </row>
    <row r="1209" spans="1:24" x14ac:dyDescent="0.25">
      <c r="A1209" s="10" t="s">
        <v>752</v>
      </c>
      <c r="B1209" s="17">
        <v>1246</v>
      </c>
      <c r="C1209" s="18">
        <v>152</v>
      </c>
      <c r="D1209" s="17">
        <v>13</v>
      </c>
      <c r="E1209" s="19">
        <v>43833</v>
      </c>
      <c r="F1209" s="17" t="s">
        <v>1904</v>
      </c>
      <c r="G1209" s="17" t="s">
        <v>1905</v>
      </c>
      <c r="H1209" t="str" cm="1">
        <f t="array" ref="H12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09" s="17" t="s">
        <v>68</v>
      </c>
      <c r="J1209" t="str">
        <f>IF(semaineNetNm1[[#This Row],[Popularité]]&gt;=70,"Forte","Faible")</f>
        <v>Forte</v>
      </c>
      <c r="K1209" t="str">
        <f>IF(semaineNetNm1[[#This Row],[Energie]]&gt;0.6,"Forte","Faible")</f>
        <v>Faible</v>
      </c>
      <c r="L1209" s="18">
        <v>4359727</v>
      </c>
      <c r="M1209" s="17">
        <v>18195884</v>
      </c>
      <c r="N1209" s="19">
        <v>43805</v>
      </c>
      <c r="O1209" s="17">
        <v>77</v>
      </c>
      <c r="P1209" s="17">
        <v>0.51100000000000001</v>
      </c>
      <c r="Q1209" s="17">
        <v>0.52800000000000002</v>
      </c>
      <c r="R1209" s="17">
        <v>3.2399999999999998E-2</v>
      </c>
      <c r="S1209" s="17">
        <v>0.126</v>
      </c>
      <c r="T1209" s="17">
        <v>0.10100000000000001</v>
      </c>
      <c r="U1209" s="17">
        <v>0.35099999999999998</v>
      </c>
      <c r="V1209" s="17">
        <v>-8.1440000000000001</v>
      </c>
      <c r="W1209" s="17">
        <v>209880</v>
      </c>
      <c r="X1209">
        <f>YEAR(semaineNetNm1[[#This Row],[Date de sortie]])</f>
        <v>2019</v>
      </c>
    </row>
    <row r="1210" spans="1:24" x14ac:dyDescent="0.25">
      <c r="A1210" s="10" t="s">
        <v>752</v>
      </c>
      <c r="B1210" s="17">
        <v>1475</v>
      </c>
      <c r="C1210" s="18">
        <v>99</v>
      </c>
      <c r="D1210" s="17">
        <v>5</v>
      </c>
      <c r="E1210" s="19">
        <v>43826</v>
      </c>
      <c r="F1210" s="17" t="s">
        <v>1906</v>
      </c>
      <c r="G1210" s="17" t="s">
        <v>1774</v>
      </c>
      <c r="H1210" t="str" cm="1">
        <f t="array" ref="H12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10" s="17" t="s">
        <v>870</v>
      </c>
      <c r="J1210" t="str">
        <f>IF(semaineNetNm1[[#This Row],[Popularité]]&gt;=70,"Forte","Faible")</f>
        <v>Faible</v>
      </c>
      <c r="K1210" t="str">
        <f>IF(semaineNetNm1[[#This Row],[Energie]]&gt;0.6,"Forte","Faible")</f>
        <v>Forte</v>
      </c>
      <c r="L1210" s="18">
        <v>6442626</v>
      </c>
      <c r="M1210" s="17">
        <v>13312073</v>
      </c>
      <c r="N1210" s="19">
        <v>43805</v>
      </c>
      <c r="O1210" s="17">
        <v>66</v>
      </c>
      <c r="P1210" s="17">
        <v>0.68400000000000005</v>
      </c>
      <c r="Q1210" s="17">
        <v>0.66800000000000004</v>
      </c>
      <c r="R1210" s="17">
        <v>5.2699999999999997E-2</v>
      </c>
      <c r="S1210" s="17">
        <v>0.627</v>
      </c>
      <c r="T1210" s="17">
        <v>0.92300000000000004</v>
      </c>
      <c r="U1210" s="17">
        <v>0.7</v>
      </c>
      <c r="V1210" s="17">
        <v>-5.9370000000000003</v>
      </c>
      <c r="W1210" s="17">
        <v>187986</v>
      </c>
      <c r="X1210">
        <f>YEAR(semaineNetNm1[[#This Row],[Date de sortie]])</f>
        <v>2019</v>
      </c>
    </row>
    <row r="1211" spans="1:24" x14ac:dyDescent="0.25">
      <c r="A1211" s="10" t="s">
        <v>752</v>
      </c>
      <c r="B1211" s="17">
        <v>1523</v>
      </c>
      <c r="C1211" s="18">
        <v>176</v>
      </c>
      <c r="D1211" s="17">
        <v>1</v>
      </c>
      <c r="E1211" s="19">
        <v>43840</v>
      </c>
      <c r="F1211" s="17" t="s">
        <v>1907</v>
      </c>
      <c r="G1211" s="17" t="s">
        <v>340</v>
      </c>
      <c r="H1211" t="str" cm="1">
        <f t="array" ref="H12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11" s="17" t="s">
        <v>81</v>
      </c>
      <c r="J1211" t="str">
        <f>IF(semaineNetNm1[[#This Row],[Popularité]]&gt;=70,"Forte","Faible")</f>
        <v>Faible</v>
      </c>
      <c r="K1211" t="str">
        <f>IF(semaineNetNm1[[#This Row],[Energie]]&gt;0.6,"Forte","Faible")</f>
        <v>Forte</v>
      </c>
      <c r="L1211" s="18">
        <v>5150724</v>
      </c>
      <c r="M1211" s="17">
        <v>6608815</v>
      </c>
      <c r="N1211" s="19">
        <v>43805</v>
      </c>
      <c r="O1211" s="17">
        <v>63</v>
      </c>
      <c r="P1211" s="17">
        <v>0.67300000000000004</v>
      </c>
      <c r="Q1211" s="17">
        <v>0.75700000000000001</v>
      </c>
      <c r="R1211" s="17">
        <v>0.14099999999999999</v>
      </c>
      <c r="S1211" s="17">
        <v>9.5000000000000001E-2</v>
      </c>
      <c r="T1211" s="17">
        <v>0.33800000000000002</v>
      </c>
      <c r="U1211" s="17">
        <v>0.57399999999999995</v>
      </c>
      <c r="V1211" s="17">
        <v>-8.5129999999999999</v>
      </c>
      <c r="W1211" s="17">
        <v>185806</v>
      </c>
      <c r="X1211">
        <f>YEAR(semaineNetNm1[[#This Row],[Date de sortie]])</f>
        <v>2019</v>
      </c>
    </row>
    <row r="1212" spans="1:24" x14ac:dyDescent="0.25">
      <c r="A1212" s="10" t="s">
        <v>752</v>
      </c>
      <c r="B1212" s="17">
        <v>1524</v>
      </c>
      <c r="C1212" s="18">
        <v>182</v>
      </c>
      <c r="D1212" s="17">
        <v>2</v>
      </c>
      <c r="E1212" s="19">
        <v>43840</v>
      </c>
      <c r="F1212" s="17" t="s">
        <v>1908</v>
      </c>
      <c r="G1212" s="17" t="s">
        <v>340</v>
      </c>
      <c r="H1212" t="str" cm="1">
        <f t="array" ref="H12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12" s="17" t="s">
        <v>81</v>
      </c>
      <c r="J1212" t="str">
        <f>IF(semaineNetNm1[[#This Row],[Popularité]]&gt;=70,"Forte","Faible")</f>
        <v>Faible</v>
      </c>
      <c r="K1212" t="str">
        <f>IF(semaineNetNm1[[#This Row],[Energie]]&gt;0.6,"Forte","Faible")</f>
        <v>Faible</v>
      </c>
      <c r="L1212" s="18">
        <v>5085706</v>
      </c>
      <c r="M1212" s="17">
        <v>6608815</v>
      </c>
      <c r="N1212" s="19">
        <v>43805</v>
      </c>
      <c r="O1212" s="17">
        <v>68</v>
      </c>
      <c r="P1212" s="17">
        <v>0.47899999999999998</v>
      </c>
      <c r="Q1212" s="17">
        <v>0.88600000000000001</v>
      </c>
      <c r="R1212" s="17">
        <v>0.33400000000000002</v>
      </c>
      <c r="S1212" s="17">
        <v>7.6999999999999999E-2</v>
      </c>
      <c r="T1212" s="17">
        <v>0.13500000000000001</v>
      </c>
      <c r="U1212" s="17">
        <v>0.40799999999999997</v>
      </c>
      <c r="V1212" s="17">
        <v>-8.0540000000000003</v>
      </c>
      <c r="W1212" s="17">
        <v>158692</v>
      </c>
      <c r="X1212">
        <f>YEAR(semaineNetNm1[[#This Row],[Date de sortie]])</f>
        <v>2019</v>
      </c>
    </row>
    <row r="1213" spans="1:24" x14ac:dyDescent="0.25">
      <c r="A1213" s="10" t="s">
        <v>752</v>
      </c>
      <c r="B1213" s="17">
        <v>1533</v>
      </c>
      <c r="C1213" s="18">
        <v>107</v>
      </c>
      <c r="D1213" s="17">
        <v>2</v>
      </c>
      <c r="E1213" s="19">
        <v>43833</v>
      </c>
      <c r="F1213" s="17" t="s">
        <v>1909</v>
      </c>
      <c r="G1213" s="17" t="s">
        <v>1910</v>
      </c>
      <c r="H1213" t="str" cm="1">
        <f t="array" ref="H12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13" s="17" t="s">
        <v>68</v>
      </c>
      <c r="J1213" t="str">
        <f>IF(semaineNetNm1[[#This Row],[Popularité]]&gt;=70,"Forte","Faible")</f>
        <v>Faible</v>
      </c>
      <c r="K1213" t="str">
        <f>IF(semaineNetNm1[[#This Row],[Energie]]&gt;0.6,"Forte","Faible")</f>
        <v>Forte</v>
      </c>
      <c r="L1213" s="18">
        <v>6145132</v>
      </c>
      <c r="M1213" s="17">
        <v>18195884</v>
      </c>
      <c r="N1213" s="19">
        <v>43805</v>
      </c>
      <c r="O1213" s="17">
        <v>67</v>
      </c>
      <c r="P1213" s="17">
        <v>0.60699999999999998</v>
      </c>
      <c r="Q1213" s="17">
        <v>0.58399999999999996</v>
      </c>
      <c r="R1213" s="17">
        <v>3.56E-2</v>
      </c>
      <c r="S1213" s="17">
        <v>0.42599999999999999</v>
      </c>
      <c r="T1213" s="17">
        <v>0.10100000000000001</v>
      </c>
      <c r="U1213" s="17">
        <v>0.374</v>
      </c>
      <c r="V1213" s="17">
        <v>-6.6050000000000004</v>
      </c>
      <c r="W1213" s="17">
        <v>194827</v>
      </c>
      <c r="X1213">
        <f>YEAR(semaineNetNm1[[#This Row],[Date de sortie]])</f>
        <v>2019</v>
      </c>
    </row>
    <row r="1214" spans="1:24" x14ac:dyDescent="0.25">
      <c r="A1214" s="10" t="s">
        <v>752</v>
      </c>
      <c r="B1214" s="17">
        <v>1175</v>
      </c>
      <c r="C1214" s="18">
        <v>149</v>
      </c>
      <c r="D1214" s="17">
        <v>10</v>
      </c>
      <c r="E1214" s="19">
        <v>43966</v>
      </c>
      <c r="F1214" s="17" t="s">
        <v>1911</v>
      </c>
      <c r="G1214" s="17" t="s">
        <v>275</v>
      </c>
      <c r="H1214" t="str" cm="1">
        <f t="array" ref="H12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14" s="17" t="s">
        <v>276</v>
      </c>
      <c r="J1214" t="str">
        <f>IF(semaineNetNm1[[#This Row],[Popularité]]&gt;=70,"Forte","Faible")</f>
        <v>Faible</v>
      </c>
      <c r="K1214" t="str">
        <f>IF(semaineNetNm1[[#This Row],[Energie]]&gt;0.6,"Forte","Faible")</f>
        <v>Forte</v>
      </c>
      <c r="L1214" s="18">
        <v>5006457</v>
      </c>
      <c r="M1214" s="17">
        <v>12981319</v>
      </c>
      <c r="N1214" s="19">
        <v>43804</v>
      </c>
      <c r="O1214" s="17">
        <v>66</v>
      </c>
      <c r="P1214" s="17">
        <v>0.93700000000000006</v>
      </c>
      <c r="Q1214" s="17">
        <v>0.79400000000000004</v>
      </c>
      <c r="R1214" s="17">
        <v>3.3599999999999998E-2</v>
      </c>
      <c r="S1214" s="17">
        <v>0.36599999999999999</v>
      </c>
      <c r="T1214" s="17">
        <v>0.96199999999999997</v>
      </c>
      <c r="U1214" s="17">
        <v>0.82599999999999996</v>
      </c>
      <c r="V1214" s="17">
        <v>-2.44</v>
      </c>
      <c r="W1214" s="17">
        <v>237517</v>
      </c>
      <c r="X1214">
        <f>YEAR(semaineNetNm1[[#This Row],[Date de sortie]])</f>
        <v>2019</v>
      </c>
    </row>
    <row r="1215" spans="1:24" x14ac:dyDescent="0.25">
      <c r="A1215" s="10" t="s">
        <v>752</v>
      </c>
      <c r="B1215" s="17">
        <v>1543</v>
      </c>
      <c r="C1215" s="18">
        <v>192</v>
      </c>
      <c r="D1215" s="17">
        <v>2</v>
      </c>
      <c r="E1215" s="19">
        <v>43826</v>
      </c>
      <c r="F1215" s="17" t="s">
        <v>1912</v>
      </c>
      <c r="G1215" s="17" t="s">
        <v>1312</v>
      </c>
      <c r="H1215" t="str" cm="1">
        <f t="array" ref="H12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15" s="17" t="s">
        <v>51</v>
      </c>
      <c r="J1215" t="str">
        <f>IF(semaineNetNm1[[#This Row],[Popularité]]&gt;=70,"Forte","Faible")</f>
        <v>Faible</v>
      </c>
      <c r="K1215" t="str">
        <f>IF(semaineNetNm1[[#This Row],[Energie]]&gt;0.6,"Forte","Faible")</f>
        <v>Forte</v>
      </c>
      <c r="L1215" s="18">
        <v>4543012</v>
      </c>
      <c r="M1215" s="17">
        <v>29238936</v>
      </c>
      <c r="N1215" s="19">
        <v>43798</v>
      </c>
      <c r="O1215" s="17">
        <v>59</v>
      </c>
      <c r="P1215" s="17">
        <v>0.71899999999999997</v>
      </c>
      <c r="Q1215" s="17">
        <v>0.69499999999999995</v>
      </c>
      <c r="R1215" s="17">
        <v>9.0300000000000005E-2</v>
      </c>
      <c r="S1215" s="17">
        <v>0.22700000000000001</v>
      </c>
      <c r="T1215" s="17">
        <v>8.8400000000000006E-2</v>
      </c>
      <c r="U1215" s="17">
        <v>0.78100000000000003</v>
      </c>
      <c r="V1215" s="17">
        <v>-5.9379999999999997</v>
      </c>
      <c r="W1215" s="17">
        <v>175187</v>
      </c>
      <c r="X1215">
        <f>YEAR(semaineNetNm1[[#This Row],[Date de sortie]])</f>
        <v>2019</v>
      </c>
    </row>
    <row r="1216" spans="1:24" x14ac:dyDescent="0.25">
      <c r="A1216" s="10" t="s">
        <v>752</v>
      </c>
      <c r="B1216" s="17">
        <v>1551</v>
      </c>
      <c r="C1216" s="18">
        <v>190</v>
      </c>
      <c r="D1216" s="17">
        <v>1</v>
      </c>
      <c r="E1216" s="19">
        <v>43826</v>
      </c>
      <c r="F1216" s="17" t="s">
        <v>1913</v>
      </c>
      <c r="G1216" s="17" t="s">
        <v>1914</v>
      </c>
      <c r="H1216" t="str" cm="1">
        <f t="array" ref="H12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16" s="17" t="s">
        <v>343</v>
      </c>
      <c r="J1216" t="str">
        <f>IF(semaineNetNm1[[#This Row],[Popularité]]&gt;=70,"Forte","Faible")</f>
        <v>Faible</v>
      </c>
      <c r="K1216" t="str">
        <f>IF(semaineNetNm1[[#This Row],[Energie]]&gt;0.6,"Forte","Faible")</f>
        <v>Forte</v>
      </c>
      <c r="L1216" s="18">
        <v>4676857</v>
      </c>
      <c r="M1216" s="17">
        <v>1390813</v>
      </c>
      <c r="N1216" s="19">
        <v>43798</v>
      </c>
      <c r="O1216" s="17">
        <v>62</v>
      </c>
      <c r="P1216" s="17">
        <v>0.77800000000000002</v>
      </c>
      <c r="Q1216" s="17">
        <v>0.93200000000000005</v>
      </c>
      <c r="R1216" s="17">
        <v>6.3799999999999996E-2</v>
      </c>
      <c r="S1216" s="17">
        <v>0.21199999999999999</v>
      </c>
      <c r="T1216" s="17">
        <v>0.16800000000000001</v>
      </c>
      <c r="U1216" s="17">
        <v>0.93300000000000005</v>
      </c>
      <c r="V1216" s="17">
        <v>-3.3839999999999999</v>
      </c>
      <c r="W1216" s="17">
        <v>188613</v>
      </c>
      <c r="X1216">
        <f>YEAR(semaineNetNm1[[#This Row],[Date de sortie]])</f>
        <v>2019</v>
      </c>
    </row>
    <row r="1217" spans="1:24" x14ac:dyDescent="0.25">
      <c r="A1217" s="10" t="s">
        <v>752</v>
      </c>
      <c r="B1217" s="17">
        <v>574</v>
      </c>
      <c r="C1217" s="18">
        <v>103</v>
      </c>
      <c r="D1217" s="17">
        <v>12</v>
      </c>
      <c r="E1217" s="19">
        <v>44211</v>
      </c>
      <c r="F1217" s="17" t="s">
        <v>1915</v>
      </c>
      <c r="G1217" s="17" t="s">
        <v>372</v>
      </c>
      <c r="H1217" t="str" cm="1">
        <f t="array" ref="H12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17" s="17" t="s">
        <v>56</v>
      </c>
      <c r="J1217" t="str">
        <f>IF(semaineNetNm1[[#This Row],[Popularité]]&gt;=70,"Forte","Faible")</f>
        <v>Forte</v>
      </c>
      <c r="K1217" t="str">
        <f>IF(semaineNetNm1[[#This Row],[Energie]]&gt;0.6,"Forte","Faible")</f>
        <v>Faible</v>
      </c>
      <c r="L1217" s="18">
        <v>5052801</v>
      </c>
      <c r="M1217" s="17">
        <v>6313514</v>
      </c>
      <c r="N1217" s="19">
        <v>43796</v>
      </c>
      <c r="O1217" s="17">
        <v>76</v>
      </c>
      <c r="P1217" s="17">
        <v>0.43</v>
      </c>
      <c r="Q1217" s="17">
        <v>0.376</v>
      </c>
      <c r="R1217" s="17">
        <v>3.2800000000000003E-2</v>
      </c>
      <c r="S1217" s="17">
        <v>9.0200000000000002E-2</v>
      </c>
      <c r="T1217" s="17">
        <v>9.1200000000000003E-2</v>
      </c>
      <c r="U1217" s="17">
        <v>0.129</v>
      </c>
      <c r="V1217" s="17">
        <v>-6.585</v>
      </c>
      <c r="W1217" s="17">
        <v>177323</v>
      </c>
      <c r="X1217">
        <f>YEAR(semaineNetNm1[[#This Row],[Date de sortie]])</f>
        <v>2019</v>
      </c>
    </row>
    <row r="1218" spans="1:24" x14ac:dyDescent="0.25">
      <c r="A1218" s="10" t="s">
        <v>752</v>
      </c>
      <c r="B1218" s="17">
        <v>552</v>
      </c>
      <c r="C1218" s="18">
        <v>9</v>
      </c>
      <c r="D1218" s="17">
        <v>46</v>
      </c>
      <c r="E1218" s="19">
        <v>43987</v>
      </c>
      <c r="F1218" s="17" t="s">
        <v>1916</v>
      </c>
      <c r="G1218" s="17" t="s">
        <v>1917</v>
      </c>
      <c r="H1218" t="str" cm="1">
        <f t="array" ref="H12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18" s="17" t="s">
        <v>1918</v>
      </c>
      <c r="J1218" t="str">
        <f>IF(semaineNetNm1[[#This Row],[Popularité]]&gt;=70,"Forte","Faible")</f>
        <v>Forte</v>
      </c>
      <c r="K1218" t="str">
        <f>IF(semaineNetNm1[[#This Row],[Energie]]&gt;0.6,"Forte","Faible")</f>
        <v>Forte</v>
      </c>
      <c r="L1218" s="18">
        <v>4908929</v>
      </c>
      <c r="M1218" s="17">
        <v>132855</v>
      </c>
      <c r="N1218" s="19">
        <v>43795</v>
      </c>
      <c r="O1218" s="17">
        <v>81</v>
      </c>
      <c r="P1218" s="17">
        <v>0.77400000000000002</v>
      </c>
      <c r="Q1218" s="17">
        <v>0.67400000000000004</v>
      </c>
      <c r="R1218" s="17">
        <v>8.9200000000000002E-2</v>
      </c>
      <c r="S1218" s="17">
        <v>6.8599999999999994E-2</v>
      </c>
      <c r="T1218" s="17">
        <v>0.39300000000000002</v>
      </c>
      <c r="U1218" s="17">
        <v>0.33</v>
      </c>
      <c r="V1218" s="17">
        <v>-7.5670000000000002</v>
      </c>
      <c r="W1218" s="17">
        <v>176547</v>
      </c>
      <c r="X1218">
        <f>YEAR(semaineNetNm1[[#This Row],[Date de sortie]])</f>
        <v>2019</v>
      </c>
    </row>
    <row r="1219" spans="1:24" x14ac:dyDescent="0.25">
      <c r="A1219" s="10" t="s">
        <v>752</v>
      </c>
      <c r="B1219" s="17">
        <v>100</v>
      </c>
      <c r="C1219" s="18">
        <v>22</v>
      </c>
      <c r="D1219" s="17">
        <v>83</v>
      </c>
      <c r="E1219" s="19">
        <v>43868</v>
      </c>
      <c r="F1219" s="17" t="s">
        <v>1919</v>
      </c>
      <c r="G1219" s="17" t="s">
        <v>1920</v>
      </c>
      <c r="H1219" t="str" cm="1">
        <f t="array" ref="H12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19" s="17" t="s">
        <v>56</v>
      </c>
      <c r="J1219" t="str">
        <f>IF(semaineNetNm1[[#This Row],[Popularité]]&gt;=70,"Forte","Faible")</f>
        <v>Forte</v>
      </c>
      <c r="K1219" t="str">
        <f>IF(semaineNetNm1[[#This Row],[Energie]]&gt;0.6,"Forte","Faible")</f>
        <v>Faible</v>
      </c>
      <c r="L1219" s="18">
        <v>6813800</v>
      </c>
      <c r="M1219" s="17">
        <v>8384096</v>
      </c>
      <c r="N1219" s="19">
        <v>43791</v>
      </c>
      <c r="O1219" s="17">
        <v>83</v>
      </c>
      <c r="P1219" s="17">
        <v>0.57499999999999996</v>
      </c>
      <c r="Q1219" s="17">
        <v>0.45900000000000002</v>
      </c>
      <c r="R1219" s="17">
        <v>5.7299999999999997E-2</v>
      </c>
      <c r="S1219" s="17">
        <v>0.60399999999999998</v>
      </c>
      <c r="T1219" s="17">
        <v>8.8499999999999995E-2</v>
      </c>
      <c r="U1219" s="17">
        <v>0.183</v>
      </c>
      <c r="V1219" s="17">
        <v>-4.8579999999999997</v>
      </c>
      <c r="W1219" s="17">
        <v>215107</v>
      </c>
      <c r="X1219">
        <f>YEAR(semaineNetNm1[[#This Row],[Date de sortie]])</f>
        <v>2019</v>
      </c>
    </row>
    <row r="1220" spans="1:24" x14ac:dyDescent="0.25">
      <c r="A1220" s="10" t="s">
        <v>752</v>
      </c>
      <c r="B1220" s="17">
        <v>1162</v>
      </c>
      <c r="C1220" s="18">
        <v>54</v>
      </c>
      <c r="D1220" s="17">
        <v>14</v>
      </c>
      <c r="E1220" s="19">
        <v>43903</v>
      </c>
      <c r="F1220" s="17" t="s">
        <v>1921</v>
      </c>
      <c r="G1220" s="17" t="s">
        <v>552</v>
      </c>
      <c r="H1220" t="str" cm="1">
        <f t="array" ref="H12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20" s="17" t="s">
        <v>553</v>
      </c>
      <c r="J1220" t="str">
        <f>IF(semaineNetNm1[[#This Row],[Popularité]]&gt;=70,"Forte","Faible")</f>
        <v>Forte</v>
      </c>
      <c r="K1220" t="str">
        <f>IF(semaineNetNm1[[#This Row],[Energie]]&gt;0.6,"Forte","Faible")</f>
        <v>Faible</v>
      </c>
      <c r="L1220" s="18">
        <v>4645541</v>
      </c>
      <c r="M1220" s="17">
        <v>1276406</v>
      </c>
      <c r="N1220" s="19">
        <v>43791</v>
      </c>
      <c r="O1220" s="17">
        <v>76</v>
      </c>
      <c r="P1220" s="17">
        <v>0.54100000000000004</v>
      </c>
      <c r="Q1220" s="17">
        <v>0.68600000000000005</v>
      </c>
      <c r="R1220" s="17">
        <v>4.9299999999999997E-2</v>
      </c>
      <c r="S1220" s="17">
        <v>4.2000000000000003E-2</v>
      </c>
      <c r="T1220" s="17">
        <v>6.7500000000000004E-2</v>
      </c>
      <c r="U1220" s="17">
        <v>0.72399999999999998</v>
      </c>
      <c r="V1220" s="17">
        <v>-4.9930000000000003</v>
      </c>
      <c r="W1220" s="17">
        <v>112493</v>
      </c>
      <c r="X1220">
        <f>YEAR(semaineNetNm1[[#This Row],[Date de sortie]])</f>
        <v>2019</v>
      </c>
    </row>
    <row r="1221" spans="1:24" x14ac:dyDescent="0.25">
      <c r="A1221" s="10" t="s">
        <v>752</v>
      </c>
      <c r="B1221" s="17">
        <v>1363</v>
      </c>
      <c r="C1221" s="18">
        <v>91</v>
      </c>
      <c r="D1221" s="17">
        <v>10</v>
      </c>
      <c r="E1221" s="19">
        <v>43861</v>
      </c>
      <c r="F1221" s="17" t="s">
        <v>1922</v>
      </c>
      <c r="G1221" s="17" t="s">
        <v>1923</v>
      </c>
      <c r="H1221" t="str" cm="1">
        <f t="array" ref="H12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21" s="17" t="s">
        <v>51</v>
      </c>
      <c r="J1221" t="str">
        <f>IF(semaineNetNm1[[#This Row],[Popularité]]&gt;=70,"Forte","Faible")</f>
        <v>Faible</v>
      </c>
      <c r="K1221" t="str">
        <f>IF(semaineNetNm1[[#This Row],[Energie]]&gt;0.6,"Forte","Faible")</f>
        <v>Forte</v>
      </c>
      <c r="L1221" s="18">
        <v>5676621</v>
      </c>
      <c r="M1221" s="17">
        <v>3600989</v>
      </c>
      <c r="N1221" s="19">
        <v>43791</v>
      </c>
      <c r="O1221" s="17">
        <v>67</v>
      </c>
      <c r="P1221" s="17">
        <v>0.71499999999999997</v>
      </c>
      <c r="Q1221" s="17">
        <v>0.79500000000000004</v>
      </c>
      <c r="R1221" s="17">
        <v>8.3799999999999999E-2</v>
      </c>
      <c r="S1221" s="17">
        <v>0.14099999999999999</v>
      </c>
      <c r="T1221" s="17">
        <v>0.17899999999999999</v>
      </c>
      <c r="U1221" s="17">
        <v>0.75800000000000001</v>
      </c>
      <c r="V1221" s="17">
        <v>-3.5819999999999999</v>
      </c>
      <c r="W1221" s="17">
        <v>304733</v>
      </c>
      <c r="X1221">
        <f>YEAR(semaineNetNm1[[#This Row],[Date de sortie]])</f>
        <v>2019</v>
      </c>
    </row>
    <row r="1222" spans="1:24" x14ac:dyDescent="0.25">
      <c r="A1222" s="10" t="s">
        <v>752</v>
      </c>
      <c r="B1222" s="17">
        <v>1395</v>
      </c>
      <c r="C1222" s="18">
        <v>155</v>
      </c>
      <c r="D1222" s="17">
        <v>4</v>
      </c>
      <c r="E1222" s="19">
        <v>43826</v>
      </c>
      <c r="F1222" s="17" t="s">
        <v>1924</v>
      </c>
      <c r="G1222" s="17" t="s">
        <v>1925</v>
      </c>
      <c r="H1222" t="str" cm="1">
        <f t="array" ref="H12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22" s="17" t="s">
        <v>95</v>
      </c>
      <c r="J1222" t="str">
        <f>IF(semaineNetNm1[[#This Row],[Popularité]]&gt;=70,"Forte","Faible")</f>
        <v>Faible</v>
      </c>
      <c r="K1222" t="str">
        <f>IF(semaineNetNm1[[#This Row],[Energie]]&gt;0.6,"Forte","Faible")</f>
        <v>Forte</v>
      </c>
      <c r="L1222" s="18">
        <v>5013019</v>
      </c>
      <c r="M1222" s="17">
        <v>1050520</v>
      </c>
      <c r="N1222" s="19">
        <v>43791</v>
      </c>
      <c r="O1222" s="17">
        <v>64</v>
      </c>
      <c r="P1222" s="17">
        <v>0.86899999999999999</v>
      </c>
      <c r="Q1222" s="17">
        <v>0.68</v>
      </c>
      <c r="R1222" s="17">
        <v>5.8900000000000001E-2</v>
      </c>
      <c r="S1222" s="17">
        <v>0.17799999999999999</v>
      </c>
      <c r="T1222" s="17">
        <v>0.223</v>
      </c>
      <c r="U1222" s="17">
        <v>0.92400000000000004</v>
      </c>
      <c r="V1222" s="17">
        <v>-1.94</v>
      </c>
      <c r="W1222" s="17">
        <v>143448</v>
      </c>
      <c r="X1222">
        <f>YEAR(semaineNetNm1[[#This Row],[Date de sortie]])</f>
        <v>2019</v>
      </c>
    </row>
    <row r="1223" spans="1:24" x14ac:dyDescent="0.25">
      <c r="A1223" s="10" t="s">
        <v>752</v>
      </c>
      <c r="B1223" s="17">
        <v>1527</v>
      </c>
      <c r="C1223" s="18">
        <v>177</v>
      </c>
      <c r="D1223" s="17">
        <v>3</v>
      </c>
      <c r="E1223" s="19">
        <v>43833</v>
      </c>
      <c r="F1223" s="17" t="s">
        <v>1926</v>
      </c>
      <c r="G1223" s="17" t="s">
        <v>1927</v>
      </c>
      <c r="H1223" t="str" cm="1">
        <f t="array" ref="H12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23" s="17" t="s">
        <v>81</v>
      </c>
      <c r="J1223" t="str">
        <f>IF(semaineNetNm1[[#This Row],[Popularité]]&gt;=70,"Forte","Faible")</f>
        <v>Faible</v>
      </c>
      <c r="K1223" t="str">
        <f>IF(semaineNetNm1[[#This Row],[Energie]]&gt;0.6,"Forte","Faible")</f>
        <v>Forte</v>
      </c>
      <c r="L1223" s="18">
        <v>4929396</v>
      </c>
      <c r="M1223" s="17">
        <v>6434201</v>
      </c>
      <c r="N1223" s="19">
        <v>43791</v>
      </c>
      <c r="O1223" s="17">
        <v>65</v>
      </c>
      <c r="P1223" s="17">
        <v>0.82</v>
      </c>
      <c r="Q1223" s="17">
        <v>0.80200000000000005</v>
      </c>
      <c r="R1223" s="17">
        <v>0.14599999999999999</v>
      </c>
      <c r="S1223" s="17">
        <v>5.79E-2</v>
      </c>
      <c r="T1223" s="17">
        <v>0.14899999999999999</v>
      </c>
      <c r="U1223" s="17">
        <v>0.61299999999999999</v>
      </c>
      <c r="V1223" s="17">
        <v>-5.9690000000000003</v>
      </c>
      <c r="W1223" s="17">
        <v>172196</v>
      </c>
      <c r="X1223">
        <f>YEAR(semaineNetNm1[[#This Row],[Date de sortie]])</f>
        <v>2019</v>
      </c>
    </row>
    <row r="1224" spans="1:24" x14ac:dyDescent="0.25">
      <c r="A1224" s="10" t="s">
        <v>752</v>
      </c>
      <c r="B1224" s="17">
        <v>1538</v>
      </c>
      <c r="C1224" s="18">
        <v>169</v>
      </c>
      <c r="D1224" s="17">
        <v>2</v>
      </c>
      <c r="E1224" s="19">
        <v>43833</v>
      </c>
      <c r="F1224" s="17" t="s">
        <v>1928</v>
      </c>
      <c r="G1224" s="17" t="s">
        <v>552</v>
      </c>
      <c r="H1224" t="str" cm="1">
        <f t="array" ref="H12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24" s="17" t="s">
        <v>553</v>
      </c>
      <c r="J1224" t="str">
        <f>IF(semaineNetNm1[[#This Row],[Popularité]]&gt;=70,"Forte","Faible")</f>
        <v>Forte</v>
      </c>
      <c r="K1224" t="str">
        <f>IF(semaineNetNm1[[#This Row],[Energie]]&gt;0.6,"Forte","Faible")</f>
        <v>Forte</v>
      </c>
      <c r="L1224" s="18">
        <v>4935492</v>
      </c>
      <c r="M1224" s="17">
        <v>1276406</v>
      </c>
      <c r="N1224" s="19">
        <v>43791</v>
      </c>
      <c r="O1224" s="17">
        <v>74</v>
      </c>
      <c r="P1224" s="17">
        <v>0.71699999999999997</v>
      </c>
      <c r="Q1224" s="17">
        <v>0.746</v>
      </c>
      <c r="R1224" s="17">
        <v>0.17899999999999999</v>
      </c>
      <c r="S1224" s="17">
        <v>0.19900000000000001</v>
      </c>
      <c r="T1224" s="17">
        <v>0.13200000000000001</v>
      </c>
      <c r="U1224" s="17">
        <v>0.52300000000000002</v>
      </c>
      <c r="V1224" s="17">
        <v>-4.8410000000000002</v>
      </c>
      <c r="W1224" s="17">
        <v>179133</v>
      </c>
      <c r="X1224">
        <f>YEAR(semaineNetNm1[[#This Row],[Date de sortie]])</f>
        <v>2019</v>
      </c>
    </row>
    <row r="1225" spans="1:24" x14ac:dyDescent="0.25">
      <c r="A1225" s="10" t="s">
        <v>752</v>
      </c>
      <c r="B1225" s="17">
        <v>1109</v>
      </c>
      <c r="C1225" s="18">
        <v>15</v>
      </c>
      <c r="D1225" s="17">
        <v>25</v>
      </c>
      <c r="E1225" s="19">
        <v>43889</v>
      </c>
      <c r="F1225" s="17" t="s">
        <v>1929</v>
      </c>
      <c r="G1225" s="17" t="s">
        <v>210</v>
      </c>
      <c r="H1225" t="str" cm="1">
        <f t="array" ref="H12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25" s="17" t="s">
        <v>51</v>
      </c>
      <c r="J1225" t="str">
        <f>IF(semaineNetNm1[[#This Row],[Popularité]]&gt;=70,"Forte","Faible")</f>
        <v>Forte</v>
      </c>
      <c r="K1225" t="str">
        <f>IF(semaineNetNm1[[#This Row],[Energie]]&gt;0.6,"Forte","Faible")</f>
        <v>Forte</v>
      </c>
      <c r="L1225" s="18">
        <v>4486408</v>
      </c>
      <c r="M1225" s="17">
        <v>36177712</v>
      </c>
      <c r="N1225" s="19">
        <v>43790</v>
      </c>
      <c r="O1225" s="17">
        <v>78</v>
      </c>
      <c r="P1225" s="17">
        <v>0.67200000000000004</v>
      </c>
      <c r="Q1225" s="17">
        <v>0.88600000000000001</v>
      </c>
      <c r="R1225" s="17">
        <v>0.188</v>
      </c>
      <c r="S1225" s="17">
        <v>3.6299999999999999E-2</v>
      </c>
      <c r="T1225" s="17">
        <v>0.10100000000000001</v>
      </c>
      <c r="U1225" s="17">
        <v>0.52600000000000002</v>
      </c>
      <c r="V1225" s="17">
        <v>-4.3940000000000001</v>
      </c>
      <c r="W1225" s="17">
        <v>192024</v>
      </c>
      <c r="X1225">
        <f>YEAR(semaineNetNm1[[#This Row],[Date de sortie]])</f>
        <v>2019</v>
      </c>
    </row>
    <row r="1226" spans="1:24" x14ac:dyDescent="0.25">
      <c r="A1226" s="10" t="s">
        <v>752</v>
      </c>
      <c r="B1226" s="17">
        <v>1548</v>
      </c>
      <c r="C1226" s="18">
        <v>156</v>
      </c>
      <c r="D1226" s="17">
        <v>1</v>
      </c>
      <c r="E1226" s="19">
        <v>43826</v>
      </c>
      <c r="F1226" s="17" t="s">
        <v>1930</v>
      </c>
      <c r="G1226" s="17" t="s">
        <v>1931</v>
      </c>
      <c r="H1226" t="str" cm="1">
        <f t="array" ref="H12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26" s="17" t="s">
        <v>95</v>
      </c>
      <c r="J1226" t="str">
        <f>IF(semaineNetNm1[[#This Row],[Popularité]]&gt;=70,"Forte","Faible")</f>
        <v>Faible</v>
      </c>
      <c r="K1226" t="str">
        <f>IF(semaineNetNm1[[#This Row],[Energie]]&gt;0.6,"Forte","Faible")</f>
        <v>Forte</v>
      </c>
      <c r="L1226" s="18">
        <v>5149797</v>
      </c>
      <c r="M1226" s="17">
        <v>10741972</v>
      </c>
      <c r="N1226" s="19">
        <v>43789</v>
      </c>
      <c r="O1226" s="17">
        <v>64</v>
      </c>
      <c r="P1226" s="17">
        <v>0.73</v>
      </c>
      <c r="Q1226" s="17">
        <v>0.82599999999999996</v>
      </c>
      <c r="R1226" s="17">
        <v>8.09E-2</v>
      </c>
      <c r="S1226" s="17">
        <v>0.38300000000000001</v>
      </c>
      <c r="T1226" s="17">
        <v>1.9699999999999999E-2</v>
      </c>
      <c r="U1226" s="17">
        <v>0.60499999999999998</v>
      </c>
      <c r="V1226" s="17">
        <v>-3.032</v>
      </c>
      <c r="W1226" s="17">
        <v>157600</v>
      </c>
      <c r="X1226">
        <f>YEAR(semaineNetNm1[[#This Row],[Date de sortie]])</f>
        <v>2019</v>
      </c>
    </row>
    <row r="1227" spans="1:24" x14ac:dyDescent="0.25">
      <c r="A1227" s="10" t="s">
        <v>752</v>
      </c>
      <c r="B1227" s="17">
        <v>845</v>
      </c>
      <c r="C1227" s="18">
        <v>12</v>
      </c>
      <c r="D1227" s="17">
        <v>32</v>
      </c>
      <c r="E1227" s="19">
        <v>43938</v>
      </c>
      <c r="F1227" s="17" t="s">
        <v>1932</v>
      </c>
      <c r="G1227" s="17" t="s">
        <v>1933</v>
      </c>
      <c r="H1227" t="str" cm="1">
        <f t="array" ref="H12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27" s="17" t="s">
        <v>291</v>
      </c>
      <c r="J1227" t="str">
        <f>IF(semaineNetNm1[[#This Row],[Popularité]]&gt;=70,"Forte","Faible")</f>
        <v>Forte</v>
      </c>
      <c r="K1227" t="str">
        <f>IF(semaineNetNm1[[#This Row],[Energie]]&gt;0.6,"Forte","Faible")</f>
        <v>Forte</v>
      </c>
      <c r="L1227" s="18">
        <v>5089970</v>
      </c>
      <c r="M1227" s="17">
        <v>638337</v>
      </c>
      <c r="N1227" s="19">
        <v>43784</v>
      </c>
      <c r="O1227" s="17">
        <v>77</v>
      </c>
      <c r="P1227" s="17">
        <v>0.63100000000000001</v>
      </c>
      <c r="Q1227" s="17">
        <v>0.86299999999999999</v>
      </c>
      <c r="R1227" s="17">
        <v>5.3400000000000003E-2</v>
      </c>
      <c r="S1227" s="17">
        <v>0.30499999999999999</v>
      </c>
      <c r="T1227" s="17">
        <v>0.123</v>
      </c>
      <c r="U1227" s="17">
        <v>0.81699999999999995</v>
      </c>
      <c r="V1227" s="17">
        <v>-4.6890000000000001</v>
      </c>
      <c r="W1227" s="17">
        <v>223480</v>
      </c>
      <c r="X1227">
        <f>YEAR(semaineNetNm1[[#This Row],[Date de sortie]])</f>
        <v>2019</v>
      </c>
    </row>
    <row r="1228" spans="1:24" x14ac:dyDescent="0.25">
      <c r="A1228" s="10" t="s">
        <v>752</v>
      </c>
      <c r="B1228" s="17">
        <v>1229</v>
      </c>
      <c r="C1228" s="18">
        <v>74</v>
      </c>
      <c r="D1228" s="17">
        <v>18</v>
      </c>
      <c r="E1228" s="19">
        <v>43910</v>
      </c>
      <c r="F1228" s="17" t="s">
        <v>1934</v>
      </c>
      <c r="G1228" s="17" t="s">
        <v>108</v>
      </c>
      <c r="H1228" t="str" cm="1">
        <f t="array" ref="H12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28" s="17" t="s">
        <v>51</v>
      </c>
      <c r="J1228" t="str">
        <f>IF(semaineNetNm1[[#This Row],[Popularité]]&gt;=70,"Forte","Faible")</f>
        <v>Faible</v>
      </c>
      <c r="K1228" t="str">
        <f>IF(semaineNetNm1[[#This Row],[Energie]]&gt;0.6,"Forte","Faible")</f>
        <v>Forte</v>
      </c>
      <c r="L1228" s="18">
        <v>4214147</v>
      </c>
      <c r="M1228" s="17">
        <v>29067437</v>
      </c>
      <c r="N1228" s="19">
        <v>43784</v>
      </c>
      <c r="O1228" s="17">
        <v>66</v>
      </c>
      <c r="P1228" s="17">
        <v>0.70599999999999996</v>
      </c>
      <c r="Q1228" s="17">
        <v>0.87</v>
      </c>
      <c r="R1228" s="17">
        <v>0.126</v>
      </c>
      <c r="S1228" s="17">
        <v>2.53E-2</v>
      </c>
      <c r="T1228" s="17">
        <v>8.72E-2</v>
      </c>
      <c r="U1228" s="17">
        <v>0.59299999999999997</v>
      </c>
      <c r="V1228" s="17">
        <v>-5.3949999999999996</v>
      </c>
      <c r="W1228" s="17">
        <v>145800</v>
      </c>
      <c r="X1228">
        <f>YEAR(semaineNetNm1[[#This Row],[Date de sortie]])</f>
        <v>2019</v>
      </c>
    </row>
    <row r="1229" spans="1:24" x14ac:dyDescent="0.25">
      <c r="A1229" s="10" t="s">
        <v>752</v>
      </c>
      <c r="B1229" s="17">
        <v>1240</v>
      </c>
      <c r="C1229" s="18">
        <v>163</v>
      </c>
      <c r="D1229" s="17">
        <v>5</v>
      </c>
      <c r="E1229" s="19">
        <v>43931</v>
      </c>
      <c r="F1229" s="17" t="s">
        <v>1935</v>
      </c>
      <c r="G1229" s="17" t="s">
        <v>1513</v>
      </c>
      <c r="H1229" t="str" cm="1">
        <f t="array" ref="H12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229" s="17" t="s">
        <v>149</v>
      </c>
      <c r="J1229" t="str">
        <f>IF(semaineNetNm1[[#This Row],[Popularité]]&gt;=70,"Forte","Faible")</f>
        <v>Forte</v>
      </c>
      <c r="K1229" t="str">
        <f>IF(semaineNetNm1[[#This Row],[Energie]]&gt;0.6,"Forte","Faible")</f>
        <v>Faible</v>
      </c>
      <c r="L1229" s="18">
        <v>4394195</v>
      </c>
      <c r="M1229" s="17">
        <v>3828418</v>
      </c>
      <c r="N1229" s="19">
        <v>43784</v>
      </c>
      <c r="O1229" s="17">
        <v>73</v>
      </c>
      <c r="P1229" s="17">
        <v>0.54700000000000004</v>
      </c>
      <c r="Q1229" s="17">
        <v>0.46400000000000002</v>
      </c>
      <c r="R1229" s="17">
        <v>0.33900000000000002</v>
      </c>
      <c r="S1229" s="17">
        <v>5.11E-2</v>
      </c>
      <c r="T1229" s="17">
        <v>0.155</v>
      </c>
      <c r="U1229" s="17">
        <v>0.42299999999999999</v>
      </c>
      <c r="V1229" s="17">
        <v>-8.1370000000000005</v>
      </c>
      <c r="W1229" s="17">
        <v>221492</v>
      </c>
      <c r="X1229">
        <f>YEAR(semaineNetNm1[[#This Row],[Date de sortie]])</f>
        <v>2019</v>
      </c>
    </row>
    <row r="1230" spans="1:24" x14ac:dyDescent="0.25">
      <c r="A1230" s="10" t="s">
        <v>752</v>
      </c>
      <c r="B1230" s="17">
        <v>1391</v>
      </c>
      <c r="C1230" s="18">
        <v>154</v>
      </c>
      <c r="D1230" s="17">
        <v>4</v>
      </c>
      <c r="E1230" s="19">
        <v>43882</v>
      </c>
      <c r="F1230" s="17" t="s">
        <v>1936</v>
      </c>
      <c r="G1230" s="17" t="s">
        <v>1937</v>
      </c>
      <c r="H1230" t="str" cm="1">
        <f t="array" ref="H12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30" s="17" t="s">
        <v>1938</v>
      </c>
      <c r="J1230" t="str">
        <f>IF(semaineNetNm1[[#This Row],[Popularité]]&gt;=70,"Forte","Faible")</f>
        <v>Faible</v>
      </c>
      <c r="K1230" t="str">
        <f>IF(semaineNetNm1[[#This Row],[Energie]]&gt;0.6,"Forte","Faible")</f>
        <v>Forte</v>
      </c>
      <c r="L1230" s="18">
        <v>5510844</v>
      </c>
      <c r="M1230" s="17">
        <v>28017</v>
      </c>
      <c r="N1230" s="19">
        <v>43784</v>
      </c>
      <c r="O1230" s="17">
        <v>57</v>
      </c>
      <c r="P1230" s="17">
        <v>0.755</v>
      </c>
      <c r="Q1230" s="17">
        <v>0.81399999999999995</v>
      </c>
      <c r="R1230" s="17">
        <v>9.4200000000000006E-2</v>
      </c>
      <c r="S1230" s="17">
        <v>0.23899999999999999</v>
      </c>
      <c r="T1230" s="17">
        <v>0.30599999999999999</v>
      </c>
      <c r="U1230" s="17">
        <v>0.96299999999999997</v>
      </c>
      <c r="V1230" s="17">
        <v>-6.1639999999999997</v>
      </c>
      <c r="W1230" s="17">
        <v>178500</v>
      </c>
      <c r="X1230">
        <f>YEAR(semaineNetNm1[[#This Row],[Date de sortie]])</f>
        <v>2019</v>
      </c>
    </row>
    <row r="1231" spans="1:24" x14ac:dyDescent="0.25">
      <c r="A1231" s="10" t="s">
        <v>752</v>
      </c>
      <c r="B1231" s="17">
        <v>1518</v>
      </c>
      <c r="C1231" s="18">
        <v>102</v>
      </c>
      <c r="D1231" s="17">
        <v>3</v>
      </c>
      <c r="E1231" s="19">
        <v>43833</v>
      </c>
      <c r="F1231" s="17" t="s">
        <v>1939</v>
      </c>
      <c r="G1231" s="17" t="s">
        <v>1940</v>
      </c>
      <c r="H1231" t="str" cm="1">
        <f t="array" ref="H12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31" s="17"/>
      <c r="J1231" t="str">
        <f>IF(semaineNetNm1[[#This Row],[Popularité]]&gt;=70,"Forte","Faible")</f>
        <v>Forte</v>
      </c>
      <c r="K1231" t="str">
        <f>IF(semaineNetNm1[[#This Row],[Energie]]&gt;0.6,"Forte","Faible")</f>
        <v>Faible</v>
      </c>
      <c r="L1231" s="18">
        <v>5705999</v>
      </c>
      <c r="M1231" s="17">
        <v>1251372</v>
      </c>
      <c r="N1231" s="19">
        <v>43784</v>
      </c>
      <c r="O1231" s="17">
        <v>74</v>
      </c>
      <c r="P1231" s="17">
        <v>0.40500000000000003</v>
      </c>
      <c r="Q1231" s="17">
        <v>0.32300000000000001</v>
      </c>
      <c r="R1231" s="17">
        <v>4.1300000000000003E-2</v>
      </c>
      <c r="S1231" s="17">
        <v>0.84899999999999998</v>
      </c>
      <c r="T1231" s="17">
        <v>0.13800000000000001</v>
      </c>
      <c r="U1231" s="17">
        <v>0.27400000000000002</v>
      </c>
      <c r="V1231" s="17">
        <v>-8.5329999999999995</v>
      </c>
      <c r="W1231" s="17">
        <v>194848</v>
      </c>
      <c r="X1231">
        <f>YEAR(semaineNetNm1[[#This Row],[Date de sortie]])</f>
        <v>2019</v>
      </c>
    </row>
    <row r="1232" spans="1:24" x14ac:dyDescent="0.25">
      <c r="A1232" s="10" t="s">
        <v>752</v>
      </c>
      <c r="B1232" s="17">
        <v>1516</v>
      </c>
      <c r="C1232" s="18">
        <v>83</v>
      </c>
      <c r="D1232" s="17">
        <v>3</v>
      </c>
      <c r="E1232" s="19">
        <v>43833</v>
      </c>
      <c r="F1232" s="17" t="s">
        <v>1941</v>
      </c>
      <c r="G1232" s="17" t="s">
        <v>160</v>
      </c>
      <c r="H1232" t="str" cm="1">
        <f t="array" ref="H12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32" s="17" t="s">
        <v>56</v>
      </c>
      <c r="J1232" t="str">
        <f>IF(semaineNetNm1[[#This Row],[Popularité]]&gt;=70,"Forte","Faible")</f>
        <v>Faible</v>
      </c>
      <c r="K1232" t="str">
        <f>IF(semaineNetNm1[[#This Row],[Energie]]&gt;0.6,"Forte","Faible")</f>
        <v>Forte</v>
      </c>
      <c r="L1232" s="18">
        <v>5834918</v>
      </c>
      <c r="M1232" s="17">
        <v>14190858</v>
      </c>
      <c r="N1232" s="19">
        <v>43783</v>
      </c>
      <c r="O1232" s="17">
        <v>69</v>
      </c>
      <c r="P1232" s="17">
        <v>0.71199999999999997</v>
      </c>
      <c r="Q1232" s="17">
        <v>0.66500000000000004</v>
      </c>
      <c r="R1232" s="17">
        <v>5.2699999999999997E-2</v>
      </c>
      <c r="S1232" s="17">
        <v>1.0300000000000001E-3</v>
      </c>
      <c r="T1232" s="17">
        <v>0.10199999999999999</v>
      </c>
      <c r="U1232" s="17">
        <v>0.66900000000000004</v>
      </c>
      <c r="V1232" s="17">
        <v>-7.5359999999999996</v>
      </c>
      <c r="W1232" s="17">
        <v>157220</v>
      </c>
      <c r="X1232">
        <f>YEAR(semaineNetNm1[[#This Row],[Date de sortie]])</f>
        <v>2019</v>
      </c>
    </row>
    <row r="1233" spans="1:24" x14ac:dyDescent="0.25">
      <c r="A1233" s="10" t="s">
        <v>752</v>
      </c>
      <c r="B1233" s="17">
        <v>1315</v>
      </c>
      <c r="C1233" s="18">
        <v>37</v>
      </c>
      <c r="D1233" s="17">
        <v>12</v>
      </c>
      <c r="E1233" s="19">
        <v>43833</v>
      </c>
      <c r="F1233" s="17" t="s">
        <v>1942</v>
      </c>
      <c r="G1233" s="17" t="s">
        <v>1286</v>
      </c>
      <c r="H1233" t="str" cm="1">
        <f t="array" ref="H12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33" s="17" t="s">
        <v>68</v>
      </c>
      <c r="J1233" t="str">
        <f>IF(semaineNetNm1[[#This Row],[Popularité]]&gt;=70,"Forte","Faible")</f>
        <v>Forte</v>
      </c>
      <c r="K1233" t="str">
        <f>IF(semaineNetNm1[[#This Row],[Energie]]&gt;0.6,"Forte","Faible")</f>
        <v>Forte</v>
      </c>
      <c r="L1233" s="18">
        <v>5046905</v>
      </c>
      <c r="M1233" s="17">
        <v>6298789</v>
      </c>
      <c r="N1233" s="19">
        <v>43782</v>
      </c>
      <c r="O1233" s="17">
        <v>74</v>
      </c>
      <c r="P1233" s="17">
        <v>0.629</v>
      </c>
      <c r="Q1233" s="17">
        <v>0.81599999999999995</v>
      </c>
      <c r="R1233" s="17">
        <v>0.22600000000000001</v>
      </c>
      <c r="S1233" s="17">
        <v>0.13300000000000001</v>
      </c>
      <c r="T1233" s="17">
        <v>6.9199999999999998E-2</v>
      </c>
      <c r="U1233" s="17">
        <v>0.71399999999999997</v>
      </c>
      <c r="V1233" s="17">
        <v>-5.5679999999999996</v>
      </c>
      <c r="W1233" s="17">
        <v>131607</v>
      </c>
      <c r="X1233">
        <f>YEAR(semaineNetNm1[[#This Row],[Date de sortie]])</f>
        <v>2019</v>
      </c>
    </row>
    <row r="1234" spans="1:24" x14ac:dyDescent="0.25">
      <c r="A1234" s="10" t="s">
        <v>752</v>
      </c>
      <c r="B1234" s="17">
        <v>1556</v>
      </c>
      <c r="C1234" s="18">
        <v>199</v>
      </c>
      <c r="D1234" s="17">
        <v>1</v>
      </c>
      <c r="E1234" s="19">
        <v>43826</v>
      </c>
      <c r="F1234" s="17" t="s">
        <v>1943</v>
      </c>
      <c r="G1234" s="17" t="s">
        <v>517</v>
      </c>
      <c r="H1234" t="str" cm="1">
        <f t="array" ref="H12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34" s="17" t="s">
        <v>56</v>
      </c>
      <c r="J1234" t="str">
        <f>IF(semaineNetNm1[[#This Row],[Popularité]]&gt;=70,"Forte","Faible")</f>
        <v>Forte</v>
      </c>
      <c r="K1234" t="str">
        <f>IF(semaineNetNm1[[#This Row],[Energie]]&gt;0.6,"Forte","Faible")</f>
        <v>Forte</v>
      </c>
      <c r="L1234" s="18">
        <v>4595450</v>
      </c>
      <c r="M1234" s="17">
        <v>42227614</v>
      </c>
      <c r="N1234" s="19">
        <v>43782</v>
      </c>
      <c r="O1234" s="17">
        <v>70</v>
      </c>
      <c r="P1234" s="17">
        <v>0.60299999999999998</v>
      </c>
      <c r="Q1234" s="17">
        <v>0.44800000000000001</v>
      </c>
      <c r="R1234" s="17">
        <v>6.4000000000000001E-2</v>
      </c>
      <c r="S1234" s="17">
        <v>0.433</v>
      </c>
      <c r="T1234" s="17">
        <v>8.6199999999999999E-2</v>
      </c>
      <c r="U1234" s="17">
        <v>0.42199999999999999</v>
      </c>
      <c r="V1234" s="17">
        <v>-7.1760000000000002</v>
      </c>
      <c r="W1234" s="17">
        <v>221307</v>
      </c>
      <c r="X1234">
        <f>YEAR(semaineNetNm1[[#This Row],[Date de sortie]])</f>
        <v>2019</v>
      </c>
    </row>
    <row r="1235" spans="1:24" x14ac:dyDescent="0.25">
      <c r="A1235" s="10" t="s">
        <v>752</v>
      </c>
      <c r="B1235" s="17">
        <v>661</v>
      </c>
      <c r="C1235" s="18">
        <v>92</v>
      </c>
      <c r="D1235" s="17">
        <v>2</v>
      </c>
      <c r="E1235" s="19">
        <v>44183</v>
      </c>
      <c r="F1235" s="17" t="s">
        <v>1944</v>
      </c>
      <c r="G1235" s="17" t="s">
        <v>1397</v>
      </c>
      <c r="H1235" t="str" cm="1">
        <f t="array" ref="H12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35" s="17" t="s">
        <v>1398</v>
      </c>
      <c r="J1235" t="str">
        <f>IF(semaineNetNm1[[#This Row],[Popularité]]&gt;=70,"Forte","Faible")</f>
        <v>Faible</v>
      </c>
      <c r="K1235" t="str">
        <f>IF(semaineNetNm1[[#This Row],[Energie]]&gt;0.6,"Forte","Faible")</f>
        <v>Faible</v>
      </c>
      <c r="L1235" s="18">
        <v>9167304</v>
      </c>
      <c r="M1235" s="17">
        <v>5436999</v>
      </c>
      <c r="N1235" s="19">
        <v>43777</v>
      </c>
      <c r="O1235" s="17">
        <v>47</v>
      </c>
      <c r="P1235" s="17">
        <v>0.57099999999999995</v>
      </c>
      <c r="Q1235" s="17">
        <v>0.72499999999999998</v>
      </c>
      <c r="R1235" s="17">
        <v>0.10199999999999999</v>
      </c>
      <c r="S1235" s="17">
        <v>1.83E-2</v>
      </c>
      <c r="T1235" s="17">
        <v>5.1900000000000002E-2</v>
      </c>
      <c r="U1235" s="17">
        <v>0.61</v>
      </c>
      <c r="V1235" s="17">
        <v>-6.0069999999999997</v>
      </c>
      <c r="W1235" s="17">
        <v>200880</v>
      </c>
      <c r="X1235">
        <f>YEAR(semaineNetNm1[[#This Row],[Date de sortie]])</f>
        <v>2019</v>
      </c>
    </row>
    <row r="1236" spans="1:24" x14ac:dyDescent="0.25">
      <c r="A1236" s="10" t="s">
        <v>752</v>
      </c>
      <c r="B1236" s="17">
        <v>829</v>
      </c>
      <c r="C1236" s="18">
        <v>73</v>
      </c>
      <c r="D1236" s="17">
        <v>34</v>
      </c>
      <c r="E1236" s="19">
        <v>43833</v>
      </c>
      <c r="F1236" s="17" t="s">
        <v>1945</v>
      </c>
      <c r="G1236" s="17" t="s">
        <v>561</v>
      </c>
      <c r="H1236" t="str" cm="1">
        <f t="array" ref="H12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236" s="17" t="s">
        <v>149</v>
      </c>
      <c r="J1236" t="str">
        <f>IF(semaineNetNm1[[#This Row],[Popularité]]&gt;=70,"Forte","Faible")</f>
        <v>Forte</v>
      </c>
      <c r="K1236" t="str">
        <f>IF(semaineNetNm1[[#This Row],[Energie]]&gt;0.6,"Forte","Faible")</f>
        <v>Faible</v>
      </c>
      <c r="L1236" s="18">
        <v>4674658</v>
      </c>
      <c r="M1236" s="17">
        <v>1758300</v>
      </c>
      <c r="N1236" s="19">
        <v>43777</v>
      </c>
      <c r="O1236" s="17">
        <v>81</v>
      </c>
      <c r="P1236" s="17">
        <v>0.46300000000000002</v>
      </c>
      <c r="Q1236" s="17">
        <v>0.73199999999999998</v>
      </c>
      <c r="R1236" s="17">
        <v>2.87E-2</v>
      </c>
      <c r="S1236" s="17">
        <v>0.374</v>
      </c>
      <c r="T1236" s="17">
        <v>0.19400000000000001</v>
      </c>
      <c r="U1236" s="17">
        <v>0.39700000000000002</v>
      </c>
      <c r="V1236" s="17">
        <v>-6.9720000000000004</v>
      </c>
      <c r="W1236" s="17">
        <v>212607</v>
      </c>
      <c r="X1236">
        <f>YEAR(semaineNetNm1[[#This Row],[Date de sortie]])</f>
        <v>2019</v>
      </c>
    </row>
    <row r="1237" spans="1:24" x14ac:dyDescent="0.25">
      <c r="A1237" s="10" t="s">
        <v>752</v>
      </c>
      <c r="B1237" s="17">
        <v>905</v>
      </c>
      <c r="C1237" s="18">
        <v>122</v>
      </c>
      <c r="D1237" s="17">
        <v>29</v>
      </c>
      <c r="E1237" s="19">
        <v>43945</v>
      </c>
      <c r="F1237" s="17" t="s">
        <v>1946</v>
      </c>
      <c r="G1237" s="17" t="s">
        <v>1947</v>
      </c>
      <c r="H1237" t="str" cm="1">
        <f t="array" ref="H12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37" s="17" t="s">
        <v>51</v>
      </c>
      <c r="J1237" t="str">
        <f>IF(semaineNetNm1[[#This Row],[Popularité]]&gt;=70,"Forte","Faible")</f>
        <v>Forte</v>
      </c>
      <c r="K1237" t="str">
        <f>IF(semaineNetNm1[[#This Row],[Energie]]&gt;0.6,"Forte","Faible")</f>
        <v>Forte</v>
      </c>
      <c r="L1237" s="18">
        <v>4877753</v>
      </c>
      <c r="M1237" s="17">
        <v>2168452</v>
      </c>
      <c r="N1237" s="19">
        <v>43777</v>
      </c>
      <c r="O1237" s="17">
        <v>74</v>
      </c>
      <c r="P1237" s="17">
        <v>0.67800000000000005</v>
      </c>
      <c r="Q1237" s="17">
        <v>0.86099999999999999</v>
      </c>
      <c r="R1237" s="17">
        <v>5.3600000000000002E-2</v>
      </c>
      <c r="S1237" s="17">
        <v>0.253</v>
      </c>
      <c r="T1237" s="17">
        <v>0.106</v>
      </c>
      <c r="U1237" s="17">
        <v>0.72299999999999998</v>
      </c>
      <c r="V1237" s="17">
        <v>-4.157</v>
      </c>
      <c r="W1237" s="17">
        <v>259600</v>
      </c>
      <c r="X1237">
        <f>YEAR(semaineNetNm1[[#This Row],[Date de sortie]])</f>
        <v>2019</v>
      </c>
    </row>
    <row r="1238" spans="1:24" x14ac:dyDescent="0.25">
      <c r="A1238" s="10" t="s">
        <v>752</v>
      </c>
      <c r="B1238" s="17">
        <v>1258</v>
      </c>
      <c r="C1238" s="18">
        <v>77</v>
      </c>
      <c r="D1238" s="17">
        <v>14</v>
      </c>
      <c r="E1238" s="19">
        <v>43889</v>
      </c>
      <c r="F1238" s="17" t="s">
        <v>1948</v>
      </c>
      <c r="G1238" s="17" t="s">
        <v>624</v>
      </c>
      <c r="H1238" t="str" cm="1">
        <f t="array" ref="H12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238" s="17" t="s">
        <v>74</v>
      </c>
      <c r="J1238" t="str">
        <f>IF(semaineNetNm1[[#This Row],[Popularité]]&gt;=70,"Forte","Faible")</f>
        <v>Faible</v>
      </c>
      <c r="K1238" t="str">
        <f>IF(semaineNetNm1[[#This Row],[Energie]]&gt;0.6,"Forte","Faible")</f>
        <v>Forte</v>
      </c>
      <c r="L1238" s="18">
        <v>4425610</v>
      </c>
      <c r="M1238" s="17">
        <v>7816213</v>
      </c>
      <c r="N1238" s="19">
        <v>43777</v>
      </c>
      <c r="O1238" s="17">
        <v>69</v>
      </c>
      <c r="P1238" s="17">
        <v>0.60199999999999998</v>
      </c>
      <c r="Q1238" s="17">
        <v>0.88200000000000001</v>
      </c>
      <c r="R1238" s="17">
        <v>0.245</v>
      </c>
      <c r="S1238" s="17">
        <v>1.77E-2</v>
      </c>
      <c r="T1238" s="17">
        <v>0.17799999999999999</v>
      </c>
      <c r="U1238" s="17">
        <v>0.43</v>
      </c>
      <c r="V1238" s="17">
        <v>-5.5540000000000003</v>
      </c>
      <c r="W1238" s="17">
        <v>183011</v>
      </c>
      <c r="X1238">
        <f>YEAR(semaineNetNm1[[#This Row],[Date de sortie]])</f>
        <v>2019</v>
      </c>
    </row>
    <row r="1239" spans="1:24" x14ac:dyDescent="0.25">
      <c r="A1239" s="10" t="s">
        <v>752</v>
      </c>
      <c r="B1239" s="17">
        <v>1521</v>
      </c>
      <c r="C1239" s="18">
        <v>131</v>
      </c>
      <c r="D1239" s="17">
        <v>3</v>
      </c>
      <c r="E1239" s="19">
        <v>43833</v>
      </c>
      <c r="F1239" s="17" t="s">
        <v>1949</v>
      </c>
      <c r="G1239" s="17" t="s">
        <v>1758</v>
      </c>
      <c r="H1239" t="str" cm="1">
        <f t="array" ref="H12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39" s="17" t="s">
        <v>81</v>
      </c>
      <c r="J1239" t="str">
        <f>IF(semaineNetNm1[[#This Row],[Popularité]]&gt;=70,"Forte","Faible")</f>
        <v>Forte</v>
      </c>
      <c r="K1239" t="str">
        <f>IF(semaineNetNm1[[#This Row],[Energie]]&gt;0.6,"Forte","Faible")</f>
        <v>Forte</v>
      </c>
      <c r="L1239" s="18">
        <v>5258047</v>
      </c>
      <c r="M1239" s="17">
        <v>3818503</v>
      </c>
      <c r="N1239" s="19">
        <v>43777</v>
      </c>
      <c r="O1239" s="17">
        <v>73</v>
      </c>
      <c r="P1239" s="17">
        <v>0.64800000000000002</v>
      </c>
      <c r="Q1239" s="17">
        <v>0.748</v>
      </c>
      <c r="R1239" s="17">
        <v>8.1600000000000006E-2</v>
      </c>
      <c r="S1239" s="17">
        <v>0.48399999999999999</v>
      </c>
      <c r="T1239" s="17">
        <v>0.126</v>
      </c>
      <c r="U1239" s="17">
        <v>0.72599999999999998</v>
      </c>
      <c r="V1239" s="17">
        <v>-6.4450000000000003</v>
      </c>
      <c r="W1239" s="17">
        <v>123560</v>
      </c>
      <c r="X1239">
        <f>YEAR(semaineNetNm1[[#This Row],[Date de sortie]])</f>
        <v>2019</v>
      </c>
    </row>
    <row r="1240" spans="1:24" x14ac:dyDescent="0.25">
      <c r="A1240" s="10" t="s">
        <v>752</v>
      </c>
      <c r="B1240" s="17">
        <v>114</v>
      </c>
      <c r="C1240" s="18">
        <v>9</v>
      </c>
      <c r="D1240" s="17">
        <v>29</v>
      </c>
      <c r="E1240" s="19">
        <v>44232</v>
      </c>
      <c r="F1240" s="17" t="s">
        <v>1950</v>
      </c>
      <c r="G1240" s="17" t="s">
        <v>230</v>
      </c>
      <c r="H1240" t="str" cm="1">
        <f t="array" ref="H12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40" s="17" t="s">
        <v>68</v>
      </c>
      <c r="J1240" t="str">
        <f>IF(semaineNetNm1[[#This Row],[Popularité]]&gt;=70,"Forte","Faible")</f>
        <v>Forte</v>
      </c>
      <c r="K1240" t="str">
        <f>IF(semaineNetNm1[[#This Row],[Energie]]&gt;0.6,"Forte","Faible")</f>
        <v>Faible</v>
      </c>
      <c r="L1240" s="18">
        <v>6502302</v>
      </c>
      <c r="M1240" s="17">
        <v>8640063</v>
      </c>
      <c r="N1240" s="19">
        <v>43776</v>
      </c>
      <c r="O1240" s="17">
        <v>86</v>
      </c>
      <c r="P1240" s="17">
        <v>0.46300000000000002</v>
      </c>
      <c r="Q1240" s="17">
        <v>0.749</v>
      </c>
      <c r="R1240" s="17">
        <v>8.4199999999999997E-2</v>
      </c>
      <c r="S1240" s="17">
        <v>0.21</v>
      </c>
      <c r="T1240" s="17">
        <v>0.33800000000000002</v>
      </c>
      <c r="U1240" s="17">
        <v>0.189</v>
      </c>
      <c r="V1240" s="17">
        <v>-8.4329999999999998</v>
      </c>
      <c r="W1240" s="17">
        <v>226987</v>
      </c>
      <c r="X1240">
        <f>YEAR(semaineNetNm1[[#This Row],[Date de sortie]])</f>
        <v>2019</v>
      </c>
    </row>
    <row r="1241" spans="1:24" x14ac:dyDescent="0.25">
      <c r="A1241" s="10" t="s">
        <v>752</v>
      </c>
      <c r="B1241" s="17">
        <v>469</v>
      </c>
      <c r="C1241" s="18">
        <v>3</v>
      </c>
      <c r="D1241" s="17">
        <v>66</v>
      </c>
      <c r="E1241" s="19">
        <v>43847</v>
      </c>
      <c r="F1241" s="17" t="s">
        <v>1951</v>
      </c>
      <c r="G1241" s="17" t="s">
        <v>1952</v>
      </c>
      <c r="H1241" t="str" cm="1">
        <f t="array" ref="H12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41" s="17" t="s">
        <v>51</v>
      </c>
      <c r="J1241" t="str">
        <f>IF(semaineNetNm1[[#This Row],[Popularité]]&gt;=70,"Forte","Faible")</f>
        <v>Forte</v>
      </c>
      <c r="K1241" t="str">
        <f>IF(semaineNetNm1[[#This Row],[Energie]]&gt;0.6,"Forte","Faible")</f>
        <v>Forte</v>
      </c>
      <c r="L1241" s="18">
        <v>5510113</v>
      </c>
      <c r="M1241" s="17">
        <v>17792779</v>
      </c>
      <c r="N1241" s="19">
        <v>43776</v>
      </c>
      <c r="O1241" s="17">
        <v>80</v>
      </c>
      <c r="P1241" s="17">
        <v>0.71499999999999997</v>
      </c>
      <c r="Q1241" s="17">
        <v>0.80300000000000005</v>
      </c>
      <c r="R1241" s="17">
        <v>0.29799999999999999</v>
      </c>
      <c r="S1241" s="17">
        <v>0.29499999999999998</v>
      </c>
      <c r="T1241" s="17">
        <v>5.74E-2</v>
      </c>
      <c r="U1241" s="17">
        <v>0.57399999999999995</v>
      </c>
      <c r="V1241" s="17">
        <v>-3.28</v>
      </c>
      <c r="W1241" s="17">
        <v>200960</v>
      </c>
      <c r="X1241">
        <f>YEAR(semaineNetNm1[[#This Row],[Date de sortie]])</f>
        <v>2019</v>
      </c>
    </row>
    <row r="1242" spans="1:24" x14ac:dyDescent="0.25">
      <c r="A1242" s="10" t="s">
        <v>752</v>
      </c>
      <c r="B1242" s="17">
        <v>497</v>
      </c>
      <c r="C1242" s="18">
        <v>6</v>
      </c>
      <c r="D1242" s="17">
        <v>60</v>
      </c>
      <c r="E1242" s="19">
        <v>43903</v>
      </c>
      <c r="F1242" s="17" t="s">
        <v>1953</v>
      </c>
      <c r="G1242" s="17" t="s">
        <v>230</v>
      </c>
      <c r="H1242" t="str" cm="1">
        <f t="array" ref="H12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42" s="17" t="s">
        <v>68</v>
      </c>
      <c r="J1242" t="str">
        <f>IF(semaineNetNm1[[#This Row],[Popularité]]&gt;=70,"Forte","Faible")</f>
        <v>Forte</v>
      </c>
      <c r="K1242" t="str">
        <f>IF(semaineNetNm1[[#This Row],[Energie]]&gt;0.6,"Forte","Faible")</f>
        <v>Forte</v>
      </c>
      <c r="L1242" s="18">
        <v>5103528</v>
      </c>
      <c r="M1242" s="17">
        <v>8671649</v>
      </c>
      <c r="N1242" s="19">
        <v>43776</v>
      </c>
      <c r="O1242" s="17">
        <v>82</v>
      </c>
      <c r="P1242" s="17">
        <v>0.67300000000000004</v>
      </c>
      <c r="Q1242" s="17">
        <v>0.78700000000000003</v>
      </c>
      <c r="R1242" s="17">
        <v>0.159</v>
      </c>
      <c r="S1242" s="17">
        <v>0.26400000000000001</v>
      </c>
      <c r="T1242" s="17">
        <v>9.0399999999999994E-2</v>
      </c>
      <c r="U1242" s="17">
        <v>0.77900000000000003</v>
      </c>
      <c r="V1242" s="17">
        <v>-4.5830000000000002</v>
      </c>
      <c r="W1242" s="17">
        <v>237893</v>
      </c>
      <c r="X1242">
        <f>YEAR(semaineNetNm1[[#This Row],[Date de sortie]])</f>
        <v>2019</v>
      </c>
    </row>
    <row r="1243" spans="1:24" x14ac:dyDescent="0.25">
      <c r="A1243" s="10" t="s">
        <v>752</v>
      </c>
      <c r="B1243" s="17">
        <v>1026</v>
      </c>
      <c r="C1243" s="18">
        <v>69</v>
      </c>
      <c r="D1243" s="17">
        <v>19</v>
      </c>
      <c r="E1243" s="19">
        <v>43931</v>
      </c>
      <c r="F1243" s="17" t="s">
        <v>1954</v>
      </c>
      <c r="G1243" s="17" t="s">
        <v>230</v>
      </c>
      <c r="H1243" t="str" cm="1">
        <f t="array" ref="H12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43" s="17" t="s">
        <v>68</v>
      </c>
      <c r="J1243" t="str">
        <f>IF(semaineNetNm1[[#This Row],[Popularité]]&gt;=70,"Forte","Faible")</f>
        <v>Forte</v>
      </c>
      <c r="K1243" t="str">
        <f>IF(semaineNetNm1[[#This Row],[Energie]]&gt;0.6,"Forte","Faible")</f>
        <v>Faible</v>
      </c>
      <c r="L1243" s="18">
        <v>4565377</v>
      </c>
      <c r="M1243" s="17">
        <v>8671649</v>
      </c>
      <c r="N1243" s="19">
        <v>43776</v>
      </c>
      <c r="O1243" s="17">
        <v>77</v>
      </c>
      <c r="P1243" s="17">
        <v>0.498</v>
      </c>
      <c r="Q1243" s="17">
        <v>0.879</v>
      </c>
      <c r="R1243" s="17">
        <v>0.18</v>
      </c>
      <c r="S1243" s="17">
        <v>0.23899999999999999</v>
      </c>
      <c r="T1243" s="17">
        <v>9.6699999999999994E-2</v>
      </c>
      <c r="U1243" s="17">
        <v>0.40500000000000003</v>
      </c>
      <c r="V1243" s="17">
        <v>-6.0270000000000001</v>
      </c>
      <c r="W1243" s="17">
        <v>163173</v>
      </c>
      <c r="X1243">
        <f>YEAR(semaineNetNm1[[#This Row],[Date de sortie]])</f>
        <v>2019</v>
      </c>
    </row>
    <row r="1244" spans="1:24" x14ac:dyDescent="0.25">
      <c r="A1244" s="10" t="s">
        <v>752</v>
      </c>
      <c r="B1244" s="17">
        <v>1022</v>
      </c>
      <c r="C1244" s="18">
        <v>29</v>
      </c>
      <c r="D1244" s="17">
        <v>30</v>
      </c>
      <c r="E1244" s="19">
        <v>43861</v>
      </c>
      <c r="F1244" s="17" t="s">
        <v>1955</v>
      </c>
      <c r="G1244" s="17" t="s">
        <v>1956</v>
      </c>
      <c r="H1244" t="str" cm="1">
        <f t="array" ref="H12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44" s="17" t="s">
        <v>51</v>
      </c>
      <c r="J1244" t="str">
        <f>IF(semaineNetNm1[[#This Row],[Popularité]]&gt;=70,"Forte","Faible")</f>
        <v>Forte</v>
      </c>
      <c r="K1244" t="str">
        <f>IF(semaineNetNm1[[#This Row],[Energie]]&gt;0.6,"Forte","Faible")</f>
        <v>Forte</v>
      </c>
      <c r="L1244" s="18">
        <v>4617726</v>
      </c>
      <c r="M1244" s="17">
        <v>3600989</v>
      </c>
      <c r="N1244" s="19">
        <v>43770</v>
      </c>
      <c r="O1244" s="17">
        <v>77</v>
      </c>
      <c r="P1244" s="17">
        <v>0.67200000000000004</v>
      </c>
      <c r="Q1244" s="17">
        <v>0.65400000000000003</v>
      </c>
      <c r="R1244" s="17">
        <v>0.311</v>
      </c>
      <c r="S1244" s="17">
        <v>0.47099999999999997</v>
      </c>
      <c r="T1244" s="17">
        <v>7.8100000000000003E-2</v>
      </c>
      <c r="U1244" s="17">
        <v>0.34300000000000003</v>
      </c>
      <c r="V1244" s="17">
        <v>-5.98</v>
      </c>
      <c r="W1244" s="17">
        <v>249520</v>
      </c>
      <c r="X1244">
        <f>YEAR(semaineNetNm1[[#This Row],[Date de sortie]])</f>
        <v>2019</v>
      </c>
    </row>
    <row r="1245" spans="1:24" x14ac:dyDescent="0.25">
      <c r="A1245" s="10" t="s">
        <v>752</v>
      </c>
      <c r="B1245" s="17">
        <v>1314</v>
      </c>
      <c r="C1245" s="18">
        <v>53</v>
      </c>
      <c r="D1245" s="17">
        <v>12</v>
      </c>
      <c r="E1245" s="19">
        <v>43833</v>
      </c>
      <c r="F1245" s="17" t="s">
        <v>1957</v>
      </c>
      <c r="G1245" s="17" t="s">
        <v>1958</v>
      </c>
      <c r="H1245" t="str" cm="1">
        <f t="array" ref="H12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45" s="17" t="s">
        <v>51</v>
      </c>
      <c r="J1245" t="str">
        <f>IF(semaineNetNm1[[#This Row],[Popularité]]&gt;=70,"Forte","Faible")</f>
        <v>Forte</v>
      </c>
      <c r="K1245" t="str">
        <f>IF(semaineNetNm1[[#This Row],[Energie]]&gt;0.6,"Forte","Faible")</f>
        <v>Forte</v>
      </c>
      <c r="L1245" s="18">
        <v>5130783</v>
      </c>
      <c r="M1245" s="17">
        <v>14831925</v>
      </c>
      <c r="N1245" s="19">
        <v>43770</v>
      </c>
      <c r="O1245" s="17">
        <v>70</v>
      </c>
      <c r="P1245" s="17">
        <v>0.66500000000000004</v>
      </c>
      <c r="Q1245" s="17">
        <v>0.81699999999999995</v>
      </c>
      <c r="R1245" s="17">
        <v>7.5800000000000006E-2</v>
      </c>
      <c r="S1245" s="17">
        <v>5.4899999999999997E-2</v>
      </c>
      <c r="T1245" s="17">
        <v>0.10299999999999999</v>
      </c>
      <c r="U1245" s="17">
        <v>0.66200000000000003</v>
      </c>
      <c r="V1245" s="17">
        <v>-6.2240000000000002</v>
      </c>
      <c r="W1245" s="17">
        <v>215460</v>
      </c>
      <c r="X1245">
        <f>YEAR(semaineNetNm1[[#This Row],[Date de sortie]])</f>
        <v>2019</v>
      </c>
    </row>
    <row r="1246" spans="1:24" x14ac:dyDescent="0.25">
      <c r="A1246" s="10" t="s">
        <v>752</v>
      </c>
      <c r="B1246" s="17">
        <v>1450</v>
      </c>
      <c r="C1246" s="18">
        <v>117</v>
      </c>
      <c r="D1246" s="17">
        <v>7</v>
      </c>
      <c r="E1246" s="19">
        <v>43833</v>
      </c>
      <c r="F1246" s="17" t="s">
        <v>1959</v>
      </c>
      <c r="G1246" s="17" t="s">
        <v>1960</v>
      </c>
      <c r="H1246" t="str" cm="1">
        <f t="array" ref="H12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246" s="17" t="s">
        <v>74</v>
      </c>
      <c r="J1246" t="str">
        <f>IF(semaineNetNm1[[#This Row],[Popularité]]&gt;=70,"Forte","Faible")</f>
        <v>Faible</v>
      </c>
      <c r="K1246" t="str">
        <f>IF(semaineNetNm1[[#This Row],[Energie]]&gt;0.6,"Forte","Faible")</f>
        <v>Forte</v>
      </c>
      <c r="L1246" s="18">
        <v>4905155</v>
      </c>
      <c r="M1246" s="17">
        <v>3337982</v>
      </c>
      <c r="N1246" s="19">
        <v>43770</v>
      </c>
      <c r="O1246" s="17">
        <v>68</v>
      </c>
      <c r="P1246" s="17">
        <v>0.63100000000000001</v>
      </c>
      <c r="Q1246" s="17">
        <v>0.84499999999999997</v>
      </c>
      <c r="R1246" s="17">
        <v>0.216</v>
      </c>
      <c r="S1246" s="17">
        <v>0.188</v>
      </c>
      <c r="T1246" s="17">
        <v>8.0600000000000005E-2</v>
      </c>
      <c r="U1246" s="17">
        <v>0.54500000000000004</v>
      </c>
      <c r="V1246" s="17">
        <v>-8.2059999999999995</v>
      </c>
      <c r="W1246" s="17">
        <v>279907</v>
      </c>
      <c r="X1246">
        <f>YEAR(semaineNetNm1[[#This Row],[Date de sortie]])</f>
        <v>2019</v>
      </c>
    </row>
    <row r="1247" spans="1:24" x14ac:dyDescent="0.25">
      <c r="A1247" s="10" t="s">
        <v>752</v>
      </c>
      <c r="B1247" s="17">
        <v>1106</v>
      </c>
      <c r="C1247" s="18">
        <v>154</v>
      </c>
      <c r="D1247" s="17">
        <v>6</v>
      </c>
      <c r="E1247" s="19">
        <v>43987</v>
      </c>
      <c r="F1247" s="17" t="s">
        <v>1961</v>
      </c>
      <c r="G1247" s="17" t="s">
        <v>1962</v>
      </c>
      <c r="H1247" t="str" cm="1">
        <f t="array" ref="H12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47" s="17"/>
      <c r="J1247" t="str">
        <f>IF(semaineNetNm1[[#This Row],[Popularité]]&gt;=70,"Forte","Faible")</f>
        <v>Forte</v>
      </c>
      <c r="K1247" t="str">
        <f>IF(semaineNetNm1[[#This Row],[Energie]]&gt;0.6,"Forte","Faible")</f>
        <v>Faible</v>
      </c>
      <c r="L1247" s="18">
        <v>4627942</v>
      </c>
      <c r="M1247" s="17">
        <v>120208</v>
      </c>
      <c r="N1247" s="19">
        <v>43767</v>
      </c>
      <c r="O1247" s="17">
        <v>76</v>
      </c>
      <c r="P1247" s="17">
        <v>0.44800000000000001</v>
      </c>
      <c r="Q1247" s="17">
        <v>0.39</v>
      </c>
      <c r="R1247" s="17">
        <v>2.76E-2</v>
      </c>
      <c r="S1247" s="17">
        <v>0.8</v>
      </c>
      <c r="T1247" s="17">
        <v>0.107</v>
      </c>
      <c r="U1247" s="17">
        <v>7.6999999999999999E-2</v>
      </c>
      <c r="V1247" s="17">
        <v>-8.57</v>
      </c>
      <c r="W1247" s="17">
        <v>183103</v>
      </c>
      <c r="X1247">
        <f>YEAR(semaineNetNm1[[#This Row],[Date de sortie]])</f>
        <v>2019</v>
      </c>
    </row>
    <row r="1248" spans="1:24" x14ac:dyDescent="0.25">
      <c r="A1248" s="10" t="s">
        <v>752</v>
      </c>
      <c r="B1248" s="17">
        <v>1353</v>
      </c>
      <c r="C1248" s="18">
        <v>78</v>
      </c>
      <c r="D1248" s="17">
        <v>11</v>
      </c>
      <c r="E1248" s="19">
        <v>43826</v>
      </c>
      <c r="F1248" s="17" t="s">
        <v>1963</v>
      </c>
      <c r="G1248" s="17" t="s">
        <v>1964</v>
      </c>
      <c r="H1248" t="str" cm="1">
        <f t="array" ref="H12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48" s="17" t="s">
        <v>51</v>
      </c>
      <c r="J1248" t="str">
        <f>IF(semaineNetNm1[[#This Row],[Popularité]]&gt;=70,"Forte","Faible")</f>
        <v>Faible</v>
      </c>
      <c r="K1248" t="str">
        <f>IF(semaineNetNm1[[#This Row],[Energie]]&gt;0.6,"Forte","Faible")</f>
        <v>Forte</v>
      </c>
      <c r="L1248" s="18">
        <v>5206102</v>
      </c>
      <c r="M1248" s="17">
        <v>4963516</v>
      </c>
      <c r="N1248" s="19">
        <v>43763</v>
      </c>
      <c r="O1248" s="17">
        <v>68</v>
      </c>
      <c r="P1248" s="17">
        <v>0.72599999999999998</v>
      </c>
      <c r="Q1248" s="17">
        <v>0.72899999999999998</v>
      </c>
      <c r="R1248" s="17">
        <v>4.2200000000000001E-2</v>
      </c>
      <c r="S1248" s="17">
        <v>0.223</v>
      </c>
      <c r="T1248" s="17">
        <v>0.10100000000000001</v>
      </c>
      <c r="U1248" s="17">
        <v>0.876</v>
      </c>
      <c r="V1248" s="17">
        <v>-3.2080000000000002</v>
      </c>
      <c r="W1248" s="17">
        <v>217130</v>
      </c>
      <c r="X1248">
        <f>YEAR(semaineNetNm1[[#This Row],[Date de sortie]])</f>
        <v>2019</v>
      </c>
    </row>
    <row r="1249" spans="1:24" x14ac:dyDescent="0.25">
      <c r="A1249" s="10" t="s">
        <v>752</v>
      </c>
      <c r="B1249" s="17">
        <v>1540</v>
      </c>
      <c r="C1249" s="18">
        <v>150</v>
      </c>
      <c r="D1249" s="17">
        <v>2</v>
      </c>
      <c r="E1249" s="19">
        <v>43826</v>
      </c>
      <c r="F1249" s="17" t="s">
        <v>1965</v>
      </c>
      <c r="G1249" s="17" t="s">
        <v>744</v>
      </c>
      <c r="H1249" t="str" cm="1">
        <f t="array" ref="H12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249" s="17" t="s">
        <v>164</v>
      </c>
      <c r="J1249" t="str">
        <f>IF(semaineNetNm1[[#This Row],[Popularité]]&gt;=70,"Forte","Faible")</f>
        <v>Forte</v>
      </c>
      <c r="K1249" t="str">
        <f>IF(semaineNetNm1[[#This Row],[Energie]]&gt;0.6,"Forte","Faible")</f>
        <v>Forte</v>
      </c>
      <c r="L1249" s="18">
        <v>4732292</v>
      </c>
      <c r="M1249" s="17">
        <v>1674348</v>
      </c>
      <c r="N1249" s="19">
        <v>43763</v>
      </c>
      <c r="O1249" s="17">
        <v>70</v>
      </c>
      <c r="P1249" s="17">
        <v>0.75800000000000001</v>
      </c>
      <c r="Q1249" s="17">
        <v>0.94099999999999995</v>
      </c>
      <c r="R1249" s="17">
        <v>0.17</v>
      </c>
      <c r="S1249" s="17">
        <v>2.5600000000000001E-2</v>
      </c>
      <c r="T1249" s="17">
        <v>0.193</v>
      </c>
      <c r="U1249" s="17">
        <v>0.68300000000000005</v>
      </c>
      <c r="V1249" s="17">
        <v>-6.47</v>
      </c>
      <c r="W1249" s="17">
        <v>157093</v>
      </c>
      <c r="X1249">
        <f>YEAR(semaineNetNm1[[#This Row],[Date de sortie]])</f>
        <v>2019</v>
      </c>
    </row>
    <row r="1250" spans="1:24" x14ac:dyDescent="0.25">
      <c r="A1250" s="10" t="s">
        <v>752</v>
      </c>
      <c r="B1250" s="17">
        <v>1365</v>
      </c>
      <c r="C1250" s="18">
        <v>60</v>
      </c>
      <c r="D1250" s="17">
        <v>10</v>
      </c>
      <c r="E1250" s="19">
        <v>43826</v>
      </c>
      <c r="F1250" s="17" t="s">
        <v>1966</v>
      </c>
      <c r="G1250" s="17" t="s">
        <v>92</v>
      </c>
      <c r="H1250" t="str" cm="1">
        <f t="array" ref="H12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50" s="17" t="s">
        <v>51</v>
      </c>
      <c r="J1250" t="str">
        <f>IF(semaineNetNm1[[#This Row],[Popularité]]&gt;=70,"Forte","Faible")</f>
        <v>Forte</v>
      </c>
      <c r="K1250" t="str">
        <f>IF(semaineNetNm1[[#This Row],[Energie]]&gt;0.6,"Forte","Faible")</f>
        <v>Forte</v>
      </c>
      <c r="L1250" s="18">
        <v>5436773</v>
      </c>
      <c r="M1250" s="17">
        <v>23936368</v>
      </c>
      <c r="N1250" s="19">
        <v>43756</v>
      </c>
      <c r="O1250" s="17">
        <v>72</v>
      </c>
      <c r="P1250" s="17">
        <v>0.90100000000000002</v>
      </c>
      <c r="Q1250" s="17">
        <v>0.65800000000000003</v>
      </c>
      <c r="R1250" s="17">
        <v>3.5700000000000003E-2</v>
      </c>
      <c r="S1250" s="17">
        <v>4.7800000000000002E-2</v>
      </c>
      <c r="T1250" s="17">
        <v>0.12</v>
      </c>
      <c r="U1250" s="17">
        <v>0.70799999999999996</v>
      </c>
      <c r="V1250" s="17">
        <v>-2.8140000000000001</v>
      </c>
      <c r="W1250" s="17">
        <v>210520</v>
      </c>
      <c r="X1250">
        <f>YEAR(semaineNetNm1[[#This Row],[Date de sortie]])</f>
        <v>2019</v>
      </c>
    </row>
    <row r="1251" spans="1:24" x14ac:dyDescent="0.25">
      <c r="A1251" s="10" t="s">
        <v>752</v>
      </c>
      <c r="B1251" s="17">
        <v>1367</v>
      </c>
      <c r="C1251" s="18">
        <v>123</v>
      </c>
      <c r="D1251" s="17">
        <v>8</v>
      </c>
      <c r="E1251" s="19">
        <v>43861</v>
      </c>
      <c r="F1251" s="17" t="s">
        <v>1967</v>
      </c>
      <c r="G1251" s="17" t="s">
        <v>1968</v>
      </c>
      <c r="H1251" t="str" cm="1">
        <f t="array" ref="H12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51" s="17" t="s">
        <v>1969</v>
      </c>
      <c r="J1251" t="str">
        <f>IF(semaineNetNm1[[#This Row],[Popularité]]&gt;=70,"Forte","Faible")</f>
        <v>Forte</v>
      </c>
      <c r="K1251" t="str">
        <f>IF(semaineNetNm1[[#This Row],[Energie]]&gt;0.6,"Forte","Faible")</f>
        <v>Faible</v>
      </c>
      <c r="L1251" s="18">
        <v>5286044</v>
      </c>
      <c r="M1251" s="17">
        <v>313480</v>
      </c>
      <c r="N1251" s="19">
        <v>43756</v>
      </c>
      <c r="O1251" s="17">
        <v>74</v>
      </c>
      <c r="P1251" s="17">
        <v>0.53900000000000003</v>
      </c>
      <c r="Q1251" s="17">
        <v>0.90700000000000003</v>
      </c>
      <c r="R1251" s="17">
        <v>0.36</v>
      </c>
      <c r="S1251" s="17">
        <v>4.0800000000000003E-2</v>
      </c>
      <c r="T1251" s="17">
        <v>0.253</v>
      </c>
      <c r="U1251" s="17">
        <v>0.66400000000000003</v>
      </c>
      <c r="V1251" s="17">
        <v>-7.782</v>
      </c>
      <c r="W1251" s="17">
        <v>150115</v>
      </c>
      <c r="X1251">
        <f>YEAR(semaineNetNm1[[#This Row],[Date de sortie]])</f>
        <v>2019</v>
      </c>
    </row>
    <row r="1252" spans="1:24" x14ac:dyDescent="0.25">
      <c r="A1252" s="10" t="s">
        <v>752</v>
      </c>
      <c r="B1252" s="17">
        <v>80</v>
      </c>
      <c r="C1252" s="18">
        <v>1</v>
      </c>
      <c r="D1252" s="17">
        <v>83</v>
      </c>
      <c r="E1252" s="19">
        <v>43875</v>
      </c>
      <c r="F1252" s="17" t="s">
        <v>1970</v>
      </c>
      <c r="G1252" s="17" t="s">
        <v>70</v>
      </c>
      <c r="H1252" t="str" cm="1">
        <f t="array" ref="H12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52" s="17" t="s">
        <v>71</v>
      </c>
      <c r="J1252" t="str">
        <f>IF(semaineNetNm1[[#This Row],[Popularité]]&gt;=70,"Forte","Faible")</f>
        <v>Forte</v>
      </c>
      <c r="K1252" t="str">
        <f>IF(semaineNetNm1[[#This Row],[Energie]]&gt;0.6,"Forte","Faible")</f>
        <v>Faible</v>
      </c>
      <c r="L1252" s="18">
        <v>7687058</v>
      </c>
      <c r="M1252" s="17">
        <v>2819593</v>
      </c>
      <c r="N1252" s="19">
        <v>43755</v>
      </c>
      <c r="O1252" s="17">
        <v>83</v>
      </c>
      <c r="P1252" s="17">
        <v>0.58799999999999997</v>
      </c>
      <c r="Q1252" s="17">
        <v>0.82399999999999995</v>
      </c>
      <c r="R1252" s="17">
        <v>9.2399999999999996E-2</v>
      </c>
      <c r="S1252" s="17">
        <v>0.69199999999999995</v>
      </c>
      <c r="T1252" s="17">
        <v>0.14899999999999999</v>
      </c>
      <c r="U1252" s="17">
        <v>0.51300000000000001</v>
      </c>
      <c r="V1252" s="17">
        <v>-6.4</v>
      </c>
      <c r="W1252" s="17">
        <v>209438</v>
      </c>
      <c r="X1252">
        <f>YEAR(semaineNetNm1[[#This Row],[Date de sortie]])</f>
        <v>2019</v>
      </c>
    </row>
    <row r="1253" spans="1:24" x14ac:dyDescent="0.25">
      <c r="A1253" s="10" t="s">
        <v>752</v>
      </c>
      <c r="B1253" s="17">
        <v>375</v>
      </c>
      <c r="C1253" s="18">
        <v>38</v>
      </c>
      <c r="D1253" s="17">
        <v>72</v>
      </c>
      <c r="E1253" s="19">
        <v>43938</v>
      </c>
      <c r="F1253" s="17" t="s">
        <v>1971</v>
      </c>
      <c r="G1253" s="17" t="s">
        <v>1972</v>
      </c>
      <c r="H1253" t="str" cm="1">
        <f t="array" ref="H12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53" s="17" t="s">
        <v>291</v>
      </c>
      <c r="J1253" t="str">
        <f>IF(semaineNetNm1[[#This Row],[Popularité]]&gt;=70,"Forte","Faible")</f>
        <v>Forte</v>
      </c>
      <c r="K1253" t="str">
        <f>IF(semaineNetNm1[[#This Row],[Energie]]&gt;0.6,"Forte","Faible")</f>
        <v>Faible</v>
      </c>
      <c r="L1253" s="18">
        <v>5127736</v>
      </c>
      <c r="M1253" s="17">
        <v>280585</v>
      </c>
      <c r="N1253" s="19">
        <v>43755</v>
      </c>
      <c r="O1253" s="17">
        <v>82</v>
      </c>
      <c r="P1253" s="17">
        <v>0.47299999999999998</v>
      </c>
      <c r="Q1253" s="17">
        <v>0.46400000000000002</v>
      </c>
      <c r="R1253" s="17">
        <v>0.129</v>
      </c>
      <c r="S1253" s="17">
        <v>0.86599999999999999</v>
      </c>
      <c r="T1253" s="17">
        <v>0.109</v>
      </c>
      <c r="U1253" s="17">
        <v>0.60399999999999998</v>
      </c>
      <c r="V1253" s="17">
        <v>-10.086</v>
      </c>
      <c r="W1253" s="17">
        <v>208687</v>
      </c>
      <c r="X1253">
        <f>YEAR(semaineNetNm1[[#This Row],[Date de sortie]])</f>
        <v>2019</v>
      </c>
    </row>
    <row r="1254" spans="1:24" x14ac:dyDescent="0.25">
      <c r="A1254" s="10" t="s">
        <v>752</v>
      </c>
      <c r="B1254" s="17">
        <v>923</v>
      </c>
      <c r="C1254" s="18">
        <v>11</v>
      </c>
      <c r="D1254" s="17">
        <v>37</v>
      </c>
      <c r="E1254" s="19">
        <v>43826</v>
      </c>
      <c r="F1254" s="17" t="s">
        <v>1973</v>
      </c>
      <c r="G1254" s="17" t="s">
        <v>1974</v>
      </c>
      <c r="H1254" t="str" cm="1">
        <f t="array" ref="H12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54" s="17" t="s">
        <v>68</v>
      </c>
      <c r="J1254" t="str">
        <f>IF(semaineNetNm1[[#This Row],[Popularité]]&gt;=70,"Forte","Faible")</f>
        <v>Forte</v>
      </c>
      <c r="K1254" t="str">
        <f>IF(semaineNetNm1[[#This Row],[Energie]]&gt;0.6,"Forte","Faible")</f>
        <v>Forte</v>
      </c>
      <c r="L1254" s="18">
        <v>4585895</v>
      </c>
      <c r="M1254" s="17">
        <v>5966748</v>
      </c>
      <c r="N1254" s="19">
        <v>43750</v>
      </c>
      <c r="O1254" s="17">
        <v>78</v>
      </c>
      <c r="P1254" s="17">
        <v>0.71599999999999997</v>
      </c>
      <c r="Q1254" s="17">
        <v>0.72099999999999997</v>
      </c>
      <c r="R1254" s="17">
        <v>6.5699999999999995E-2</v>
      </c>
      <c r="S1254" s="17">
        <v>3.3399999999999999E-2</v>
      </c>
      <c r="T1254" s="17">
        <v>0.23699999999999999</v>
      </c>
      <c r="U1254" s="17">
        <v>0.66700000000000004</v>
      </c>
      <c r="V1254" s="17">
        <v>-7.0369999999999999</v>
      </c>
      <c r="W1254" s="17">
        <v>221714</v>
      </c>
      <c r="X1254">
        <f>YEAR(semaineNetNm1[[#This Row],[Date de sortie]])</f>
        <v>2019</v>
      </c>
    </row>
    <row r="1255" spans="1:24" x14ac:dyDescent="0.25">
      <c r="A1255" s="10" t="s">
        <v>752</v>
      </c>
      <c r="B1255" s="17">
        <v>617</v>
      </c>
      <c r="C1255" s="18">
        <v>27</v>
      </c>
      <c r="D1255" s="17">
        <v>45</v>
      </c>
      <c r="E1255" s="19">
        <v>43868</v>
      </c>
      <c r="F1255" s="17" t="s">
        <v>1975</v>
      </c>
      <c r="G1255" s="17" t="s">
        <v>1976</v>
      </c>
      <c r="H1255" t="str" cm="1">
        <f t="array" ref="H12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55" s="17" t="s">
        <v>68</v>
      </c>
      <c r="J1255" t="str">
        <f>IF(semaineNetNm1[[#This Row],[Popularité]]&gt;=70,"Forte","Faible")</f>
        <v>Forte</v>
      </c>
      <c r="K1255" t="str">
        <f>IF(semaineNetNm1[[#This Row],[Energie]]&gt;0.6,"Forte","Faible")</f>
        <v>Faible</v>
      </c>
      <c r="L1255" s="18">
        <v>4516053</v>
      </c>
      <c r="M1255" s="17">
        <v>441714</v>
      </c>
      <c r="N1255" s="19">
        <v>43749</v>
      </c>
      <c r="O1255" s="17">
        <v>82</v>
      </c>
      <c r="P1255" s="17">
        <v>0.52600000000000002</v>
      </c>
      <c r="Q1255" s="17">
        <v>0.59799999999999998</v>
      </c>
      <c r="R1255" s="17">
        <v>4.1500000000000002E-2</v>
      </c>
      <c r="S1255" s="17">
        <v>0.129</v>
      </c>
      <c r="T1255" s="17">
        <v>0.14000000000000001</v>
      </c>
      <c r="U1255" s="17">
        <v>0.52900000000000003</v>
      </c>
      <c r="V1255" s="17">
        <v>-8.6590000000000007</v>
      </c>
      <c r="W1255" s="17">
        <v>168387</v>
      </c>
      <c r="X1255">
        <f>YEAR(semaineNetNm1[[#This Row],[Date de sortie]])</f>
        <v>2019</v>
      </c>
    </row>
    <row r="1256" spans="1:24" x14ac:dyDescent="0.25">
      <c r="A1256" s="10" t="s">
        <v>752</v>
      </c>
      <c r="B1256" s="17">
        <v>1376</v>
      </c>
      <c r="C1256" s="18">
        <v>90</v>
      </c>
      <c r="D1256" s="17">
        <v>10</v>
      </c>
      <c r="E1256" s="19">
        <v>43826</v>
      </c>
      <c r="F1256" s="17" t="s">
        <v>1977</v>
      </c>
      <c r="G1256" s="17" t="s">
        <v>1978</v>
      </c>
      <c r="H1256" t="str" cm="1">
        <f t="array" ref="H12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56" s="17" t="s">
        <v>51</v>
      </c>
      <c r="J1256" t="str">
        <f>IF(semaineNetNm1[[#This Row],[Popularité]]&gt;=70,"Forte","Faible")</f>
        <v>Forte</v>
      </c>
      <c r="K1256" t="str">
        <f>IF(semaineNetNm1[[#This Row],[Energie]]&gt;0.6,"Forte","Faible")</f>
        <v>Forte</v>
      </c>
      <c r="L1256" s="18">
        <v>5112244</v>
      </c>
      <c r="M1256" s="17">
        <v>206225</v>
      </c>
      <c r="N1256" s="19">
        <v>43749</v>
      </c>
      <c r="O1256" s="17">
        <v>73</v>
      </c>
      <c r="P1256" s="17">
        <v>0.81499999999999995</v>
      </c>
      <c r="Q1256" s="17">
        <v>0.72699999999999998</v>
      </c>
      <c r="R1256" s="17">
        <v>0.153</v>
      </c>
      <c r="S1256" s="17">
        <v>2.58E-2</v>
      </c>
      <c r="T1256" s="17">
        <v>0.23100000000000001</v>
      </c>
      <c r="U1256" s="17">
        <v>0.67700000000000005</v>
      </c>
      <c r="V1256" s="17">
        <v>-2.4540000000000002</v>
      </c>
      <c r="W1256" s="17">
        <v>216067</v>
      </c>
      <c r="X1256">
        <f>YEAR(semaineNetNm1[[#This Row],[Date de sortie]])</f>
        <v>2019</v>
      </c>
    </row>
    <row r="1257" spans="1:24" x14ac:dyDescent="0.25">
      <c r="A1257" s="10" t="s">
        <v>752</v>
      </c>
      <c r="B1257" s="17">
        <v>1392</v>
      </c>
      <c r="C1257" s="18">
        <v>128</v>
      </c>
      <c r="D1257" s="17">
        <v>9</v>
      </c>
      <c r="E1257" s="19">
        <v>43840</v>
      </c>
      <c r="F1257" s="17" t="s">
        <v>1979</v>
      </c>
      <c r="G1257" s="17" t="s">
        <v>1980</v>
      </c>
      <c r="H1257" t="str" cm="1">
        <f t="array" ref="H12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57" s="17" t="s">
        <v>51</v>
      </c>
      <c r="J1257" t="str">
        <f>IF(semaineNetNm1[[#This Row],[Popularité]]&gt;=70,"Forte","Faible")</f>
        <v>Faible</v>
      </c>
      <c r="K1257" t="str">
        <f>IF(semaineNetNm1[[#This Row],[Energie]]&gt;0.6,"Forte","Faible")</f>
        <v>Forte</v>
      </c>
      <c r="L1257" s="18">
        <v>5135469</v>
      </c>
      <c r="M1257" s="17">
        <v>206225</v>
      </c>
      <c r="N1257" s="19">
        <v>43749</v>
      </c>
      <c r="O1257" s="17">
        <v>66</v>
      </c>
      <c r="P1257" s="17">
        <v>0.75700000000000001</v>
      </c>
      <c r="Q1257" s="17">
        <v>0.71099999999999997</v>
      </c>
      <c r="R1257" s="17">
        <v>0.28999999999999998</v>
      </c>
      <c r="S1257" s="17">
        <v>0.26800000000000002</v>
      </c>
      <c r="T1257" s="17">
        <v>0.36699999999999999</v>
      </c>
      <c r="U1257" s="17">
        <v>0.72399999999999998</v>
      </c>
      <c r="V1257" s="17">
        <v>-4.1879999999999997</v>
      </c>
      <c r="W1257" s="17">
        <v>218587</v>
      </c>
      <c r="X1257">
        <f>YEAR(semaineNetNm1[[#This Row],[Date de sortie]])</f>
        <v>2019</v>
      </c>
    </row>
    <row r="1258" spans="1:24" x14ac:dyDescent="0.25">
      <c r="A1258" s="10" t="s">
        <v>752</v>
      </c>
      <c r="B1258" s="17">
        <v>1553</v>
      </c>
      <c r="C1258" s="18">
        <v>196</v>
      </c>
      <c r="D1258" s="17">
        <v>1</v>
      </c>
      <c r="E1258" s="19">
        <v>43826</v>
      </c>
      <c r="F1258" s="17" t="s">
        <v>1981</v>
      </c>
      <c r="G1258" s="17" t="s">
        <v>497</v>
      </c>
      <c r="H1258" t="str" cm="1">
        <f t="array" ref="H12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58" s="17" t="s">
        <v>276</v>
      </c>
      <c r="J1258" t="str">
        <f>IF(semaineNetNm1[[#This Row],[Popularité]]&gt;=70,"Forte","Faible")</f>
        <v>Faible</v>
      </c>
      <c r="K1258" t="str">
        <f>IF(semaineNetNm1[[#This Row],[Energie]]&gt;0.6,"Forte","Faible")</f>
        <v>Forte</v>
      </c>
      <c r="L1258" s="18">
        <v>4623030</v>
      </c>
      <c r="M1258" s="17">
        <v>15019109</v>
      </c>
      <c r="N1258" s="19">
        <v>43749</v>
      </c>
      <c r="O1258" s="17">
        <v>66</v>
      </c>
      <c r="P1258" s="17">
        <v>0.87</v>
      </c>
      <c r="Q1258" s="17">
        <v>0.52800000000000002</v>
      </c>
      <c r="R1258" s="17">
        <v>8.5099999999999995E-2</v>
      </c>
      <c r="S1258" s="17">
        <v>0.24</v>
      </c>
      <c r="T1258" s="17">
        <v>0.33300000000000002</v>
      </c>
      <c r="U1258" s="17">
        <v>0.71399999999999997</v>
      </c>
      <c r="V1258" s="17">
        <v>-3.1230000000000002</v>
      </c>
      <c r="W1258" s="17">
        <v>181930</v>
      </c>
      <c r="X1258">
        <f>YEAR(semaineNetNm1[[#This Row],[Date de sortie]])</f>
        <v>2019</v>
      </c>
    </row>
    <row r="1259" spans="1:24" x14ac:dyDescent="0.25">
      <c r="A1259" s="10" t="s">
        <v>752</v>
      </c>
      <c r="B1259" s="17">
        <v>523</v>
      </c>
      <c r="C1259" s="18">
        <v>2</v>
      </c>
      <c r="D1259" s="17">
        <v>61</v>
      </c>
      <c r="E1259" s="19">
        <v>43826</v>
      </c>
      <c r="F1259" s="17" t="s">
        <v>1982</v>
      </c>
      <c r="G1259" s="17" t="s">
        <v>1983</v>
      </c>
      <c r="H1259" t="str" cm="1">
        <f t="array" ref="H12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59" s="17" t="s">
        <v>428</v>
      </c>
      <c r="J1259" t="str">
        <f>IF(semaineNetNm1[[#This Row],[Popularité]]&gt;=70,"Forte","Faible")</f>
        <v>Forte</v>
      </c>
      <c r="K1259" t="str">
        <f>IF(semaineNetNm1[[#This Row],[Energie]]&gt;0.6,"Forte","Faible")</f>
        <v>Forte</v>
      </c>
      <c r="L1259" s="18">
        <v>5124742</v>
      </c>
      <c r="M1259" s="17">
        <v>621200</v>
      </c>
      <c r="N1259" s="19">
        <v>43748</v>
      </c>
      <c r="O1259" s="17">
        <v>82</v>
      </c>
      <c r="P1259" s="17">
        <v>0.60099999999999998</v>
      </c>
      <c r="Q1259" s="17">
        <v>0.621</v>
      </c>
      <c r="R1259" s="17">
        <v>0.14799999999999999</v>
      </c>
      <c r="S1259" s="17">
        <v>5.2200000000000003E-2</v>
      </c>
      <c r="T1259" s="17">
        <v>0.46</v>
      </c>
      <c r="U1259" s="17">
        <v>0.45700000000000002</v>
      </c>
      <c r="V1259" s="17">
        <v>-5.6159999999999997</v>
      </c>
      <c r="W1259" s="17">
        <v>163636</v>
      </c>
      <c r="X1259">
        <f>YEAR(semaineNetNm1[[#This Row],[Date de sortie]])</f>
        <v>2019</v>
      </c>
    </row>
    <row r="1260" spans="1:24" x14ac:dyDescent="0.25">
      <c r="A1260" s="10" t="s">
        <v>752</v>
      </c>
      <c r="B1260" s="17">
        <v>289</v>
      </c>
      <c r="C1260" s="18">
        <v>17</v>
      </c>
      <c r="D1260" s="17">
        <v>78</v>
      </c>
      <c r="E1260" s="19">
        <v>43945</v>
      </c>
      <c r="F1260" s="17" t="s">
        <v>1984</v>
      </c>
      <c r="G1260" s="17" t="s">
        <v>713</v>
      </c>
      <c r="H1260" t="str" cm="1">
        <f t="array" ref="H12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60" s="17" t="s">
        <v>443</v>
      </c>
      <c r="J1260" t="str">
        <f>IF(semaineNetNm1[[#This Row],[Popularité]]&gt;=70,"Forte","Faible")</f>
        <v>Forte</v>
      </c>
      <c r="K1260" t="str">
        <f>IF(semaineNetNm1[[#This Row],[Energie]]&gt;0.6,"Forte","Faible")</f>
        <v>Faible</v>
      </c>
      <c r="L1260" s="18">
        <v>4975720</v>
      </c>
      <c r="M1260" s="17">
        <v>17719446</v>
      </c>
      <c r="N1260" s="19">
        <v>43742</v>
      </c>
      <c r="O1260" s="17">
        <v>84</v>
      </c>
      <c r="P1260" s="17">
        <v>0.42699999999999999</v>
      </c>
      <c r="Q1260" s="17">
        <v>0.59799999999999998</v>
      </c>
      <c r="R1260" s="17">
        <v>3.1699999999999999E-2</v>
      </c>
      <c r="S1260" s="17">
        <v>5.4600000000000003E-2</v>
      </c>
      <c r="T1260" s="17">
        <v>0.21</v>
      </c>
      <c r="U1260" s="17">
        <v>6.0499999999999998E-2</v>
      </c>
      <c r="V1260" s="17">
        <v>-8.7639999999999993</v>
      </c>
      <c r="W1260" s="17">
        <v>175721</v>
      </c>
      <c r="X1260">
        <f>YEAR(semaineNetNm1[[#This Row],[Date de sortie]])</f>
        <v>2019</v>
      </c>
    </row>
    <row r="1261" spans="1:24" x14ac:dyDescent="0.25">
      <c r="A1261" s="10" t="s">
        <v>752</v>
      </c>
      <c r="B1261" s="17">
        <v>452</v>
      </c>
      <c r="C1261" s="18">
        <v>91</v>
      </c>
      <c r="D1261" s="17">
        <v>12</v>
      </c>
      <c r="E1261" s="19">
        <v>44253</v>
      </c>
      <c r="F1261" s="17" t="s">
        <v>1985</v>
      </c>
      <c r="G1261" s="17" t="s">
        <v>1986</v>
      </c>
      <c r="H1261" t="str" cm="1">
        <f t="array" ref="H12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61" s="17" t="s">
        <v>51</v>
      </c>
      <c r="J1261" t="str">
        <f>IF(semaineNetNm1[[#This Row],[Popularité]]&gt;=70,"Forte","Faible")</f>
        <v>Forte</v>
      </c>
      <c r="K1261" t="str">
        <f>IF(semaineNetNm1[[#This Row],[Energie]]&gt;0.6,"Forte","Faible")</f>
        <v>Forte</v>
      </c>
      <c r="L1261" s="18">
        <v>5269163</v>
      </c>
      <c r="M1261" s="17">
        <v>4026643</v>
      </c>
      <c r="N1261" s="19">
        <v>43742</v>
      </c>
      <c r="O1261" s="17">
        <v>77</v>
      </c>
      <c r="P1261" s="17">
        <v>0.67100000000000004</v>
      </c>
      <c r="Q1261" s="17">
        <v>0.71399999999999997</v>
      </c>
      <c r="R1261" s="17">
        <v>0.36199999999999999</v>
      </c>
      <c r="S1261" s="17">
        <v>0.28899999999999998</v>
      </c>
      <c r="T1261" s="17">
        <v>0.32500000000000001</v>
      </c>
      <c r="U1261" s="17">
        <v>0.64100000000000001</v>
      </c>
      <c r="V1261" s="17">
        <v>-5.1189999999999998</v>
      </c>
      <c r="W1261" s="17">
        <v>229827</v>
      </c>
      <c r="X1261">
        <f>YEAR(semaineNetNm1[[#This Row],[Date de sortie]])</f>
        <v>2019</v>
      </c>
    </row>
    <row r="1262" spans="1:24" x14ac:dyDescent="0.25">
      <c r="A1262" s="10" t="s">
        <v>752</v>
      </c>
      <c r="B1262" s="17">
        <v>502</v>
      </c>
      <c r="C1262" s="18">
        <v>123</v>
      </c>
      <c r="D1262" s="17">
        <v>26</v>
      </c>
      <c r="E1262" s="19">
        <v>44127</v>
      </c>
      <c r="F1262" s="17" t="s">
        <v>1987</v>
      </c>
      <c r="G1262" s="17" t="s">
        <v>1988</v>
      </c>
      <c r="H1262" t="str" cm="1">
        <f t="array" ref="H12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62" s="17" t="s">
        <v>1989</v>
      </c>
      <c r="J1262" t="str">
        <f>IF(semaineNetNm1[[#This Row],[Popularité]]&gt;=70,"Forte","Faible")</f>
        <v>Forte</v>
      </c>
      <c r="K1262" t="str">
        <f>IF(semaineNetNm1[[#This Row],[Energie]]&gt;0.6,"Forte","Faible")</f>
        <v>Forte</v>
      </c>
      <c r="L1262" s="18">
        <v>5054881</v>
      </c>
      <c r="M1262" s="17">
        <v>419151</v>
      </c>
      <c r="N1262" s="19">
        <v>43742</v>
      </c>
      <c r="O1262" s="17">
        <v>79</v>
      </c>
      <c r="P1262" s="17">
        <v>0.90300000000000002</v>
      </c>
      <c r="Q1262" s="17">
        <v>0.52</v>
      </c>
      <c r="R1262" s="17">
        <v>4.2000000000000003E-2</v>
      </c>
      <c r="S1262" s="17">
        <v>5.1700000000000001E-3</v>
      </c>
      <c r="T1262" s="17">
        <v>0.254</v>
      </c>
      <c r="U1262" s="17">
        <v>0.65200000000000002</v>
      </c>
      <c r="V1262" s="17">
        <v>-5.4969999999999999</v>
      </c>
      <c r="W1262" s="17">
        <v>219801</v>
      </c>
      <c r="X1262">
        <f>YEAR(semaineNetNm1[[#This Row],[Date de sortie]])</f>
        <v>2019</v>
      </c>
    </row>
    <row r="1263" spans="1:24" x14ac:dyDescent="0.25">
      <c r="A1263" s="10" t="s">
        <v>752</v>
      </c>
      <c r="B1263" s="17">
        <v>762</v>
      </c>
      <c r="C1263" s="18">
        <v>44</v>
      </c>
      <c r="D1263" s="17">
        <v>44</v>
      </c>
      <c r="E1263" s="19">
        <v>43833</v>
      </c>
      <c r="F1263" s="17" t="s">
        <v>1990</v>
      </c>
      <c r="G1263" s="17" t="s">
        <v>1991</v>
      </c>
      <c r="H1263" t="str" cm="1">
        <f t="array" ref="H12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63" s="17" t="s">
        <v>199</v>
      </c>
      <c r="J1263" t="str">
        <f>IF(semaineNetNm1[[#This Row],[Popularité]]&gt;=70,"Forte","Faible")</f>
        <v>Forte</v>
      </c>
      <c r="K1263" t="str">
        <f>IF(semaineNetNm1[[#This Row],[Energie]]&gt;0.6,"Forte","Faible")</f>
        <v>Forte</v>
      </c>
      <c r="L1263" s="18">
        <v>4911749</v>
      </c>
      <c r="M1263" s="17">
        <v>2334615</v>
      </c>
      <c r="N1263" s="19">
        <v>43742</v>
      </c>
      <c r="O1263" s="17">
        <v>83</v>
      </c>
      <c r="P1263" s="17">
        <v>0.63</v>
      </c>
      <c r="Q1263" s="17">
        <v>0.65400000000000003</v>
      </c>
      <c r="R1263" s="17">
        <v>2.5899999999999999E-2</v>
      </c>
      <c r="S1263" s="17">
        <v>0.153</v>
      </c>
      <c r="T1263" s="17">
        <v>0.111</v>
      </c>
      <c r="U1263" s="17">
        <v>0.43</v>
      </c>
      <c r="V1263" s="17">
        <v>-4.6440000000000001</v>
      </c>
      <c r="W1263" s="17">
        <v>167693</v>
      </c>
      <c r="X1263">
        <f>YEAR(semaineNetNm1[[#This Row],[Date de sortie]])</f>
        <v>2019</v>
      </c>
    </row>
    <row r="1264" spans="1:24" x14ac:dyDescent="0.25">
      <c r="A1264" s="10" t="s">
        <v>752</v>
      </c>
      <c r="B1264" s="17">
        <v>780</v>
      </c>
      <c r="C1264" s="18">
        <v>53</v>
      </c>
      <c r="D1264" s="17">
        <v>15</v>
      </c>
      <c r="E1264" s="19">
        <v>44085</v>
      </c>
      <c r="F1264" s="17" t="s">
        <v>1992</v>
      </c>
      <c r="G1264" s="17" t="s">
        <v>1993</v>
      </c>
      <c r="H1264" t="str" cm="1">
        <f t="array" ref="H12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64" s="17" t="s">
        <v>1994</v>
      </c>
      <c r="J1264" t="str">
        <f>IF(semaineNetNm1[[#This Row],[Popularité]]&gt;=70,"Forte","Faible")</f>
        <v>Forte</v>
      </c>
      <c r="K1264" t="str">
        <f>IF(semaineNetNm1[[#This Row],[Energie]]&gt;0.6,"Forte","Faible")</f>
        <v>Forte</v>
      </c>
      <c r="L1264" s="18">
        <v>4926802</v>
      </c>
      <c r="M1264" s="17">
        <v>1685215</v>
      </c>
      <c r="N1264" s="19">
        <v>43742</v>
      </c>
      <c r="O1264" s="17">
        <v>80</v>
      </c>
      <c r="P1264" s="17">
        <v>0.63</v>
      </c>
      <c r="Q1264" s="17">
        <v>0.316</v>
      </c>
      <c r="R1264" s="17">
        <v>0.11700000000000001</v>
      </c>
      <c r="S1264" s="17">
        <v>0.47099999999999997</v>
      </c>
      <c r="T1264" s="17">
        <v>0.20499999999999999</v>
      </c>
      <c r="U1264" s="17">
        <v>0.313</v>
      </c>
      <c r="V1264" s="17">
        <v>-5.9630000000000001</v>
      </c>
      <c r="W1264" s="17">
        <v>153294</v>
      </c>
      <c r="X1264">
        <f>YEAR(semaineNetNm1[[#This Row],[Date de sortie]])</f>
        <v>2019</v>
      </c>
    </row>
    <row r="1265" spans="1:24" x14ac:dyDescent="0.25">
      <c r="A1265" s="10" t="s">
        <v>752</v>
      </c>
      <c r="B1265" s="17">
        <v>934</v>
      </c>
      <c r="C1265" s="18">
        <v>31</v>
      </c>
      <c r="D1265" s="17">
        <v>34</v>
      </c>
      <c r="E1265" s="19">
        <v>43833</v>
      </c>
      <c r="F1265" s="17" t="s">
        <v>1995</v>
      </c>
      <c r="G1265" s="17" t="s">
        <v>368</v>
      </c>
      <c r="H1265" t="str" cm="1">
        <f t="array" ref="H12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65" s="17" t="s">
        <v>311</v>
      </c>
      <c r="J1265" t="str">
        <f>IF(semaineNetNm1[[#This Row],[Popularité]]&gt;=70,"Forte","Faible")</f>
        <v>Forte</v>
      </c>
      <c r="K1265" t="str">
        <f>IF(semaineNetNm1[[#This Row],[Energie]]&gt;0.6,"Forte","Faible")</f>
        <v>Forte</v>
      </c>
      <c r="L1265" s="18">
        <v>4514763</v>
      </c>
      <c r="M1265" s="17">
        <v>19102888</v>
      </c>
      <c r="N1265" s="19">
        <v>43742</v>
      </c>
      <c r="O1265" s="17">
        <v>81</v>
      </c>
      <c r="P1265" s="17">
        <v>0.63100000000000001</v>
      </c>
      <c r="Q1265" s="17">
        <v>0.47399999999999998</v>
      </c>
      <c r="R1265" s="17">
        <v>0.34300000000000003</v>
      </c>
      <c r="S1265" s="17">
        <v>6.8699999999999997E-2</v>
      </c>
      <c r="T1265" s="17">
        <v>0.13200000000000001</v>
      </c>
      <c r="U1265" s="17">
        <v>0.42499999999999999</v>
      </c>
      <c r="V1265" s="17">
        <v>-5.8840000000000003</v>
      </c>
      <c r="W1265" s="17">
        <v>189323</v>
      </c>
      <c r="X1265">
        <f>YEAR(semaineNetNm1[[#This Row],[Date de sortie]])</f>
        <v>2019</v>
      </c>
    </row>
    <row r="1266" spans="1:24" x14ac:dyDescent="0.25">
      <c r="A1266" s="10" t="s">
        <v>752</v>
      </c>
      <c r="B1266" s="17">
        <v>1517</v>
      </c>
      <c r="C1266" s="18">
        <v>111</v>
      </c>
      <c r="D1266" s="17">
        <v>3</v>
      </c>
      <c r="E1266" s="19">
        <v>43833</v>
      </c>
      <c r="F1266" s="17" t="s">
        <v>1996</v>
      </c>
      <c r="G1266" s="17" t="s">
        <v>1605</v>
      </c>
      <c r="H1266" t="str" cm="1">
        <f t="array" ref="H12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66" s="17" t="s">
        <v>68</v>
      </c>
      <c r="J1266" t="str">
        <f>IF(semaineNetNm1[[#This Row],[Popularité]]&gt;=70,"Forte","Faible")</f>
        <v>Faible</v>
      </c>
      <c r="K1266" t="str">
        <f>IF(semaineNetNm1[[#This Row],[Energie]]&gt;0.6,"Forte","Faible")</f>
        <v>Forte</v>
      </c>
      <c r="L1266" s="18">
        <v>5730427</v>
      </c>
      <c r="M1266" s="17">
        <v>7564659</v>
      </c>
      <c r="N1266" s="19">
        <v>43742</v>
      </c>
      <c r="O1266" s="17">
        <v>68</v>
      </c>
      <c r="P1266" s="17">
        <v>0.84099999999999997</v>
      </c>
      <c r="Q1266" s="17">
        <v>0.59099999999999997</v>
      </c>
      <c r="R1266" s="17">
        <v>3.04E-2</v>
      </c>
      <c r="S1266" s="17">
        <v>1.1900000000000001E-2</v>
      </c>
      <c r="T1266" s="17">
        <v>0.39500000000000002</v>
      </c>
      <c r="U1266" s="17">
        <v>0.39200000000000002</v>
      </c>
      <c r="V1266" s="17">
        <v>-4.351</v>
      </c>
      <c r="W1266" s="17">
        <v>158805</v>
      </c>
      <c r="X1266">
        <f>YEAR(semaineNetNm1[[#This Row],[Date de sortie]])</f>
        <v>2019</v>
      </c>
    </row>
    <row r="1267" spans="1:24" x14ac:dyDescent="0.25">
      <c r="A1267" s="10" t="s">
        <v>752</v>
      </c>
      <c r="B1267" s="17">
        <v>1028</v>
      </c>
      <c r="C1267" s="18">
        <v>23</v>
      </c>
      <c r="D1267" s="17">
        <v>30</v>
      </c>
      <c r="E1267" s="19">
        <v>43840</v>
      </c>
      <c r="F1267" s="17" t="s">
        <v>1997</v>
      </c>
      <c r="G1267" s="17" t="s">
        <v>239</v>
      </c>
      <c r="H1267" t="str" cm="1">
        <f t="array" ref="H12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267" s="17" t="s">
        <v>240</v>
      </c>
      <c r="J1267" t="str">
        <f>IF(semaineNetNm1[[#This Row],[Popularité]]&gt;=70,"Forte","Faible")</f>
        <v>Forte</v>
      </c>
      <c r="K1267" t="str">
        <f>IF(semaineNetNm1[[#This Row],[Energie]]&gt;0.6,"Forte","Faible")</f>
        <v>Forte</v>
      </c>
      <c r="L1267" s="18">
        <v>4496450</v>
      </c>
      <c r="M1267" s="17">
        <v>7601122</v>
      </c>
      <c r="N1267" s="19">
        <v>43735</v>
      </c>
      <c r="O1267" s="17">
        <v>80</v>
      </c>
      <c r="P1267" s="17">
        <v>0.78700000000000003</v>
      </c>
      <c r="Q1267" s="17">
        <v>0.76900000000000002</v>
      </c>
      <c r="R1267" s="17">
        <v>0.36699999999999999</v>
      </c>
      <c r="S1267" s="17">
        <v>0.189</v>
      </c>
      <c r="T1267" s="17">
        <v>0.129</v>
      </c>
      <c r="U1267" s="17">
        <v>0.83599999999999997</v>
      </c>
      <c r="V1267" s="17">
        <v>-3.9089999999999998</v>
      </c>
      <c r="W1267" s="17">
        <v>159715</v>
      </c>
      <c r="X1267">
        <f>YEAR(semaineNetNm1[[#This Row],[Date de sortie]])</f>
        <v>2019</v>
      </c>
    </row>
    <row r="1268" spans="1:24" x14ac:dyDescent="0.25">
      <c r="A1268" s="10" t="s">
        <v>752</v>
      </c>
      <c r="B1268" s="17">
        <v>1290</v>
      </c>
      <c r="C1268" s="18">
        <v>65</v>
      </c>
      <c r="D1268" s="17">
        <v>12</v>
      </c>
      <c r="E1268" s="19">
        <v>43854</v>
      </c>
      <c r="F1268" s="17" t="s">
        <v>1998</v>
      </c>
      <c r="G1268" s="17" t="s">
        <v>239</v>
      </c>
      <c r="H1268" t="str" cm="1">
        <f t="array" ref="H12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268" s="17" t="s">
        <v>240</v>
      </c>
      <c r="J1268" t="str">
        <f>IF(semaineNetNm1[[#This Row],[Popularité]]&gt;=70,"Forte","Faible")</f>
        <v>Forte</v>
      </c>
      <c r="K1268" t="str">
        <f>IF(semaineNetNm1[[#This Row],[Energie]]&gt;0.6,"Forte","Faible")</f>
        <v>Faible</v>
      </c>
      <c r="L1268" s="18">
        <v>4878903</v>
      </c>
      <c r="M1268" s="17">
        <v>7601122</v>
      </c>
      <c r="N1268" s="19">
        <v>43735</v>
      </c>
      <c r="O1268" s="17">
        <v>73</v>
      </c>
      <c r="P1268" s="17">
        <v>0.58199999999999996</v>
      </c>
      <c r="Q1268" s="17">
        <v>0.81599999999999995</v>
      </c>
      <c r="R1268" s="17">
        <v>0.34100000000000003</v>
      </c>
      <c r="S1268" s="17">
        <v>7.9399999999999998E-2</v>
      </c>
      <c r="T1268" s="17">
        <v>9.1600000000000001E-2</v>
      </c>
      <c r="U1268" s="17">
        <v>0.54200000000000004</v>
      </c>
      <c r="V1268" s="17">
        <v>-4.141</v>
      </c>
      <c r="W1268" s="17">
        <v>136366</v>
      </c>
      <c r="X1268">
        <f>YEAR(semaineNetNm1[[#This Row],[Date de sortie]])</f>
        <v>2019</v>
      </c>
    </row>
    <row r="1269" spans="1:24" x14ac:dyDescent="0.25">
      <c r="A1269" s="10" t="s">
        <v>752</v>
      </c>
      <c r="B1269" s="17">
        <v>1355</v>
      </c>
      <c r="C1269" s="18">
        <v>69</v>
      </c>
      <c r="D1269" s="17">
        <v>11</v>
      </c>
      <c r="E1269" s="19">
        <v>43840</v>
      </c>
      <c r="F1269" s="17" t="s">
        <v>1999</v>
      </c>
      <c r="G1269" s="17" t="s">
        <v>239</v>
      </c>
      <c r="H1269" t="str" cm="1">
        <f t="array" ref="H12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269" s="17" t="s">
        <v>240</v>
      </c>
      <c r="J1269" t="str">
        <f>IF(semaineNetNm1[[#This Row],[Popularité]]&gt;=70,"Forte","Faible")</f>
        <v>Forte</v>
      </c>
      <c r="K1269" t="str">
        <f>IF(semaineNetNm1[[#This Row],[Energie]]&gt;0.6,"Forte","Faible")</f>
        <v>Forte</v>
      </c>
      <c r="L1269" s="18">
        <v>5121486</v>
      </c>
      <c r="M1269" s="17">
        <v>7601122</v>
      </c>
      <c r="N1269" s="19">
        <v>43735</v>
      </c>
      <c r="O1269" s="17">
        <v>75</v>
      </c>
      <c r="P1269" s="17">
        <v>0.65200000000000002</v>
      </c>
      <c r="Q1269" s="17">
        <v>0.76800000000000002</v>
      </c>
      <c r="R1269" s="17">
        <v>0.307</v>
      </c>
      <c r="S1269" s="17">
        <v>0.113</v>
      </c>
      <c r="T1269" s="17">
        <v>0.107</v>
      </c>
      <c r="U1269" s="17">
        <v>0.77700000000000002</v>
      </c>
      <c r="V1269" s="17">
        <v>-2.7080000000000002</v>
      </c>
      <c r="W1269" s="17">
        <v>144935</v>
      </c>
      <c r="X1269">
        <f>YEAR(semaineNetNm1[[#This Row],[Date de sortie]])</f>
        <v>2019</v>
      </c>
    </row>
    <row r="1270" spans="1:24" x14ac:dyDescent="0.25">
      <c r="A1270" s="10" t="s">
        <v>752</v>
      </c>
      <c r="B1270" s="17">
        <v>1537</v>
      </c>
      <c r="C1270" s="18">
        <v>125</v>
      </c>
      <c r="D1270" s="17">
        <v>2</v>
      </c>
      <c r="E1270" s="19">
        <v>43826</v>
      </c>
      <c r="F1270" s="17" t="s">
        <v>2000</v>
      </c>
      <c r="G1270" s="17" t="s">
        <v>2001</v>
      </c>
      <c r="H1270" t="str" cm="1">
        <f t="array" ref="H12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70" s="17" t="s">
        <v>2002</v>
      </c>
      <c r="J1270" t="str">
        <f>IF(semaineNetNm1[[#This Row],[Popularité]]&gt;=70,"Forte","Faible")</f>
        <v>Faible</v>
      </c>
      <c r="K1270" t="str">
        <f>IF(semaineNetNm1[[#This Row],[Energie]]&gt;0.6,"Forte","Faible")</f>
        <v>Forte</v>
      </c>
      <c r="L1270" s="18">
        <v>5229616</v>
      </c>
      <c r="M1270" s="17">
        <v>4039037</v>
      </c>
      <c r="N1270" s="19">
        <v>43735</v>
      </c>
      <c r="O1270" s="17">
        <v>59</v>
      </c>
      <c r="P1270" s="17">
        <v>0.83599999999999997</v>
      </c>
      <c r="Q1270" s="17">
        <v>0.77300000000000002</v>
      </c>
      <c r="R1270" s="17">
        <v>0.153</v>
      </c>
      <c r="S1270" s="17">
        <v>0.28299999999999997</v>
      </c>
      <c r="T1270" s="17">
        <v>8.2799999999999999E-2</v>
      </c>
      <c r="U1270" s="17">
        <v>0.497</v>
      </c>
      <c r="V1270" s="17">
        <v>-2.3260000000000001</v>
      </c>
      <c r="W1270" s="17">
        <v>201271</v>
      </c>
      <c r="X1270">
        <f>YEAR(semaineNetNm1[[#This Row],[Date de sortie]])</f>
        <v>2019</v>
      </c>
    </row>
    <row r="1271" spans="1:24" x14ac:dyDescent="0.25">
      <c r="A1271" s="10" t="s">
        <v>752</v>
      </c>
      <c r="B1271" s="17">
        <v>1378</v>
      </c>
      <c r="C1271" s="18">
        <v>46</v>
      </c>
      <c r="D1271" s="17">
        <v>9</v>
      </c>
      <c r="E1271" s="19">
        <v>43833</v>
      </c>
      <c r="F1271" s="17" t="s">
        <v>2003</v>
      </c>
      <c r="G1271" s="17" t="s">
        <v>2004</v>
      </c>
      <c r="H1271" t="str" cm="1">
        <f t="array" ref="H12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71" s="17" t="s">
        <v>43</v>
      </c>
      <c r="J1271" t="str">
        <f>IF(semaineNetNm1[[#This Row],[Popularité]]&gt;=70,"Forte","Faible")</f>
        <v>Forte</v>
      </c>
      <c r="K1271" t="str">
        <f>IF(semaineNetNm1[[#This Row],[Energie]]&gt;0.6,"Forte","Faible")</f>
        <v>Faible</v>
      </c>
      <c r="L1271" s="18">
        <v>5075520</v>
      </c>
      <c r="M1271" s="17">
        <v>139434</v>
      </c>
      <c r="N1271" s="19">
        <v>43734</v>
      </c>
      <c r="O1271" s="17">
        <v>73</v>
      </c>
      <c r="P1271" s="17">
        <v>0.45900000000000002</v>
      </c>
      <c r="Q1271" s="17">
        <v>0.61899999999999999</v>
      </c>
      <c r="R1271" s="17">
        <v>3.3399999999999999E-2</v>
      </c>
      <c r="S1271" s="17">
        <v>0.56000000000000005</v>
      </c>
      <c r="T1271" s="17">
        <v>0.13700000000000001</v>
      </c>
      <c r="U1271" s="17">
        <v>0.498</v>
      </c>
      <c r="V1271" s="17">
        <v>-5.782</v>
      </c>
      <c r="W1271" s="17">
        <v>184280</v>
      </c>
      <c r="X1271">
        <f>YEAR(semaineNetNm1[[#This Row],[Date de sortie]])</f>
        <v>2019</v>
      </c>
    </row>
    <row r="1272" spans="1:24" x14ac:dyDescent="0.25">
      <c r="A1272" s="10" t="s">
        <v>752</v>
      </c>
      <c r="B1272" s="17">
        <v>1397</v>
      </c>
      <c r="C1272" s="18">
        <v>104</v>
      </c>
      <c r="D1272" s="17">
        <v>9</v>
      </c>
      <c r="E1272" s="19">
        <v>43833</v>
      </c>
      <c r="F1272" s="17" t="s">
        <v>2005</v>
      </c>
      <c r="G1272" s="17" t="s">
        <v>2006</v>
      </c>
      <c r="H1272" t="str" cm="1">
        <f t="array" ref="H12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72" s="17" t="s">
        <v>51</v>
      </c>
      <c r="J1272" t="str">
        <f>IF(semaineNetNm1[[#This Row],[Popularité]]&gt;=70,"Forte","Faible")</f>
        <v>Faible</v>
      </c>
      <c r="K1272" t="str">
        <f>IF(semaineNetNm1[[#This Row],[Energie]]&gt;0.6,"Forte","Faible")</f>
        <v>Forte</v>
      </c>
      <c r="L1272" s="18">
        <v>4954292</v>
      </c>
      <c r="M1272" s="17">
        <v>8766508</v>
      </c>
      <c r="N1272" s="19">
        <v>43734</v>
      </c>
      <c r="O1272" s="17">
        <v>67</v>
      </c>
      <c r="P1272" s="17">
        <v>0.64400000000000002</v>
      </c>
      <c r="Q1272" s="17">
        <v>0.73</v>
      </c>
      <c r="R1272" s="17">
        <v>0.13200000000000001</v>
      </c>
      <c r="S1272" s="17">
        <v>9.3299999999999994E-2</v>
      </c>
      <c r="T1272" s="17">
        <v>0.14299999999999999</v>
      </c>
      <c r="U1272" s="17">
        <v>0.55400000000000005</v>
      </c>
      <c r="V1272" s="17">
        <v>-4.1239999999999997</v>
      </c>
      <c r="W1272" s="17">
        <v>204907</v>
      </c>
      <c r="X1272">
        <f>YEAR(semaineNetNm1[[#This Row],[Date de sortie]])</f>
        <v>2019</v>
      </c>
    </row>
    <row r="1273" spans="1:24" x14ac:dyDescent="0.25">
      <c r="A1273" s="10" t="s">
        <v>752</v>
      </c>
      <c r="B1273" s="17">
        <v>1544</v>
      </c>
      <c r="C1273" s="18">
        <v>59</v>
      </c>
      <c r="D1273" s="17">
        <v>1</v>
      </c>
      <c r="E1273" s="19">
        <v>43826</v>
      </c>
      <c r="F1273" s="17" t="s">
        <v>2007</v>
      </c>
      <c r="G1273" s="17" t="s">
        <v>2008</v>
      </c>
      <c r="H1273" t="str" cm="1">
        <f t="array" ref="H12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73" s="17" t="s">
        <v>43</v>
      </c>
      <c r="J1273" t="str">
        <f>IF(semaineNetNm1[[#This Row],[Popularité]]&gt;=70,"Forte","Faible")</f>
        <v>Forte</v>
      </c>
      <c r="K1273" t="str">
        <f>IF(semaineNetNm1[[#This Row],[Energie]]&gt;0.6,"Forte","Faible")</f>
        <v>Faible</v>
      </c>
      <c r="L1273" s="18">
        <v>8896030</v>
      </c>
      <c r="M1273" s="17">
        <v>139434</v>
      </c>
      <c r="N1273" s="19">
        <v>43734</v>
      </c>
      <c r="O1273" s="17">
        <v>73</v>
      </c>
      <c r="P1273" s="17">
        <v>0.45900000000000002</v>
      </c>
      <c r="Q1273" s="17">
        <v>0.61899999999999999</v>
      </c>
      <c r="R1273" s="17">
        <v>3.3399999999999999E-2</v>
      </c>
      <c r="S1273" s="17">
        <v>0.56000000000000005</v>
      </c>
      <c r="T1273" s="17">
        <v>0.13700000000000001</v>
      </c>
      <c r="U1273" s="17">
        <v>0.498</v>
      </c>
      <c r="V1273" s="17">
        <v>-5.782</v>
      </c>
      <c r="W1273" s="17">
        <v>184280</v>
      </c>
      <c r="X1273">
        <f>YEAR(semaineNetNm1[[#This Row],[Date de sortie]])</f>
        <v>2019</v>
      </c>
    </row>
    <row r="1274" spans="1:24" x14ac:dyDescent="0.25">
      <c r="A1274" s="10" t="s">
        <v>752</v>
      </c>
      <c r="B1274" s="17">
        <v>1555</v>
      </c>
      <c r="C1274" s="18">
        <v>198</v>
      </c>
      <c r="D1274" s="17">
        <v>1</v>
      </c>
      <c r="E1274" s="19">
        <v>43826</v>
      </c>
      <c r="F1274" s="17" t="s">
        <v>2009</v>
      </c>
      <c r="G1274" s="17" t="s">
        <v>2010</v>
      </c>
      <c r="H1274" t="str" cm="1">
        <f t="array" ref="H12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74" s="17" t="s">
        <v>1938</v>
      </c>
      <c r="J1274" t="str">
        <f>IF(semaineNetNm1[[#This Row],[Popularité]]&gt;=70,"Forte","Faible")</f>
        <v>Faible</v>
      </c>
      <c r="K1274" t="str">
        <f>IF(semaineNetNm1[[#This Row],[Energie]]&gt;0.6,"Forte","Faible")</f>
        <v>Faible</v>
      </c>
      <c r="L1274" s="18">
        <v>4607385</v>
      </c>
      <c r="M1274" s="17">
        <v>208630</v>
      </c>
      <c r="N1274" s="19">
        <v>43733</v>
      </c>
      <c r="O1274" s="17">
        <v>60</v>
      </c>
      <c r="P1274" s="17">
        <v>0.55000000000000004</v>
      </c>
      <c r="Q1274" s="17">
        <v>0.83199999999999996</v>
      </c>
      <c r="R1274" s="17">
        <v>5.8700000000000002E-2</v>
      </c>
      <c r="S1274" s="17">
        <v>0.249</v>
      </c>
      <c r="T1274" s="17">
        <v>0.182</v>
      </c>
      <c r="U1274" s="17">
        <v>0.88100000000000001</v>
      </c>
      <c r="V1274" s="17">
        <v>-7.0259999999999998</v>
      </c>
      <c r="W1274" s="17">
        <v>152784</v>
      </c>
      <c r="X1274">
        <f>YEAR(semaineNetNm1[[#This Row],[Date de sortie]])</f>
        <v>2019</v>
      </c>
    </row>
    <row r="1275" spans="1:24" x14ac:dyDescent="0.25">
      <c r="A1275" s="10" t="s">
        <v>752</v>
      </c>
      <c r="B1275" s="17">
        <v>1463</v>
      </c>
      <c r="C1275" s="18">
        <v>131</v>
      </c>
      <c r="D1275" s="17">
        <v>6</v>
      </c>
      <c r="E1275" s="19">
        <v>43826</v>
      </c>
      <c r="F1275" s="17" t="s">
        <v>2011</v>
      </c>
      <c r="G1275" s="17" t="s">
        <v>2012</v>
      </c>
      <c r="H1275" t="str" cm="1">
        <f t="array" ref="H12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75" s="17" t="s">
        <v>68</v>
      </c>
      <c r="J1275" t="str">
        <f>IF(semaineNetNm1[[#This Row],[Popularité]]&gt;=70,"Forte","Faible")</f>
        <v>Forte</v>
      </c>
      <c r="K1275" t="str">
        <f>IF(semaineNetNm1[[#This Row],[Energie]]&gt;0.6,"Forte","Faible")</f>
        <v>Forte</v>
      </c>
      <c r="L1275" s="18">
        <v>4925843</v>
      </c>
      <c r="M1275" s="17">
        <v>83743</v>
      </c>
      <c r="N1275" s="19">
        <v>43721</v>
      </c>
      <c r="O1275" s="17">
        <v>76</v>
      </c>
      <c r="P1275" s="17">
        <v>0.82799999999999996</v>
      </c>
      <c r="Q1275" s="17">
        <v>0.73699999999999999</v>
      </c>
      <c r="R1275" s="17">
        <v>3.9600000000000003E-2</v>
      </c>
      <c r="S1275" s="17">
        <v>1.49E-2</v>
      </c>
      <c r="T1275" s="17">
        <v>8.6199999999999999E-2</v>
      </c>
      <c r="U1275" s="17">
        <v>0.51700000000000002</v>
      </c>
      <c r="V1275" s="17">
        <v>-4.7110000000000003</v>
      </c>
      <c r="W1275" s="17">
        <v>208474</v>
      </c>
      <c r="X1275">
        <f>YEAR(semaineNetNm1[[#This Row],[Date de sortie]])</f>
        <v>2019</v>
      </c>
    </row>
    <row r="1276" spans="1:24" x14ac:dyDescent="0.25">
      <c r="A1276" s="10" t="s">
        <v>752</v>
      </c>
      <c r="B1276" s="17">
        <v>1468</v>
      </c>
      <c r="C1276" s="18">
        <v>134</v>
      </c>
      <c r="D1276" s="17">
        <v>5</v>
      </c>
      <c r="E1276" s="19">
        <v>43826</v>
      </c>
      <c r="F1276" s="17" t="s">
        <v>2013</v>
      </c>
      <c r="G1276" s="17" t="s">
        <v>143</v>
      </c>
      <c r="H1276" t="str" cm="1">
        <f t="array" ref="H12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276" s="17" t="s">
        <v>144</v>
      </c>
      <c r="J1276" t="str">
        <f>IF(semaineNetNm1[[#This Row],[Popularité]]&gt;=70,"Forte","Faible")</f>
        <v>Forte</v>
      </c>
      <c r="K1276" t="str">
        <f>IF(semaineNetNm1[[#This Row],[Energie]]&gt;0.6,"Forte","Faible")</f>
        <v>Faible</v>
      </c>
      <c r="L1276" s="18">
        <v>4867723</v>
      </c>
      <c r="M1276" s="17">
        <v>5488666</v>
      </c>
      <c r="N1276" s="19">
        <v>43721</v>
      </c>
      <c r="O1276" s="17">
        <v>74</v>
      </c>
      <c r="P1276" s="17">
        <v>0.59399999999999997</v>
      </c>
      <c r="Q1276" s="17">
        <v>0.70299999999999996</v>
      </c>
      <c r="R1276" s="17">
        <v>7.5200000000000003E-2</v>
      </c>
      <c r="S1276" s="17">
        <v>0.34200000000000003</v>
      </c>
      <c r="T1276" s="17">
        <v>0.123</v>
      </c>
      <c r="U1276" s="17">
        <v>0.47499999999999998</v>
      </c>
      <c r="V1276" s="17">
        <v>-6.1459999999999999</v>
      </c>
      <c r="W1276" s="17">
        <v>114893</v>
      </c>
      <c r="X1276">
        <f>YEAR(semaineNetNm1[[#This Row],[Date de sortie]])</f>
        <v>2019</v>
      </c>
    </row>
    <row r="1277" spans="1:24" x14ac:dyDescent="0.25">
      <c r="A1277" s="10" t="s">
        <v>752</v>
      </c>
      <c r="B1277" s="17">
        <v>93</v>
      </c>
      <c r="C1277" s="18">
        <v>6</v>
      </c>
      <c r="D1277" s="17">
        <v>84</v>
      </c>
      <c r="E1277" s="19">
        <v>43826</v>
      </c>
      <c r="F1277" s="17" t="s">
        <v>2014</v>
      </c>
      <c r="G1277" s="17" t="s">
        <v>183</v>
      </c>
      <c r="H1277" t="str" cm="1">
        <f t="array" ref="H12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77" s="17" t="s">
        <v>184</v>
      </c>
      <c r="J1277" t="str">
        <f>IF(semaineNetNm1[[#This Row],[Popularité]]&gt;=70,"Forte","Faible")</f>
        <v>Forte</v>
      </c>
      <c r="K1277" t="str">
        <f>IF(semaineNetNm1[[#This Row],[Energie]]&gt;0.6,"Forte","Faible")</f>
        <v>Forte</v>
      </c>
      <c r="L1277" s="18">
        <v>7156162</v>
      </c>
      <c r="M1277" s="17">
        <v>33651775</v>
      </c>
      <c r="N1277" s="19">
        <v>43714</v>
      </c>
      <c r="O1277" s="17">
        <v>87</v>
      </c>
      <c r="P1277" s="17">
        <v>0.76200000000000001</v>
      </c>
      <c r="Q1277" s="17">
        <v>0.69499999999999995</v>
      </c>
      <c r="R1277" s="17">
        <v>3.95E-2</v>
      </c>
      <c r="S1277" s="17">
        <v>0.192</v>
      </c>
      <c r="T1277" s="17">
        <v>8.6300000000000002E-2</v>
      </c>
      <c r="U1277" s="17">
        <v>0.55300000000000005</v>
      </c>
      <c r="V1277" s="17">
        <v>-3.4969999999999999</v>
      </c>
      <c r="W1277" s="17">
        <v>215280</v>
      </c>
      <c r="X1277">
        <f>YEAR(semaineNetNm1[[#This Row],[Date de sortie]])</f>
        <v>2019</v>
      </c>
    </row>
    <row r="1278" spans="1:24" x14ac:dyDescent="0.25">
      <c r="A1278" s="10" t="s">
        <v>752</v>
      </c>
      <c r="B1278" s="17">
        <v>965</v>
      </c>
      <c r="C1278" s="18">
        <v>74</v>
      </c>
      <c r="D1278" s="17">
        <v>31</v>
      </c>
      <c r="E1278" s="19">
        <v>43826</v>
      </c>
      <c r="F1278" s="17" t="s">
        <v>2015</v>
      </c>
      <c r="G1278" s="17" t="s">
        <v>183</v>
      </c>
      <c r="H1278" t="str" cm="1">
        <f t="array" ref="H12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78" s="17" t="s">
        <v>184</v>
      </c>
      <c r="J1278" t="str">
        <f>IF(semaineNetNm1[[#This Row],[Popularité]]&gt;=70,"Forte","Faible")</f>
        <v>Forte</v>
      </c>
      <c r="K1278" t="str">
        <f>IF(semaineNetNm1[[#This Row],[Energie]]&gt;0.6,"Forte","Faible")</f>
        <v>Faible</v>
      </c>
      <c r="L1278" s="18">
        <v>4351784</v>
      </c>
      <c r="M1278" s="17">
        <v>33663701</v>
      </c>
      <c r="N1278" s="19">
        <v>43714</v>
      </c>
      <c r="O1278" s="17">
        <v>80</v>
      </c>
      <c r="P1278" s="17">
        <v>0.53900000000000003</v>
      </c>
      <c r="Q1278" s="17">
        <v>0.82899999999999996</v>
      </c>
      <c r="R1278" s="17">
        <v>0.20799999999999999</v>
      </c>
      <c r="S1278" s="17">
        <v>0.13600000000000001</v>
      </c>
      <c r="T1278" s="17">
        <v>0.10299999999999999</v>
      </c>
      <c r="U1278" s="17">
        <v>0.38800000000000001</v>
      </c>
      <c r="V1278" s="17">
        <v>-7.359</v>
      </c>
      <c r="W1278" s="17">
        <v>149547</v>
      </c>
      <c r="X1278">
        <f>YEAR(semaineNetNm1[[#This Row],[Date de sortie]])</f>
        <v>2019</v>
      </c>
    </row>
    <row r="1279" spans="1:24" x14ac:dyDescent="0.25">
      <c r="A1279" s="10" t="s">
        <v>752</v>
      </c>
      <c r="B1279" s="17">
        <v>1027</v>
      </c>
      <c r="C1279" s="18">
        <v>132</v>
      </c>
      <c r="D1279" s="17">
        <v>7</v>
      </c>
      <c r="E1279" s="19">
        <v>43987</v>
      </c>
      <c r="F1279" s="17" t="s">
        <v>2016</v>
      </c>
      <c r="G1279" s="17" t="s">
        <v>183</v>
      </c>
      <c r="H1279" t="str" cm="1">
        <f t="array" ref="H12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79" s="17" t="s">
        <v>184</v>
      </c>
      <c r="J1279" t="str">
        <f>IF(semaineNetNm1[[#This Row],[Popularité]]&gt;=70,"Forte","Faible")</f>
        <v>Forte</v>
      </c>
      <c r="K1279" t="str">
        <f>IF(semaineNetNm1[[#This Row],[Energie]]&gt;0.6,"Forte","Faible")</f>
        <v>Forte</v>
      </c>
      <c r="L1279" s="18">
        <v>4527742</v>
      </c>
      <c r="M1279" s="17">
        <v>33663701</v>
      </c>
      <c r="N1279" s="19">
        <v>43714</v>
      </c>
      <c r="O1279" s="17">
        <v>78</v>
      </c>
      <c r="P1279" s="17">
        <v>0.65300000000000002</v>
      </c>
      <c r="Q1279" s="17">
        <v>0.54800000000000004</v>
      </c>
      <c r="R1279" s="17">
        <v>8.1000000000000003E-2</v>
      </c>
      <c r="S1279" s="17">
        <v>0.45600000000000002</v>
      </c>
      <c r="T1279" s="17">
        <v>0.10299999999999999</v>
      </c>
      <c r="U1279" s="17">
        <v>0.16300000000000001</v>
      </c>
      <c r="V1279" s="17">
        <v>-3.875</v>
      </c>
      <c r="W1279" s="17">
        <v>174853</v>
      </c>
      <c r="X1279">
        <f>YEAR(semaineNetNm1[[#This Row],[Date de sortie]])</f>
        <v>2019</v>
      </c>
    </row>
    <row r="1280" spans="1:24" x14ac:dyDescent="0.25">
      <c r="A1280" s="10" t="s">
        <v>752</v>
      </c>
      <c r="B1280" s="17">
        <v>1155</v>
      </c>
      <c r="C1280" s="18">
        <v>54</v>
      </c>
      <c r="D1280" s="17">
        <v>22</v>
      </c>
      <c r="E1280" s="19">
        <v>43833</v>
      </c>
      <c r="F1280" s="17" t="s">
        <v>2017</v>
      </c>
      <c r="G1280" s="17" t="s">
        <v>183</v>
      </c>
      <c r="H1280" t="str" cm="1">
        <f t="array" ref="H12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80" s="17" t="s">
        <v>184</v>
      </c>
      <c r="J1280" t="str">
        <f>IF(semaineNetNm1[[#This Row],[Popularité]]&gt;=70,"Forte","Faible")</f>
        <v>Forte</v>
      </c>
      <c r="K1280" t="str">
        <f>IF(semaineNetNm1[[#This Row],[Energie]]&gt;0.6,"Forte","Faible")</f>
        <v>Forte</v>
      </c>
      <c r="L1280" s="18">
        <v>5134161</v>
      </c>
      <c r="M1280" s="17">
        <v>33663701</v>
      </c>
      <c r="N1280" s="19">
        <v>43714</v>
      </c>
      <c r="O1280" s="17">
        <v>78</v>
      </c>
      <c r="P1280" s="17">
        <v>0.65300000000000002</v>
      </c>
      <c r="Q1280" s="17">
        <v>0.54800000000000004</v>
      </c>
      <c r="R1280" s="17">
        <v>8.1000000000000003E-2</v>
      </c>
      <c r="S1280" s="17">
        <v>0.45600000000000002</v>
      </c>
      <c r="T1280" s="17">
        <v>0.10299999999999999</v>
      </c>
      <c r="U1280" s="17">
        <v>0.16300000000000001</v>
      </c>
      <c r="V1280" s="17">
        <v>-3.875</v>
      </c>
      <c r="W1280" s="17">
        <v>174853</v>
      </c>
      <c r="X1280">
        <f>YEAR(semaineNetNm1[[#This Row],[Date de sortie]])</f>
        <v>2019</v>
      </c>
    </row>
    <row r="1281" spans="1:24" x14ac:dyDescent="0.25">
      <c r="A1281" s="10" t="s">
        <v>752</v>
      </c>
      <c r="B1281" s="17">
        <v>1440</v>
      </c>
      <c r="C1281" s="18">
        <v>161</v>
      </c>
      <c r="D1281" s="17">
        <v>7</v>
      </c>
      <c r="E1281" s="19">
        <v>43861</v>
      </c>
      <c r="F1281" s="17" t="s">
        <v>2018</v>
      </c>
      <c r="G1281" s="17" t="s">
        <v>2019</v>
      </c>
      <c r="H1281" t="str" cm="1">
        <f t="array" ref="H12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81" s="17" t="s">
        <v>51</v>
      </c>
      <c r="J1281" t="str">
        <f>IF(semaineNetNm1[[#This Row],[Popularité]]&gt;=70,"Forte","Faible")</f>
        <v>Forte</v>
      </c>
      <c r="K1281" t="str">
        <f>IF(semaineNetNm1[[#This Row],[Energie]]&gt;0.6,"Forte","Faible")</f>
        <v>Forte</v>
      </c>
      <c r="L1281" s="18">
        <v>5148516</v>
      </c>
      <c r="M1281" s="17">
        <v>2897862</v>
      </c>
      <c r="N1281" s="19">
        <v>43714</v>
      </c>
      <c r="O1281" s="17">
        <v>72</v>
      </c>
      <c r="P1281" s="17">
        <v>0.70899999999999996</v>
      </c>
      <c r="Q1281" s="17">
        <v>0.74299999999999999</v>
      </c>
      <c r="R1281" s="17">
        <v>8.7900000000000006E-2</v>
      </c>
      <c r="S1281" s="17">
        <v>4.5100000000000001E-2</v>
      </c>
      <c r="T1281" s="17">
        <v>8.09E-2</v>
      </c>
      <c r="U1281" s="17">
        <v>0.83099999999999996</v>
      </c>
      <c r="V1281" s="17">
        <v>-3.9220000000000002</v>
      </c>
      <c r="W1281" s="17">
        <v>258600</v>
      </c>
      <c r="X1281">
        <f>YEAR(semaineNetNm1[[#This Row],[Date de sortie]])</f>
        <v>2019</v>
      </c>
    </row>
    <row r="1282" spans="1:24" x14ac:dyDescent="0.25">
      <c r="A1282" s="10" t="s">
        <v>752</v>
      </c>
      <c r="B1282" s="17">
        <v>1442</v>
      </c>
      <c r="C1282" s="18">
        <v>157</v>
      </c>
      <c r="D1282" s="17">
        <v>7</v>
      </c>
      <c r="E1282" s="19">
        <v>43854</v>
      </c>
      <c r="F1282" s="17" t="s">
        <v>2020</v>
      </c>
      <c r="G1282" s="17" t="s">
        <v>2021</v>
      </c>
      <c r="H1282" t="str" cm="1">
        <f t="array" ref="H12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82" s="17" t="s">
        <v>106</v>
      </c>
      <c r="J1282" t="str">
        <f>IF(semaineNetNm1[[#This Row],[Popularité]]&gt;=70,"Forte","Faible")</f>
        <v>Forte</v>
      </c>
      <c r="K1282" t="str">
        <f>IF(semaineNetNm1[[#This Row],[Energie]]&gt;0.6,"Forte","Faible")</f>
        <v>Faible</v>
      </c>
      <c r="L1282" s="18">
        <v>5066711</v>
      </c>
      <c r="M1282" s="17">
        <v>7226268</v>
      </c>
      <c r="N1282" s="19">
        <v>43714</v>
      </c>
      <c r="O1282" s="17">
        <v>74</v>
      </c>
      <c r="P1282" s="17">
        <v>0.54200000000000004</v>
      </c>
      <c r="Q1282" s="17">
        <v>0.72799999999999998</v>
      </c>
      <c r="R1282" s="17">
        <v>5.1400000000000001E-2</v>
      </c>
      <c r="S1282" s="17">
        <v>0.25900000000000001</v>
      </c>
      <c r="T1282" s="17">
        <v>0.13600000000000001</v>
      </c>
      <c r="U1282" s="17">
        <v>0.63700000000000001</v>
      </c>
      <c r="V1282" s="17">
        <v>-5.1950000000000003</v>
      </c>
      <c r="W1282" s="17">
        <v>227234</v>
      </c>
      <c r="X1282">
        <f>YEAR(semaineNetNm1[[#This Row],[Date de sortie]])</f>
        <v>2019</v>
      </c>
    </row>
    <row r="1283" spans="1:24" x14ac:dyDescent="0.25">
      <c r="A1283" s="10" t="s">
        <v>752</v>
      </c>
      <c r="B1283" s="17">
        <v>1522</v>
      </c>
      <c r="C1283" s="18">
        <v>138</v>
      </c>
      <c r="D1283" s="17">
        <v>3</v>
      </c>
      <c r="E1283" s="19">
        <v>43833</v>
      </c>
      <c r="F1283" s="17" t="s">
        <v>2022</v>
      </c>
      <c r="G1283" s="17" t="s">
        <v>183</v>
      </c>
      <c r="H1283" t="str" cm="1">
        <f t="array" ref="H12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83" s="17" t="s">
        <v>184</v>
      </c>
      <c r="J1283" t="str">
        <f>IF(semaineNetNm1[[#This Row],[Popularité]]&gt;=70,"Forte","Faible")</f>
        <v>Forte</v>
      </c>
      <c r="K1283" t="str">
        <f>IF(semaineNetNm1[[#This Row],[Energie]]&gt;0.6,"Forte","Faible")</f>
        <v>Forte</v>
      </c>
      <c r="L1283" s="18">
        <v>5199618</v>
      </c>
      <c r="M1283" s="17">
        <v>33663701</v>
      </c>
      <c r="N1283" s="19">
        <v>43714</v>
      </c>
      <c r="O1283" s="17">
        <v>75</v>
      </c>
      <c r="P1283" s="17">
        <v>0.8</v>
      </c>
      <c r="Q1283" s="17">
        <v>0.499</v>
      </c>
      <c r="R1283" s="17">
        <v>5.0200000000000002E-2</v>
      </c>
      <c r="S1283" s="17">
        <v>9.06E-2</v>
      </c>
      <c r="T1283" s="17">
        <v>0.14699999999999999</v>
      </c>
      <c r="U1283" s="17">
        <v>0.27200000000000002</v>
      </c>
      <c r="V1283" s="17">
        <v>-2.665</v>
      </c>
      <c r="W1283" s="17">
        <v>229573</v>
      </c>
      <c r="X1283">
        <f>YEAR(semaineNetNm1[[#This Row],[Date de sortie]])</f>
        <v>2019</v>
      </c>
    </row>
    <row r="1284" spans="1:24" x14ac:dyDescent="0.25">
      <c r="A1284" s="10" t="s">
        <v>752</v>
      </c>
      <c r="B1284" s="17">
        <v>1465</v>
      </c>
      <c r="C1284" s="18">
        <v>106</v>
      </c>
      <c r="D1284" s="17">
        <v>6</v>
      </c>
      <c r="E1284" s="19">
        <v>43833</v>
      </c>
      <c r="F1284" s="17" t="s">
        <v>2023</v>
      </c>
      <c r="G1284" s="17" t="s">
        <v>146</v>
      </c>
      <c r="H1284" t="str" cm="1">
        <f t="array" ref="H12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84" s="17" t="s">
        <v>68</v>
      </c>
      <c r="J1284" t="str">
        <f>IF(semaineNetNm1[[#This Row],[Popularité]]&gt;=70,"Forte","Faible")</f>
        <v>Faible</v>
      </c>
      <c r="K1284" t="str">
        <f>IF(semaineNetNm1[[#This Row],[Energie]]&gt;0.6,"Forte","Faible")</f>
        <v>Faible</v>
      </c>
      <c r="L1284" s="18">
        <v>4896939</v>
      </c>
      <c r="M1284" s="17">
        <v>22698747</v>
      </c>
      <c r="N1284" s="19">
        <v>43712</v>
      </c>
      <c r="O1284" s="17">
        <v>69</v>
      </c>
      <c r="P1284" s="17">
        <v>0.498</v>
      </c>
      <c r="Q1284" s="17">
        <v>0.74</v>
      </c>
      <c r="R1284" s="17">
        <v>4.5600000000000002E-2</v>
      </c>
      <c r="S1284" s="17">
        <v>1.6899999999999998E-2</v>
      </c>
      <c r="T1284" s="17">
        <v>0.31900000000000001</v>
      </c>
      <c r="U1284" s="17">
        <v>0.65200000000000002</v>
      </c>
      <c r="V1284" s="17">
        <v>-6.6840000000000002</v>
      </c>
      <c r="W1284" s="17">
        <v>207039</v>
      </c>
      <c r="X1284">
        <f>YEAR(semaineNetNm1[[#This Row],[Date de sortie]])</f>
        <v>2019</v>
      </c>
    </row>
    <row r="1285" spans="1:24" x14ac:dyDescent="0.25">
      <c r="A1285" s="10" t="s">
        <v>752</v>
      </c>
      <c r="B1285" s="17">
        <v>1014</v>
      </c>
      <c r="C1285" s="18">
        <v>56</v>
      </c>
      <c r="D1285" s="17">
        <v>30</v>
      </c>
      <c r="E1285" s="19">
        <v>43826</v>
      </c>
      <c r="F1285" s="17" t="s">
        <v>2024</v>
      </c>
      <c r="G1285" s="17" t="s">
        <v>438</v>
      </c>
      <c r="H1285" t="str" cm="1">
        <f t="array" ref="H12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85" s="17" t="s">
        <v>81</v>
      </c>
      <c r="J1285" t="str">
        <f>IF(semaineNetNm1[[#This Row],[Popularité]]&gt;=70,"Forte","Faible")</f>
        <v>Forte</v>
      </c>
      <c r="K1285" t="str">
        <f>IF(semaineNetNm1[[#This Row],[Energie]]&gt;0.6,"Forte","Faible")</f>
        <v>Forte</v>
      </c>
      <c r="L1285" s="18">
        <v>5097394</v>
      </c>
      <c r="M1285" s="17">
        <v>4022792</v>
      </c>
      <c r="N1285" s="19">
        <v>43707</v>
      </c>
      <c r="O1285" s="17">
        <v>80</v>
      </c>
      <c r="P1285" s="17">
        <v>0.64200000000000002</v>
      </c>
      <c r="Q1285" s="17">
        <v>0.745</v>
      </c>
      <c r="R1285" s="17">
        <v>0.28699999999999998</v>
      </c>
      <c r="S1285" s="17">
        <v>2.0400000000000001E-2</v>
      </c>
      <c r="T1285" s="17">
        <v>6.5799999999999997E-2</v>
      </c>
      <c r="U1285" s="17">
        <v>0.22600000000000001</v>
      </c>
      <c r="V1285" s="17">
        <v>-6.2569999999999997</v>
      </c>
      <c r="W1285" s="17">
        <v>131240</v>
      </c>
      <c r="X1285">
        <f>YEAR(semaineNetNm1[[#This Row],[Date de sortie]])</f>
        <v>2019</v>
      </c>
    </row>
    <row r="1286" spans="1:24" x14ac:dyDescent="0.25">
      <c r="A1286" s="10" t="s">
        <v>752</v>
      </c>
      <c r="B1286" s="17">
        <v>1119</v>
      </c>
      <c r="C1286" s="18">
        <v>33</v>
      </c>
      <c r="D1286" s="17">
        <v>24</v>
      </c>
      <c r="E1286" s="19">
        <v>43833</v>
      </c>
      <c r="F1286" s="17" t="s">
        <v>2025</v>
      </c>
      <c r="G1286" s="17" t="s">
        <v>2026</v>
      </c>
      <c r="H1286" t="str" cm="1">
        <f t="array" ref="H12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86" s="17" t="s">
        <v>243</v>
      </c>
      <c r="J1286" t="str">
        <f>IF(semaineNetNm1[[#This Row],[Popularité]]&gt;=70,"Forte","Faible")</f>
        <v>Forte</v>
      </c>
      <c r="K1286" t="str">
        <f>IF(semaineNetNm1[[#This Row],[Energie]]&gt;0.6,"Forte","Faible")</f>
        <v>Forte</v>
      </c>
      <c r="L1286" s="18">
        <v>4432324</v>
      </c>
      <c r="M1286" s="17">
        <v>6096559</v>
      </c>
      <c r="N1286" s="19">
        <v>43706</v>
      </c>
      <c r="O1286" s="17">
        <v>75</v>
      </c>
      <c r="P1286" s="17">
        <v>0.70299999999999996</v>
      </c>
      <c r="Q1286" s="17">
        <v>0.879</v>
      </c>
      <c r="R1286" s="17">
        <v>7.0099999999999996E-2</v>
      </c>
      <c r="S1286" s="17">
        <v>0.14299999999999999</v>
      </c>
      <c r="T1286" s="17">
        <v>5.6899999999999999E-2</v>
      </c>
      <c r="U1286" s="17">
        <v>0.78800000000000003</v>
      </c>
      <c r="V1286" s="17">
        <v>-4.2190000000000003</v>
      </c>
      <c r="W1286" s="17">
        <v>199711</v>
      </c>
      <c r="X1286">
        <f>YEAR(semaineNetNm1[[#This Row],[Date de sortie]])</f>
        <v>2019</v>
      </c>
    </row>
    <row r="1287" spans="1:24" x14ac:dyDescent="0.25">
      <c r="A1287" s="10" t="s">
        <v>752</v>
      </c>
      <c r="B1287" s="17">
        <v>921</v>
      </c>
      <c r="C1287" s="18">
        <v>103</v>
      </c>
      <c r="D1287" s="17">
        <v>12</v>
      </c>
      <c r="E1287" s="19">
        <v>44029</v>
      </c>
      <c r="F1287" s="17" t="s">
        <v>2027</v>
      </c>
      <c r="G1287" s="17" t="s">
        <v>2028</v>
      </c>
      <c r="H1287" t="str" cm="1">
        <f t="array" ref="H12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87" s="17" t="s">
        <v>488</v>
      </c>
      <c r="J1287" t="str">
        <f>IF(semaineNetNm1[[#This Row],[Popularité]]&gt;=70,"Forte","Faible")</f>
        <v>Forte</v>
      </c>
      <c r="K1287" t="str">
        <f>IF(semaineNetNm1[[#This Row],[Energie]]&gt;0.6,"Forte","Faible")</f>
        <v>Faible</v>
      </c>
      <c r="L1287" s="18">
        <v>4593366</v>
      </c>
      <c r="M1287" s="17">
        <v>177972</v>
      </c>
      <c r="N1287" s="19">
        <v>43705</v>
      </c>
      <c r="O1287" s="17">
        <v>76</v>
      </c>
      <c r="P1287" s="17">
        <v>0.52500000000000002</v>
      </c>
      <c r="Q1287" s="17">
        <v>0.67600000000000005</v>
      </c>
      <c r="R1287" s="17">
        <v>2.8000000000000001E-2</v>
      </c>
      <c r="S1287" s="17">
        <v>0.61699999999999999</v>
      </c>
      <c r="T1287" s="17">
        <v>0.35599999999999998</v>
      </c>
      <c r="U1287" s="17">
        <v>0.42099999999999999</v>
      </c>
      <c r="V1287" s="17">
        <v>-5.88</v>
      </c>
      <c r="W1287" s="17">
        <v>210000</v>
      </c>
      <c r="X1287">
        <f>YEAR(semaineNetNm1[[#This Row],[Date de sortie]])</f>
        <v>2019</v>
      </c>
    </row>
    <row r="1288" spans="1:24" x14ac:dyDescent="0.25">
      <c r="A1288" s="10" t="s">
        <v>752</v>
      </c>
      <c r="B1288" s="17">
        <v>1218</v>
      </c>
      <c r="C1288" s="18">
        <v>38</v>
      </c>
      <c r="D1288" s="17">
        <v>18</v>
      </c>
      <c r="E1288" s="19">
        <v>43861</v>
      </c>
      <c r="F1288" s="17" t="s">
        <v>2029</v>
      </c>
      <c r="G1288" s="17" t="s">
        <v>2030</v>
      </c>
      <c r="H1288" t="str" cm="1">
        <f t="array" ref="H12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88" s="17" t="s">
        <v>1398</v>
      </c>
      <c r="J1288" t="str">
        <f>IF(semaineNetNm1[[#This Row],[Popularité]]&gt;=70,"Forte","Faible")</f>
        <v>Forte</v>
      </c>
      <c r="K1288" t="str">
        <f>IF(semaineNetNm1[[#This Row],[Energie]]&gt;0.6,"Forte","Faible")</f>
        <v>Faible</v>
      </c>
      <c r="L1288" s="18">
        <v>4362442</v>
      </c>
      <c r="M1288" s="17">
        <v>1836564</v>
      </c>
      <c r="N1288" s="19">
        <v>43700</v>
      </c>
      <c r="O1288" s="17">
        <v>75</v>
      </c>
      <c r="P1288" s="17">
        <v>0.53800000000000003</v>
      </c>
      <c r="Q1288" s="17">
        <v>0.45300000000000001</v>
      </c>
      <c r="R1288" s="17">
        <v>6.3799999999999996E-2</v>
      </c>
      <c r="S1288" s="17">
        <v>0.44900000000000001</v>
      </c>
      <c r="T1288" s="17">
        <v>0.19</v>
      </c>
      <c r="U1288" s="17">
        <v>0.51600000000000001</v>
      </c>
      <c r="V1288" s="17">
        <v>-8.2119999999999997</v>
      </c>
      <c r="W1288" s="17">
        <v>204533</v>
      </c>
      <c r="X1288">
        <f>YEAR(semaineNetNm1[[#This Row],[Date de sortie]])</f>
        <v>2019</v>
      </c>
    </row>
    <row r="1289" spans="1:24" x14ac:dyDescent="0.25">
      <c r="A1289" s="10" t="s">
        <v>752</v>
      </c>
      <c r="B1289" s="17">
        <v>1278</v>
      </c>
      <c r="C1289" s="18">
        <v>188</v>
      </c>
      <c r="D1289" s="17">
        <v>1</v>
      </c>
      <c r="E1289" s="19">
        <v>43917</v>
      </c>
      <c r="F1289" s="17" t="s">
        <v>2031</v>
      </c>
      <c r="G1289" s="17" t="s">
        <v>1546</v>
      </c>
      <c r="H1289" t="str" cm="1">
        <f t="array" ref="H12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89" s="17" t="s">
        <v>1398</v>
      </c>
      <c r="J1289" t="str">
        <f>IF(semaineNetNm1[[#This Row],[Popularité]]&gt;=70,"Forte","Faible")</f>
        <v>Forte</v>
      </c>
      <c r="K1289" t="str">
        <f>IF(semaineNetNm1[[#This Row],[Energie]]&gt;0.6,"Forte","Faible")</f>
        <v>Faible</v>
      </c>
      <c r="L1289" s="18">
        <v>4571612</v>
      </c>
      <c r="M1289" s="17">
        <v>7744095</v>
      </c>
      <c r="N1289" s="19">
        <v>43700</v>
      </c>
      <c r="O1289" s="17">
        <v>78</v>
      </c>
      <c r="P1289" s="17">
        <v>0.46100000000000002</v>
      </c>
      <c r="Q1289" s="17">
        <v>0.749</v>
      </c>
      <c r="R1289" s="17">
        <v>4.1599999999999998E-2</v>
      </c>
      <c r="S1289" s="17">
        <v>5.16E-2</v>
      </c>
      <c r="T1289" s="17">
        <v>7.3800000000000004E-2</v>
      </c>
      <c r="U1289" s="17">
        <v>0.42</v>
      </c>
      <c r="V1289" s="17">
        <v>-2.9609999999999999</v>
      </c>
      <c r="W1289" s="17">
        <v>204887</v>
      </c>
      <c r="X1289">
        <f>YEAR(semaineNetNm1[[#This Row],[Date de sortie]])</f>
        <v>2019</v>
      </c>
    </row>
    <row r="1290" spans="1:24" x14ac:dyDescent="0.25">
      <c r="A1290" s="10" t="s">
        <v>752</v>
      </c>
      <c r="B1290" s="17">
        <v>1375</v>
      </c>
      <c r="C1290" s="18">
        <v>140</v>
      </c>
      <c r="D1290" s="17">
        <v>9</v>
      </c>
      <c r="E1290" s="19">
        <v>43861</v>
      </c>
      <c r="F1290" s="17" t="s">
        <v>2032</v>
      </c>
      <c r="G1290" s="17" t="s">
        <v>517</v>
      </c>
      <c r="H1290" t="str" cm="1">
        <f t="array" ref="H12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90" s="17" t="s">
        <v>56</v>
      </c>
      <c r="J1290" t="str">
        <f>IF(semaineNetNm1[[#This Row],[Popularité]]&gt;=70,"Forte","Faible")</f>
        <v>Forte</v>
      </c>
      <c r="K1290" t="str">
        <f>IF(semaineNetNm1[[#This Row],[Energie]]&gt;0.6,"Forte","Faible")</f>
        <v>Forte</v>
      </c>
      <c r="L1290" s="18">
        <v>5115153</v>
      </c>
      <c r="M1290" s="17">
        <v>42227614</v>
      </c>
      <c r="N1290" s="19">
        <v>43700</v>
      </c>
      <c r="O1290" s="17">
        <v>78</v>
      </c>
      <c r="P1290" s="17">
        <v>0.67100000000000004</v>
      </c>
      <c r="Q1290" s="17">
        <v>0.77100000000000002</v>
      </c>
      <c r="R1290" s="17">
        <v>5.5300000000000002E-2</v>
      </c>
      <c r="S1290" s="17">
        <v>9.2899999999999996E-3</v>
      </c>
      <c r="T1290" s="17">
        <v>6.3700000000000007E-2</v>
      </c>
      <c r="U1290" s="17">
        <v>0.71399999999999997</v>
      </c>
      <c r="V1290" s="17">
        <v>-5.617</v>
      </c>
      <c r="W1290" s="17">
        <v>171360</v>
      </c>
      <c r="X1290">
        <f>YEAR(semaineNetNm1[[#This Row],[Date de sortie]])</f>
        <v>2019</v>
      </c>
    </row>
    <row r="1291" spans="1:24" x14ac:dyDescent="0.25">
      <c r="A1291" s="10" t="s">
        <v>752</v>
      </c>
      <c r="B1291" s="17">
        <v>1467</v>
      </c>
      <c r="C1291" s="18">
        <v>193</v>
      </c>
      <c r="D1291" s="17">
        <v>1</v>
      </c>
      <c r="E1291" s="19">
        <v>43861</v>
      </c>
      <c r="F1291" s="17" t="s">
        <v>2033</v>
      </c>
      <c r="G1291" s="17" t="s">
        <v>517</v>
      </c>
      <c r="H1291" t="str" cm="1">
        <f t="array" ref="H12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91" s="17" t="s">
        <v>56</v>
      </c>
      <c r="J1291" t="str">
        <f>IF(semaineNetNm1[[#This Row],[Popularité]]&gt;=70,"Forte","Faible")</f>
        <v>Forte</v>
      </c>
      <c r="K1291" t="str">
        <f>IF(semaineNetNm1[[#This Row],[Energie]]&gt;0.6,"Forte","Faible")</f>
        <v>Forte</v>
      </c>
      <c r="L1291" s="18">
        <v>4884909</v>
      </c>
      <c r="M1291" s="17">
        <v>42227614</v>
      </c>
      <c r="N1291" s="19">
        <v>43700</v>
      </c>
      <c r="O1291" s="17">
        <v>77</v>
      </c>
      <c r="P1291" s="17">
        <v>0.83</v>
      </c>
      <c r="Q1291" s="17">
        <v>0.61</v>
      </c>
      <c r="R1291" s="17">
        <v>5.7099999999999998E-2</v>
      </c>
      <c r="S1291" s="17">
        <v>3.3000000000000002E-2</v>
      </c>
      <c r="T1291" s="17">
        <v>0.11799999999999999</v>
      </c>
      <c r="U1291" s="17">
        <v>0.72799999999999998</v>
      </c>
      <c r="V1291" s="17">
        <v>-4.1050000000000004</v>
      </c>
      <c r="W1291" s="17">
        <v>193000</v>
      </c>
      <c r="X1291">
        <f>YEAR(semaineNetNm1[[#This Row],[Date de sortie]])</f>
        <v>2019</v>
      </c>
    </row>
    <row r="1292" spans="1:24" x14ac:dyDescent="0.25">
      <c r="A1292" s="10" t="s">
        <v>752</v>
      </c>
      <c r="B1292" s="17">
        <v>1325</v>
      </c>
      <c r="C1292" s="18">
        <v>61</v>
      </c>
      <c r="D1292" s="17">
        <v>12</v>
      </c>
      <c r="E1292" s="19">
        <v>43826</v>
      </c>
      <c r="F1292" s="17" t="s">
        <v>2034</v>
      </c>
      <c r="G1292" s="17" t="s">
        <v>2035</v>
      </c>
      <c r="H1292" t="str" cm="1">
        <f t="array" ref="H12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92" s="17" t="s">
        <v>51</v>
      </c>
      <c r="J1292" t="str">
        <f>IF(semaineNetNm1[[#This Row],[Popularité]]&gt;=70,"Forte","Faible")</f>
        <v>Forte</v>
      </c>
      <c r="K1292" t="str">
        <f>IF(semaineNetNm1[[#This Row],[Energie]]&gt;0.6,"Forte","Faible")</f>
        <v>Forte</v>
      </c>
      <c r="L1292" s="18">
        <v>4785720</v>
      </c>
      <c r="M1292" s="17">
        <v>509411</v>
      </c>
      <c r="N1292" s="19">
        <v>43699</v>
      </c>
      <c r="O1292" s="17">
        <v>75</v>
      </c>
      <c r="P1292" s="17">
        <v>0.83599999999999997</v>
      </c>
      <c r="Q1292" s="17">
        <v>0.73399999999999999</v>
      </c>
      <c r="R1292" s="17">
        <v>7.3499999999999996E-2</v>
      </c>
      <c r="S1292" s="17">
        <v>1.7000000000000001E-2</v>
      </c>
      <c r="T1292" s="17">
        <v>0.17899999999999999</v>
      </c>
      <c r="U1292" s="17">
        <v>0.623</v>
      </c>
      <c r="V1292" s="17">
        <v>-4.8029999999999999</v>
      </c>
      <c r="W1292" s="17">
        <v>270741</v>
      </c>
      <c r="X1292">
        <f>YEAR(semaineNetNm1[[#This Row],[Date de sortie]])</f>
        <v>2019</v>
      </c>
    </row>
    <row r="1293" spans="1:24" x14ac:dyDescent="0.25">
      <c r="A1293" s="10" t="s">
        <v>752</v>
      </c>
      <c r="B1293" s="17">
        <v>1439</v>
      </c>
      <c r="C1293" s="18">
        <v>95</v>
      </c>
      <c r="D1293" s="17">
        <v>7</v>
      </c>
      <c r="E1293" s="19">
        <v>43826</v>
      </c>
      <c r="F1293" s="17" t="s">
        <v>2036</v>
      </c>
      <c r="G1293" s="17" t="s">
        <v>2037</v>
      </c>
      <c r="H1293" t="str" cm="1">
        <f t="array" ref="H12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93" s="17" t="s">
        <v>1359</v>
      </c>
      <c r="J1293" t="str">
        <f>IF(semaineNetNm1[[#This Row],[Popularité]]&gt;=70,"Forte","Faible")</f>
        <v>Forte</v>
      </c>
      <c r="K1293" t="str">
        <f>IF(semaineNetNm1[[#This Row],[Energie]]&gt;0.6,"Forte","Faible")</f>
        <v>Forte</v>
      </c>
      <c r="L1293" s="18">
        <v>5202210</v>
      </c>
      <c r="M1293" s="17">
        <v>4769627</v>
      </c>
      <c r="N1293" s="19">
        <v>43692</v>
      </c>
      <c r="O1293" s="17">
        <v>74</v>
      </c>
      <c r="P1293" s="17">
        <v>0.75900000000000001</v>
      </c>
      <c r="Q1293" s="17">
        <v>0.78</v>
      </c>
      <c r="R1293" s="17">
        <v>0.22500000000000001</v>
      </c>
      <c r="S1293" s="17">
        <v>0.46200000000000002</v>
      </c>
      <c r="T1293" s="17">
        <v>0.14299999999999999</v>
      </c>
      <c r="U1293" s="17">
        <v>0.57899999999999996</v>
      </c>
      <c r="V1293" s="17">
        <v>-3.2919999999999998</v>
      </c>
      <c r="W1293" s="17">
        <v>201040</v>
      </c>
      <c r="X1293">
        <f>YEAR(semaineNetNm1[[#This Row],[Date de sortie]])</f>
        <v>2019</v>
      </c>
    </row>
    <row r="1294" spans="1:24" x14ac:dyDescent="0.25">
      <c r="A1294" s="10" t="s">
        <v>752</v>
      </c>
      <c r="B1294" s="17">
        <v>1099</v>
      </c>
      <c r="C1294" s="18">
        <v>125</v>
      </c>
      <c r="D1294" s="17">
        <v>15</v>
      </c>
      <c r="E1294" s="19">
        <v>43938</v>
      </c>
      <c r="F1294" s="17" t="s">
        <v>2038</v>
      </c>
      <c r="G1294" s="17" t="s">
        <v>2039</v>
      </c>
      <c r="H1294" t="str" cm="1">
        <f t="array" ref="H12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294" s="17" t="s">
        <v>2040</v>
      </c>
      <c r="J1294" t="str">
        <f>IF(semaineNetNm1[[#This Row],[Popularité]]&gt;=70,"Forte","Faible")</f>
        <v>Forte</v>
      </c>
      <c r="K1294" t="str">
        <f>IF(semaineNetNm1[[#This Row],[Energie]]&gt;0.6,"Forte","Faible")</f>
        <v>Forte</v>
      </c>
      <c r="L1294" s="18">
        <v>4356213</v>
      </c>
      <c r="M1294" s="17">
        <v>165504</v>
      </c>
      <c r="N1294" s="19">
        <v>43686</v>
      </c>
      <c r="O1294" s="17">
        <v>77</v>
      </c>
      <c r="P1294" s="17">
        <v>0.79900000000000004</v>
      </c>
      <c r="Q1294" s="17">
        <v>0.60599999999999998</v>
      </c>
      <c r="R1294" s="17">
        <v>2.6100000000000002E-2</v>
      </c>
      <c r="S1294" s="17">
        <v>1.2800000000000001E-2</v>
      </c>
      <c r="T1294" s="17">
        <v>0.15</v>
      </c>
      <c r="U1294" s="17">
        <v>0.63800000000000001</v>
      </c>
      <c r="V1294" s="17">
        <v>-4.452</v>
      </c>
      <c r="W1294" s="17">
        <v>232907</v>
      </c>
      <c r="X1294">
        <f>YEAR(semaineNetNm1[[#This Row],[Date de sortie]])</f>
        <v>2019</v>
      </c>
    </row>
    <row r="1295" spans="1:24" x14ac:dyDescent="0.25">
      <c r="A1295" s="10" t="s">
        <v>752</v>
      </c>
      <c r="B1295" s="17">
        <v>1226</v>
      </c>
      <c r="C1295" s="18">
        <v>97</v>
      </c>
      <c r="D1295" s="17">
        <v>11</v>
      </c>
      <c r="E1295" s="19">
        <v>43826</v>
      </c>
      <c r="F1295" s="17" t="s">
        <v>2041</v>
      </c>
      <c r="G1295" s="17" t="s">
        <v>2042</v>
      </c>
      <c r="H1295" t="str" cm="1">
        <f t="array" ref="H12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95" s="17" t="s">
        <v>106</v>
      </c>
      <c r="J1295" t="str">
        <f>IF(semaineNetNm1[[#This Row],[Popularité]]&gt;=70,"Forte","Faible")</f>
        <v>Forte</v>
      </c>
      <c r="K1295" t="str">
        <f>IF(semaineNetNm1[[#This Row],[Energie]]&gt;0.6,"Forte","Faible")</f>
        <v>Forte</v>
      </c>
      <c r="L1295" s="18">
        <v>4393037</v>
      </c>
      <c r="M1295" s="17">
        <v>10580764</v>
      </c>
      <c r="N1295" s="19">
        <v>43686</v>
      </c>
      <c r="O1295" s="17">
        <v>74</v>
      </c>
      <c r="P1295" s="17">
        <v>0.83199999999999996</v>
      </c>
      <c r="Q1295" s="17">
        <v>0.73099999999999998</v>
      </c>
      <c r="R1295" s="17">
        <v>5.0299999999999997E-2</v>
      </c>
      <c r="S1295" s="17">
        <v>0.27300000000000002</v>
      </c>
      <c r="T1295" s="17">
        <v>6.6500000000000004E-2</v>
      </c>
      <c r="U1295" s="17">
        <v>0.94</v>
      </c>
      <c r="V1295" s="17">
        <v>-2.5920000000000001</v>
      </c>
      <c r="W1295" s="17">
        <v>178613</v>
      </c>
      <c r="X1295">
        <f>YEAR(semaineNetNm1[[#This Row],[Date de sortie]])</f>
        <v>2019</v>
      </c>
    </row>
    <row r="1296" spans="1:24" x14ac:dyDescent="0.25">
      <c r="A1296" s="10" t="s">
        <v>752</v>
      </c>
      <c r="B1296" s="17">
        <v>1260</v>
      </c>
      <c r="C1296" s="18">
        <v>170</v>
      </c>
      <c r="D1296" s="17">
        <v>10</v>
      </c>
      <c r="E1296" s="19">
        <v>43868</v>
      </c>
      <c r="F1296" s="17" t="s">
        <v>2043</v>
      </c>
      <c r="G1296" s="17" t="s">
        <v>1650</v>
      </c>
      <c r="H1296" t="str" cm="1">
        <f t="array" ref="H12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96" s="17" t="s">
        <v>68</v>
      </c>
      <c r="J1296" t="str">
        <f>IF(semaineNetNm1[[#This Row],[Popularité]]&gt;=70,"Forte","Faible")</f>
        <v>Forte</v>
      </c>
      <c r="K1296" t="str">
        <f>IF(semaineNetNm1[[#This Row],[Energie]]&gt;0.6,"Forte","Faible")</f>
        <v>Faible</v>
      </c>
      <c r="L1296" s="18">
        <v>4284951</v>
      </c>
      <c r="M1296" s="17">
        <v>4421378</v>
      </c>
      <c r="N1296" s="19">
        <v>43686</v>
      </c>
      <c r="O1296" s="17">
        <v>76</v>
      </c>
      <c r="P1296" s="17">
        <v>0.51900000000000002</v>
      </c>
      <c r="Q1296" s="17">
        <v>0.81200000000000006</v>
      </c>
      <c r="R1296" s="17">
        <v>3.85E-2</v>
      </c>
      <c r="S1296" s="17">
        <v>0.379</v>
      </c>
      <c r="T1296" s="17">
        <v>0.13</v>
      </c>
      <c r="U1296" s="17">
        <v>0.55400000000000005</v>
      </c>
      <c r="V1296" s="17">
        <v>-4.8230000000000004</v>
      </c>
      <c r="W1296" s="17">
        <v>165714</v>
      </c>
      <c r="X1296">
        <f>YEAR(semaineNetNm1[[#This Row],[Date de sortie]])</f>
        <v>2019</v>
      </c>
    </row>
    <row r="1297" spans="1:24" x14ac:dyDescent="0.25">
      <c r="A1297" s="10" t="s">
        <v>752</v>
      </c>
      <c r="B1297" s="17">
        <v>1471</v>
      </c>
      <c r="C1297" s="18">
        <v>123</v>
      </c>
      <c r="D1297" s="17">
        <v>6</v>
      </c>
      <c r="E1297" s="19">
        <v>43826</v>
      </c>
      <c r="F1297" s="17" t="s">
        <v>2044</v>
      </c>
      <c r="G1297" s="17" t="s">
        <v>1593</v>
      </c>
      <c r="H1297" t="str" cm="1">
        <f t="array" ref="H12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297" s="17" t="s">
        <v>81</v>
      </c>
      <c r="J1297" t="str">
        <f>IF(semaineNetNm1[[#This Row],[Popularité]]&gt;=70,"Forte","Faible")</f>
        <v>Faible</v>
      </c>
      <c r="K1297" t="str">
        <f>IF(semaineNetNm1[[#This Row],[Energie]]&gt;0.6,"Forte","Faible")</f>
        <v>Faible</v>
      </c>
      <c r="L1297" s="18">
        <v>4781697</v>
      </c>
      <c r="M1297" s="17">
        <v>6332535</v>
      </c>
      <c r="N1297" s="19">
        <v>43686</v>
      </c>
      <c r="O1297" s="17">
        <v>68</v>
      </c>
      <c r="P1297" s="17">
        <v>0.54700000000000004</v>
      </c>
      <c r="Q1297" s="17">
        <v>0.93200000000000005</v>
      </c>
      <c r="R1297" s="17">
        <v>0.33300000000000002</v>
      </c>
      <c r="S1297" s="17">
        <v>3.8800000000000001E-2</v>
      </c>
      <c r="T1297" s="17">
        <v>9.2399999999999996E-2</v>
      </c>
      <c r="U1297" s="17">
        <v>0.69499999999999995</v>
      </c>
      <c r="V1297" s="17">
        <v>-7.7869999999999999</v>
      </c>
      <c r="W1297" s="17">
        <v>176640</v>
      </c>
      <c r="X1297">
        <f>YEAR(semaineNetNm1[[#This Row],[Date de sortie]])</f>
        <v>2019</v>
      </c>
    </row>
    <row r="1298" spans="1:24" x14ac:dyDescent="0.25">
      <c r="A1298" s="10" t="s">
        <v>752</v>
      </c>
      <c r="B1298" s="17">
        <v>529</v>
      </c>
      <c r="C1298" s="18">
        <v>49</v>
      </c>
      <c r="D1298" s="17">
        <v>22</v>
      </c>
      <c r="E1298" s="19">
        <v>44148</v>
      </c>
      <c r="F1298" s="17" t="s">
        <v>2045</v>
      </c>
      <c r="G1298" s="17" t="s">
        <v>2046</v>
      </c>
      <c r="H1298" t="str" cm="1">
        <f t="array" ref="H12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298" s="17" t="s">
        <v>1471</v>
      </c>
      <c r="J1298" t="str">
        <f>IF(semaineNetNm1[[#This Row],[Popularité]]&gt;=70,"Forte","Faible")</f>
        <v>Forte</v>
      </c>
      <c r="K1298" t="str">
        <f>IF(semaineNetNm1[[#This Row],[Energie]]&gt;0.6,"Forte","Faible")</f>
        <v>Forte</v>
      </c>
      <c r="L1298" s="18">
        <v>4982892</v>
      </c>
      <c r="M1298" s="17">
        <v>2722638</v>
      </c>
      <c r="N1298" s="19">
        <v>43679</v>
      </c>
      <c r="O1298" s="17">
        <v>81</v>
      </c>
      <c r="P1298" s="17">
        <v>0.61899999999999999</v>
      </c>
      <c r="Q1298" s="17">
        <v>0.74399999999999999</v>
      </c>
      <c r="R1298" s="17">
        <v>3.9E-2</v>
      </c>
      <c r="S1298" s="17">
        <v>0.59799999999999998</v>
      </c>
      <c r="T1298" s="17">
        <v>0.23100000000000001</v>
      </c>
      <c r="U1298" s="17">
        <v>0.64100000000000001</v>
      </c>
      <c r="V1298" s="17">
        <v>-9.8049999999999997</v>
      </c>
      <c r="W1298" s="17">
        <v>188387</v>
      </c>
      <c r="X1298">
        <f>YEAR(semaineNetNm1[[#This Row],[Date de sortie]])</f>
        <v>2019</v>
      </c>
    </row>
    <row r="1299" spans="1:24" x14ac:dyDescent="0.25">
      <c r="A1299" s="10" t="s">
        <v>752</v>
      </c>
      <c r="B1299" s="17">
        <v>187</v>
      </c>
      <c r="C1299" s="18">
        <v>40</v>
      </c>
      <c r="D1299" s="17">
        <v>65</v>
      </c>
      <c r="E1299" s="19">
        <v>44015</v>
      </c>
      <c r="F1299" s="17" t="s">
        <v>2047</v>
      </c>
      <c r="G1299" s="17" t="s">
        <v>34</v>
      </c>
      <c r="H1299" t="str" cm="1">
        <f t="array" ref="H12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299" s="17" t="s">
        <v>132</v>
      </c>
      <c r="J1299" t="str">
        <f>IF(semaineNetNm1[[#This Row],[Popularité]]&gt;=70,"Forte","Faible")</f>
        <v>Forte</v>
      </c>
      <c r="K1299" t="str">
        <f>IF(semaineNetNm1[[#This Row],[Energie]]&gt;0.6,"Forte","Faible")</f>
        <v>Forte</v>
      </c>
      <c r="L1299" s="18">
        <v>5092354</v>
      </c>
      <c r="M1299" s="17">
        <v>6837946</v>
      </c>
      <c r="N1299" s="19">
        <v>43672</v>
      </c>
      <c r="O1299" s="17">
        <v>83</v>
      </c>
      <c r="P1299" s="17">
        <v>0.80500000000000005</v>
      </c>
      <c r="Q1299" s="17">
        <v>0.54800000000000004</v>
      </c>
      <c r="R1299" s="17">
        <v>0.35099999999999998</v>
      </c>
      <c r="S1299" s="17">
        <v>0.21199999999999999</v>
      </c>
      <c r="T1299" s="17">
        <v>0.40799999999999997</v>
      </c>
      <c r="U1299" s="17">
        <v>0.64800000000000002</v>
      </c>
      <c r="V1299" s="17">
        <v>-5.7320000000000002</v>
      </c>
      <c r="W1299" s="17">
        <v>216387</v>
      </c>
      <c r="X1299">
        <f>YEAR(semaineNetNm1[[#This Row],[Date de sortie]])</f>
        <v>2019</v>
      </c>
    </row>
    <row r="1300" spans="1:24" x14ac:dyDescent="0.25">
      <c r="A1300" s="10" t="s">
        <v>752</v>
      </c>
      <c r="B1300" s="17">
        <v>215</v>
      </c>
      <c r="C1300" s="18">
        <v>20</v>
      </c>
      <c r="D1300" s="17">
        <v>82</v>
      </c>
      <c r="E1300" s="19">
        <v>43833</v>
      </c>
      <c r="F1300" s="17" t="s">
        <v>2048</v>
      </c>
      <c r="G1300" s="17" t="s">
        <v>2049</v>
      </c>
      <c r="H1300" t="str" cm="1">
        <f t="array" ref="H13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00" s="17" t="s">
        <v>68</v>
      </c>
      <c r="J1300" t="str">
        <f>IF(semaineNetNm1[[#This Row],[Popularité]]&gt;=70,"Forte","Faible")</f>
        <v>Forte</v>
      </c>
      <c r="K1300" t="str">
        <f>IF(semaineNetNm1[[#This Row],[Energie]]&gt;0.6,"Forte","Faible")</f>
        <v>Forte</v>
      </c>
      <c r="L1300" s="18">
        <v>5235088</v>
      </c>
      <c r="M1300" s="17">
        <v>152226</v>
      </c>
      <c r="N1300" s="19">
        <v>43672</v>
      </c>
      <c r="O1300" s="17">
        <v>84</v>
      </c>
      <c r="P1300" s="17">
        <v>0.751</v>
      </c>
      <c r="Q1300" s="17">
        <v>0.88</v>
      </c>
      <c r="R1300" s="17">
        <v>8.7400000000000005E-2</v>
      </c>
      <c r="S1300" s="17">
        <v>0.17699999999999999</v>
      </c>
      <c r="T1300" s="17">
        <v>0.106</v>
      </c>
      <c r="U1300" s="17">
        <v>0.88400000000000001</v>
      </c>
      <c r="V1300" s="17">
        <v>-4.258</v>
      </c>
      <c r="W1300" s="17">
        <v>157606</v>
      </c>
      <c r="X1300">
        <f>YEAR(semaineNetNm1[[#This Row],[Date de sortie]])</f>
        <v>2019</v>
      </c>
    </row>
    <row r="1301" spans="1:24" x14ac:dyDescent="0.25">
      <c r="A1301" s="10" t="s">
        <v>752</v>
      </c>
      <c r="B1301" s="17">
        <v>1454</v>
      </c>
      <c r="C1301" s="18">
        <v>136</v>
      </c>
      <c r="D1301" s="17">
        <v>7</v>
      </c>
      <c r="E1301" s="19">
        <v>43826</v>
      </c>
      <c r="F1301" s="17" t="s">
        <v>2050</v>
      </c>
      <c r="G1301" s="17" t="s">
        <v>2051</v>
      </c>
      <c r="H1301" t="str" cm="1">
        <f t="array" ref="H13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01" s="17" t="s">
        <v>51</v>
      </c>
      <c r="J1301" t="str">
        <f>IF(semaineNetNm1[[#This Row],[Popularité]]&gt;=70,"Forte","Faible")</f>
        <v>Forte</v>
      </c>
      <c r="K1301" t="str">
        <f>IF(semaineNetNm1[[#This Row],[Energie]]&gt;0.6,"Forte","Faible")</f>
        <v>Forte</v>
      </c>
      <c r="L1301" s="18">
        <v>4803294</v>
      </c>
      <c r="M1301" s="17">
        <v>8766508</v>
      </c>
      <c r="N1301" s="19">
        <v>43672</v>
      </c>
      <c r="O1301" s="17">
        <v>74</v>
      </c>
      <c r="P1301" s="17">
        <v>0.79</v>
      </c>
      <c r="Q1301" s="17">
        <v>0.72499999999999998</v>
      </c>
      <c r="R1301" s="17">
        <v>0.19700000000000001</v>
      </c>
      <c r="S1301" s="17">
        <v>7.1099999999999997E-2</v>
      </c>
      <c r="T1301" s="17">
        <v>6.0199999999999997E-2</v>
      </c>
      <c r="U1301" s="17">
        <v>0.76300000000000001</v>
      </c>
      <c r="V1301" s="17">
        <v>-2.331</v>
      </c>
      <c r="W1301" s="17">
        <v>287773</v>
      </c>
      <c r="X1301">
        <f>YEAR(semaineNetNm1[[#This Row],[Date de sortie]])</f>
        <v>2019</v>
      </c>
    </row>
    <row r="1302" spans="1:24" x14ac:dyDescent="0.25">
      <c r="A1302" s="10" t="s">
        <v>752</v>
      </c>
      <c r="B1302" s="17">
        <v>1443</v>
      </c>
      <c r="C1302" s="18">
        <v>89</v>
      </c>
      <c r="D1302" s="17">
        <v>7</v>
      </c>
      <c r="E1302" s="19">
        <v>43826</v>
      </c>
      <c r="F1302" s="17" t="s">
        <v>2052</v>
      </c>
      <c r="G1302" s="17" t="s">
        <v>2053</v>
      </c>
      <c r="H1302" t="str" cm="1">
        <f t="array" ref="H13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02" s="17" t="s">
        <v>68</v>
      </c>
      <c r="J1302" t="str">
        <f>IF(semaineNetNm1[[#This Row],[Popularité]]&gt;=70,"Forte","Faible")</f>
        <v>Forte</v>
      </c>
      <c r="K1302" t="str">
        <f>IF(semaineNetNm1[[#This Row],[Energie]]&gt;0.6,"Forte","Faible")</f>
        <v>Forte</v>
      </c>
      <c r="L1302" s="18">
        <v>5013732</v>
      </c>
      <c r="M1302" s="17">
        <v>7408249</v>
      </c>
      <c r="N1302" s="19">
        <v>43671</v>
      </c>
      <c r="O1302" s="17">
        <v>77</v>
      </c>
      <c r="P1302" s="17">
        <v>0.75800000000000001</v>
      </c>
      <c r="Q1302" s="17">
        <v>0.69399999999999995</v>
      </c>
      <c r="R1302" s="17">
        <v>0.218</v>
      </c>
      <c r="S1302" s="17">
        <v>0.27800000000000002</v>
      </c>
      <c r="T1302" s="17">
        <v>0.10199999999999999</v>
      </c>
      <c r="U1302" s="17">
        <v>0.371</v>
      </c>
      <c r="V1302" s="17">
        <v>-2.9860000000000002</v>
      </c>
      <c r="W1302" s="17">
        <v>185195</v>
      </c>
      <c r="X1302">
        <f>YEAR(semaineNetNm1[[#This Row],[Date de sortie]])</f>
        <v>2019</v>
      </c>
    </row>
    <row r="1303" spans="1:24" x14ac:dyDescent="0.25">
      <c r="A1303" s="10" t="s">
        <v>752</v>
      </c>
      <c r="B1303" s="17">
        <v>1532</v>
      </c>
      <c r="C1303" s="18">
        <v>153</v>
      </c>
      <c r="D1303" s="17">
        <v>3</v>
      </c>
      <c r="E1303" s="19">
        <v>43826</v>
      </c>
      <c r="F1303" s="17" t="s">
        <v>2054</v>
      </c>
      <c r="G1303" s="17" t="s">
        <v>619</v>
      </c>
      <c r="H1303" t="str" cm="1">
        <f t="array" ref="H13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03" s="17" t="s">
        <v>68</v>
      </c>
      <c r="J1303" t="str">
        <f>IF(semaineNetNm1[[#This Row],[Popularité]]&gt;=70,"Forte","Faible")</f>
        <v>Forte</v>
      </c>
      <c r="K1303" t="str">
        <f>IF(semaineNetNm1[[#This Row],[Energie]]&gt;0.6,"Forte","Faible")</f>
        <v>Forte</v>
      </c>
      <c r="L1303" s="18">
        <v>4816702</v>
      </c>
      <c r="M1303" s="17">
        <v>7408249</v>
      </c>
      <c r="N1303" s="19">
        <v>43671</v>
      </c>
      <c r="O1303" s="17">
        <v>71</v>
      </c>
      <c r="P1303" s="17">
        <v>0.80100000000000005</v>
      </c>
      <c r="Q1303" s="17">
        <v>0.84199999999999997</v>
      </c>
      <c r="R1303" s="17">
        <v>0.22800000000000001</v>
      </c>
      <c r="S1303" s="17">
        <v>0.157</v>
      </c>
      <c r="T1303" s="17">
        <v>6.4199999999999993E-2</v>
      </c>
      <c r="U1303" s="17">
        <v>0.61699999999999999</v>
      </c>
      <c r="V1303" s="17">
        <v>-4.1669999999999998</v>
      </c>
      <c r="W1303" s="17">
        <v>212500</v>
      </c>
      <c r="X1303">
        <f>YEAR(semaineNetNm1[[#This Row],[Date de sortie]])</f>
        <v>2019</v>
      </c>
    </row>
    <row r="1304" spans="1:24" x14ac:dyDescent="0.25">
      <c r="A1304" s="10" t="s">
        <v>752</v>
      </c>
      <c r="B1304" s="17">
        <v>1021</v>
      </c>
      <c r="C1304" s="18">
        <v>25</v>
      </c>
      <c r="D1304" s="17">
        <v>30</v>
      </c>
      <c r="E1304" s="19">
        <v>43826</v>
      </c>
      <c r="F1304" s="17" t="s">
        <v>2055</v>
      </c>
      <c r="G1304" s="17" t="s">
        <v>2056</v>
      </c>
      <c r="H1304" t="str" cm="1">
        <f t="array" ref="H13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04" s="17" t="s">
        <v>51</v>
      </c>
      <c r="J1304" t="str">
        <f>IF(semaineNetNm1[[#This Row],[Popularité]]&gt;=70,"Forte","Faible")</f>
        <v>Forte</v>
      </c>
      <c r="K1304" t="str">
        <f>IF(semaineNetNm1[[#This Row],[Energie]]&gt;0.6,"Forte","Faible")</f>
        <v>Forte</v>
      </c>
      <c r="L1304" s="18">
        <v>4627026</v>
      </c>
      <c r="M1304" s="17">
        <v>18306226</v>
      </c>
      <c r="N1304" s="19">
        <v>43665</v>
      </c>
      <c r="O1304" s="17">
        <v>77</v>
      </c>
      <c r="P1304" s="17">
        <v>0.80800000000000005</v>
      </c>
      <c r="Q1304" s="17">
        <v>0.78600000000000003</v>
      </c>
      <c r="R1304" s="17">
        <v>8.8200000000000001E-2</v>
      </c>
      <c r="S1304" s="17">
        <v>8.4599999999999995E-2</v>
      </c>
      <c r="T1304" s="17">
        <v>8.2199999999999995E-2</v>
      </c>
      <c r="U1304" s="17">
        <v>0.60899999999999999</v>
      </c>
      <c r="V1304" s="17">
        <v>-3.702</v>
      </c>
      <c r="W1304" s="17">
        <v>301714</v>
      </c>
      <c r="X1304">
        <f>YEAR(semaineNetNm1[[#This Row],[Date de sortie]])</f>
        <v>2019</v>
      </c>
    </row>
    <row r="1305" spans="1:24" x14ac:dyDescent="0.25">
      <c r="A1305" s="10" t="s">
        <v>752</v>
      </c>
      <c r="B1305" s="17">
        <v>1195</v>
      </c>
      <c r="C1305" s="18">
        <v>39</v>
      </c>
      <c r="D1305" s="17">
        <v>20</v>
      </c>
      <c r="E1305" s="19">
        <v>43833</v>
      </c>
      <c r="F1305" s="17" t="s">
        <v>2057</v>
      </c>
      <c r="G1305" s="17" t="s">
        <v>931</v>
      </c>
      <c r="H1305" t="str" cm="1">
        <f t="array" ref="H13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05" s="17" t="s">
        <v>68</v>
      </c>
      <c r="J1305" t="str">
        <f>IF(semaineNetNm1[[#This Row],[Popularité]]&gt;=70,"Forte","Faible")</f>
        <v>Forte</v>
      </c>
      <c r="K1305" t="str">
        <f>IF(semaineNetNm1[[#This Row],[Energie]]&gt;0.6,"Forte","Faible")</f>
        <v>Forte</v>
      </c>
      <c r="L1305" s="18">
        <v>4313625</v>
      </c>
      <c r="M1305" s="17">
        <v>17097317</v>
      </c>
      <c r="N1305" s="19">
        <v>43665</v>
      </c>
      <c r="O1305" s="17">
        <v>76</v>
      </c>
      <c r="P1305" s="17">
        <v>0.68200000000000005</v>
      </c>
      <c r="Q1305" s="17">
        <v>0.47699999999999998</v>
      </c>
      <c r="R1305" s="17">
        <v>9.2499999999999999E-2</v>
      </c>
      <c r="S1305" s="17">
        <v>0.153</v>
      </c>
      <c r="T1305" s="17">
        <v>7.6300000000000007E-2</v>
      </c>
      <c r="U1305" s="17">
        <v>0.34499999999999997</v>
      </c>
      <c r="V1305" s="17">
        <v>-4.931</v>
      </c>
      <c r="W1305" s="17">
        <v>202205</v>
      </c>
      <c r="X1305">
        <f>YEAR(semaineNetNm1[[#This Row],[Date de sortie]])</f>
        <v>2019</v>
      </c>
    </row>
    <row r="1306" spans="1:24" x14ac:dyDescent="0.25">
      <c r="A1306" s="10" t="s">
        <v>752</v>
      </c>
      <c r="B1306" s="17">
        <v>1350</v>
      </c>
      <c r="C1306" s="18">
        <v>41</v>
      </c>
      <c r="D1306" s="17">
        <v>11</v>
      </c>
      <c r="E1306" s="19">
        <v>43833</v>
      </c>
      <c r="F1306" s="17" t="s">
        <v>2058</v>
      </c>
      <c r="G1306" s="17" t="s">
        <v>55</v>
      </c>
      <c r="H1306" t="str" cm="1">
        <f t="array" ref="H13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06" s="17" t="s">
        <v>56</v>
      </c>
      <c r="J1306" t="str">
        <f>IF(semaineNetNm1[[#This Row],[Popularité]]&gt;=70,"Forte","Faible")</f>
        <v>Forte</v>
      </c>
      <c r="K1306" t="str">
        <f>IF(semaineNetNm1[[#This Row],[Energie]]&gt;0.6,"Forte","Faible")</f>
        <v>Forte</v>
      </c>
      <c r="L1306" s="18">
        <v>5315827</v>
      </c>
      <c r="M1306" s="17">
        <v>83337783</v>
      </c>
      <c r="N1306" s="19">
        <v>43658</v>
      </c>
      <c r="O1306" s="17">
        <v>77</v>
      </c>
      <c r="P1306" s="17">
        <v>0.621</v>
      </c>
      <c r="Q1306" s="17">
        <v>0.85699999999999998</v>
      </c>
      <c r="R1306" s="17">
        <v>8.2500000000000004E-2</v>
      </c>
      <c r="S1306" s="17">
        <v>0.14799999999999999</v>
      </c>
      <c r="T1306" s="17">
        <v>8.6499999999999994E-2</v>
      </c>
      <c r="U1306" s="17">
        <v>0.66800000000000004</v>
      </c>
      <c r="V1306" s="17">
        <v>-6.3760000000000003</v>
      </c>
      <c r="W1306" s="17">
        <v>204467</v>
      </c>
      <c r="X1306">
        <f>YEAR(semaineNetNm1[[#This Row],[Date de sortie]])</f>
        <v>2019</v>
      </c>
    </row>
    <row r="1307" spans="1:24" x14ac:dyDescent="0.25">
      <c r="A1307" s="10" t="s">
        <v>752</v>
      </c>
      <c r="B1307" s="17">
        <v>428</v>
      </c>
      <c r="C1307" s="18">
        <v>43</v>
      </c>
      <c r="D1307" s="17">
        <v>29</v>
      </c>
      <c r="E1307" s="19">
        <v>43826</v>
      </c>
      <c r="F1307" s="17" t="s">
        <v>2059</v>
      </c>
      <c r="G1307" s="17" t="s">
        <v>2060</v>
      </c>
      <c r="H1307" t="str" cm="1">
        <f t="array" ref="H13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07" s="17" t="s">
        <v>51</v>
      </c>
      <c r="J1307" t="str">
        <f>IF(semaineNetNm1[[#This Row],[Popularité]]&gt;=70,"Forte","Faible")</f>
        <v>Forte</v>
      </c>
      <c r="K1307" t="str">
        <f>IF(semaineNetNm1[[#This Row],[Energie]]&gt;0.6,"Forte","Faible")</f>
        <v>Forte</v>
      </c>
      <c r="L1307" s="18">
        <v>4959754</v>
      </c>
      <c r="M1307" s="17">
        <v>29051363</v>
      </c>
      <c r="N1307" s="19">
        <v>43644</v>
      </c>
      <c r="O1307" s="17">
        <v>83</v>
      </c>
      <c r="P1307" s="17">
        <v>0.64600000000000002</v>
      </c>
      <c r="Q1307" s="17">
        <v>0.754</v>
      </c>
      <c r="R1307" s="17">
        <v>0.317</v>
      </c>
      <c r="S1307" s="17">
        <v>0.152</v>
      </c>
      <c r="T1307" s="17">
        <v>0.108</v>
      </c>
      <c r="U1307" s="17">
        <v>0.42899999999999999</v>
      </c>
      <c r="V1307" s="17">
        <v>-5.7949999999999999</v>
      </c>
      <c r="W1307" s="17">
        <v>242573</v>
      </c>
      <c r="X1307">
        <f>YEAR(semaineNetNm1[[#This Row],[Date de sortie]])</f>
        <v>2019</v>
      </c>
    </row>
    <row r="1308" spans="1:24" x14ac:dyDescent="0.25">
      <c r="A1308" s="10" t="s">
        <v>752</v>
      </c>
      <c r="B1308" s="17">
        <v>801</v>
      </c>
      <c r="C1308" s="18">
        <v>30</v>
      </c>
      <c r="D1308" s="17">
        <v>45</v>
      </c>
      <c r="E1308" s="19">
        <v>43826</v>
      </c>
      <c r="F1308" s="17" t="s">
        <v>2061</v>
      </c>
      <c r="G1308" s="17" t="s">
        <v>55</v>
      </c>
      <c r="H1308" t="str" cm="1">
        <f t="array" ref="H13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08" s="17" t="s">
        <v>56</v>
      </c>
      <c r="J1308" t="str">
        <f>IF(semaineNetNm1[[#This Row],[Popularité]]&gt;=70,"Forte","Faible")</f>
        <v>Forte</v>
      </c>
      <c r="K1308" t="str">
        <f>IF(semaineNetNm1[[#This Row],[Energie]]&gt;0.6,"Forte","Faible")</f>
        <v>Forte</v>
      </c>
      <c r="L1308" s="18">
        <v>4813796</v>
      </c>
      <c r="M1308" s="17">
        <v>83337783</v>
      </c>
      <c r="N1308" s="19">
        <v>43644</v>
      </c>
      <c r="O1308" s="17">
        <v>79</v>
      </c>
      <c r="P1308" s="17">
        <v>0.64800000000000002</v>
      </c>
      <c r="Q1308" s="17">
        <v>0.64</v>
      </c>
      <c r="R1308" s="17">
        <v>0.187</v>
      </c>
      <c r="S1308" s="17">
        <v>0.124</v>
      </c>
      <c r="T1308" s="17">
        <v>8.0199999999999994E-2</v>
      </c>
      <c r="U1308" s="17">
        <v>0.54800000000000004</v>
      </c>
      <c r="V1308" s="17">
        <v>-8.1129999999999995</v>
      </c>
      <c r="W1308" s="17">
        <v>197867</v>
      </c>
      <c r="X1308">
        <f>YEAR(semaineNetNm1[[#This Row],[Date de sortie]])</f>
        <v>2019</v>
      </c>
    </row>
    <row r="1309" spans="1:24" x14ac:dyDescent="0.25">
      <c r="A1309" s="10" t="s">
        <v>752</v>
      </c>
      <c r="B1309" s="17">
        <v>851</v>
      </c>
      <c r="C1309" s="18">
        <v>108</v>
      </c>
      <c r="D1309" s="17">
        <v>17</v>
      </c>
      <c r="E1309" s="19">
        <v>43833</v>
      </c>
      <c r="F1309" s="17" t="s">
        <v>2062</v>
      </c>
      <c r="G1309" s="17" t="s">
        <v>2063</v>
      </c>
      <c r="H1309" t="str" cm="1">
        <f t="array" ref="H13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09" s="17" t="s">
        <v>68</v>
      </c>
      <c r="J1309" t="str">
        <f>IF(semaineNetNm1[[#This Row],[Popularité]]&gt;=70,"Forte","Faible")</f>
        <v>Forte</v>
      </c>
      <c r="K1309" t="str">
        <f>IF(semaineNetNm1[[#This Row],[Energie]]&gt;0.6,"Forte","Faible")</f>
        <v>Faible</v>
      </c>
      <c r="L1309" s="18">
        <v>4641393</v>
      </c>
      <c r="M1309" s="17">
        <v>14073083</v>
      </c>
      <c r="N1309" s="19">
        <v>43644</v>
      </c>
      <c r="O1309" s="17">
        <v>80</v>
      </c>
      <c r="P1309" s="17">
        <v>0.45400000000000001</v>
      </c>
      <c r="Q1309" s="17">
        <v>0.69599999999999995</v>
      </c>
      <c r="R1309" s="17">
        <v>0.153</v>
      </c>
      <c r="S1309" s="17">
        <v>0.123</v>
      </c>
      <c r="T1309" s="17">
        <v>0.155</v>
      </c>
      <c r="U1309" s="17">
        <v>0.13600000000000001</v>
      </c>
      <c r="V1309" s="17">
        <v>-6.7560000000000002</v>
      </c>
      <c r="W1309" s="17">
        <v>260640</v>
      </c>
      <c r="X1309">
        <f>YEAR(semaineNetNm1[[#This Row],[Date de sortie]])</f>
        <v>2019</v>
      </c>
    </row>
    <row r="1310" spans="1:24" x14ac:dyDescent="0.25">
      <c r="A1310" s="10" t="s">
        <v>752</v>
      </c>
      <c r="B1310" s="17">
        <v>945</v>
      </c>
      <c r="C1310" s="18">
        <v>37</v>
      </c>
      <c r="D1310" s="17">
        <v>35</v>
      </c>
      <c r="E1310" s="19">
        <v>43861</v>
      </c>
      <c r="F1310" s="17" t="s">
        <v>2064</v>
      </c>
      <c r="G1310" s="17" t="s">
        <v>2065</v>
      </c>
      <c r="H1310" t="str" cm="1">
        <f t="array" ref="H13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10" s="17" t="s">
        <v>553</v>
      </c>
      <c r="J1310" t="str">
        <f>IF(semaineNetNm1[[#This Row],[Popularité]]&gt;=70,"Forte","Faible")</f>
        <v>Forte</v>
      </c>
      <c r="K1310" t="str">
        <f>IF(semaineNetNm1[[#This Row],[Energie]]&gt;0.6,"Forte","Faible")</f>
        <v>Faible</v>
      </c>
      <c r="L1310" s="18">
        <v>4436934</v>
      </c>
      <c r="M1310" s="17">
        <v>881797</v>
      </c>
      <c r="N1310" s="19">
        <v>43644</v>
      </c>
      <c r="O1310" s="17">
        <v>80</v>
      </c>
      <c r="P1310" s="17">
        <v>0.54500000000000004</v>
      </c>
      <c r="Q1310" s="17">
        <v>0.80900000000000005</v>
      </c>
      <c r="R1310" s="17">
        <v>7.3499999999999996E-2</v>
      </c>
      <c r="S1310" s="17">
        <v>0.39200000000000002</v>
      </c>
      <c r="T1310" s="17">
        <v>0.151</v>
      </c>
      <c r="U1310" s="17">
        <v>0.24399999999999999</v>
      </c>
      <c r="V1310" s="17">
        <v>-6.6779999999999999</v>
      </c>
      <c r="W1310" s="17">
        <v>180435</v>
      </c>
      <c r="X1310">
        <f>YEAR(semaineNetNm1[[#This Row],[Date de sortie]])</f>
        <v>2019</v>
      </c>
    </row>
    <row r="1311" spans="1:24" x14ac:dyDescent="0.25">
      <c r="A1311" s="10" t="s">
        <v>752</v>
      </c>
      <c r="B1311" s="17">
        <v>962</v>
      </c>
      <c r="C1311" s="18">
        <v>118</v>
      </c>
      <c r="D1311" s="17">
        <v>33</v>
      </c>
      <c r="E1311" s="19">
        <v>43826</v>
      </c>
      <c r="F1311" s="17" t="s">
        <v>2066</v>
      </c>
      <c r="G1311" s="17" t="s">
        <v>2067</v>
      </c>
      <c r="H1311" t="str" cm="1">
        <f t="array" ref="H13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11" s="17" t="s">
        <v>102</v>
      </c>
      <c r="J1311" t="str">
        <f>IF(semaineNetNm1[[#This Row],[Popularité]]&gt;=70,"Forte","Faible")</f>
        <v>Forte</v>
      </c>
      <c r="K1311" t="str">
        <f>IF(semaineNetNm1[[#This Row],[Energie]]&gt;0.6,"Forte","Faible")</f>
        <v>Forte</v>
      </c>
      <c r="L1311" s="18">
        <v>4392936</v>
      </c>
      <c r="M1311" s="17">
        <v>7593792</v>
      </c>
      <c r="N1311" s="19">
        <v>43644</v>
      </c>
      <c r="O1311" s="17">
        <v>79</v>
      </c>
      <c r="P1311" s="17">
        <v>0.67800000000000005</v>
      </c>
      <c r="Q1311" s="17">
        <v>0.69299999999999995</v>
      </c>
      <c r="R1311" s="17">
        <v>3.2399999999999998E-2</v>
      </c>
      <c r="S1311" s="17">
        <v>1.5100000000000001E-2</v>
      </c>
      <c r="T1311" s="17">
        <v>0.10100000000000001</v>
      </c>
      <c r="U1311" s="17">
        <v>0.40400000000000003</v>
      </c>
      <c r="V1311" s="17">
        <v>-7.1589999999999998</v>
      </c>
      <c r="W1311" s="17">
        <v>228267</v>
      </c>
      <c r="X1311">
        <f>YEAR(semaineNetNm1[[#This Row],[Date de sortie]])</f>
        <v>2019</v>
      </c>
    </row>
    <row r="1312" spans="1:24" x14ac:dyDescent="0.25">
      <c r="A1312" s="10" t="s">
        <v>752</v>
      </c>
      <c r="B1312" s="17">
        <v>1041</v>
      </c>
      <c r="C1312" s="18">
        <v>46</v>
      </c>
      <c r="D1312" s="17">
        <v>29</v>
      </c>
      <c r="E1312" s="19">
        <v>43826</v>
      </c>
      <c r="F1312" s="17" t="s">
        <v>2068</v>
      </c>
      <c r="G1312" s="17" t="s">
        <v>2069</v>
      </c>
      <c r="H1312" t="str" cm="1">
        <f t="array" ref="H13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12" s="17" t="s">
        <v>428</v>
      </c>
      <c r="J1312" t="str">
        <f>IF(semaineNetNm1[[#This Row],[Popularité]]&gt;=70,"Forte","Faible")</f>
        <v>Forte</v>
      </c>
      <c r="K1312" t="str">
        <f>IF(semaineNetNm1[[#This Row],[Energie]]&gt;0.6,"Forte","Faible")</f>
        <v>Faible</v>
      </c>
      <c r="L1312" s="18">
        <v>4541965</v>
      </c>
      <c r="M1312" s="17">
        <v>268766</v>
      </c>
      <c r="N1312" s="19">
        <v>43644</v>
      </c>
      <c r="O1312" s="17">
        <v>77</v>
      </c>
      <c r="P1312" s="17">
        <v>0.39</v>
      </c>
      <c r="Q1312" s="17">
        <v>0.84299999999999997</v>
      </c>
      <c r="R1312" s="17">
        <v>8.4599999999999995E-2</v>
      </c>
      <c r="S1312" s="17">
        <v>0.17799999999999999</v>
      </c>
      <c r="T1312" s="17">
        <v>0.13700000000000001</v>
      </c>
      <c r="U1312" s="17">
        <v>0.495</v>
      </c>
      <c r="V1312" s="17">
        <v>-7.899</v>
      </c>
      <c r="W1312" s="17">
        <v>160627</v>
      </c>
      <c r="X1312">
        <f>YEAR(semaineNetNm1[[#This Row],[Date de sortie]])</f>
        <v>2019</v>
      </c>
    </row>
    <row r="1313" spans="1:24" x14ac:dyDescent="0.25">
      <c r="A1313" s="10" t="s">
        <v>752</v>
      </c>
      <c r="B1313" s="17">
        <v>1374</v>
      </c>
      <c r="C1313" s="18">
        <v>146</v>
      </c>
      <c r="D1313" s="17">
        <v>8</v>
      </c>
      <c r="E1313" s="19">
        <v>43826</v>
      </c>
      <c r="F1313" s="17" t="s">
        <v>2070</v>
      </c>
      <c r="G1313" s="17" t="s">
        <v>2060</v>
      </c>
      <c r="H1313" t="str" cm="1">
        <f t="array" ref="H13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13" s="17" t="s">
        <v>51</v>
      </c>
      <c r="J1313" t="str">
        <f>IF(semaineNetNm1[[#This Row],[Popularité]]&gt;=70,"Forte","Faible")</f>
        <v>Forte</v>
      </c>
      <c r="K1313" t="str">
        <f>IF(semaineNetNm1[[#This Row],[Energie]]&gt;0.6,"Forte","Faible")</f>
        <v>Forte</v>
      </c>
      <c r="L1313" s="18">
        <v>5141047</v>
      </c>
      <c r="M1313" s="17">
        <v>29067437</v>
      </c>
      <c r="N1313" s="19">
        <v>43644</v>
      </c>
      <c r="O1313" s="17">
        <v>77</v>
      </c>
      <c r="P1313" s="17">
        <v>0.79100000000000004</v>
      </c>
      <c r="Q1313" s="17">
        <v>0.63900000000000001</v>
      </c>
      <c r="R1313" s="17">
        <v>0.253</v>
      </c>
      <c r="S1313" s="17">
        <v>2.75E-2</v>
      </c>
      <c r="T1313" s="17">
        <v>0.36199999999999999</v>
      </c>
      <c r="U1313" s="17">
        <v>0.93899999999999995</v>
      </c>
      <c r="V1313" s="17">
        <v>-4.4429999999999996</v>
      </c>
      <c r="W1313" s="17">
        <v>222347</v>
      </c>
      <c r="X1313">
        <f>YEAR(semaineNetNm1[[#This Row],[Date de sortie]])</f>
        <v>2019</v>
      </c>
    </row>
    <row r="1314" spans="1:24" x14ac:dyDescent="0.25">
      <c r="A1314" s="10" t="s">
        <v>752</v>
      </c>
      <c r="B1314" s="17">
        <v>1227</v>
      </c>
      <c r="C1314" s="18">
        <v>85</v>
      </c>
      <c r="D1314" s="17">
        <v>17</v>
      </c>
      <c r="E1314" s="19">
        <v>43826</v>
      </c>
      <c r="F1314" s="17" t="s">
        <v>2071</v>
      </c>
      <c r="G1314" s="17" t="s">
        <v>2072</v>
      </c>
      <c r="H1314" t="str" cm="1">
        <f t="array" ref="H13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14" s="17" t="s">
        <v>68</v>
      </c>
      <c r="J1314" t="str">
        <f>IF(semaineNetNm1[[#This Row],[Popularité]]&gt;=70,"Forte","Faible")</f>
        <v>Forte</v>
      </c>
      <c r="K1314" t="str">
        <f>IF(semaineNetNm1[[#This Row],[Energie]]&gt;0.6,"Forte","Faible")</f>
        <v>Forte</v>
      </c>
      <c r="L1314" s="18">
        <v>4367368</v>
      </c>
      <c r="M1314" s="17">
        <v>9747805</v>
      </c>
      <c r="N1314" s="19">
        <v>43642</v>
      </c>
      <c r="O1314" s="17">
        <v>76</v>
      </c>
      <c r="P1314" s="17">
        <v>0.76800000000000002</v>
      </c>
      <c r="Q1314" s="17">
        <v>0.65700000000000003</v>
      </c>
      <c r="R1314" s="17">
        <v>5.0700000000000002E-2</v>
      </c>
      <c r="S1314" s="17">
        <v>0.108</v>
      </c>
      <c r="T1314" s="17">
        <v>0.14399999999999999</v>
      </c>
      <c r="U1314" s="17">
        <v>0.75900000000000001</v>
      </c>
      <c r="V1314" s="17">
        <v>-4.6280000000000001</v>
      </c>
      <c r="W1314" s="17">
        <v>186223</v>
      </c>
      <c r="X1314">
        <f>YEAR(semaineNetNm1[[#This Row],[Date de sortie]])</f>
        <v>2019</v>
      </c>
    </row>
    <row r="1315" spans="1:24" x14ac:dyDescent="0.25">
      <c r="A1315" s="10" t="s">
        <v>752</v>
      </c>
      <c r="B1315" s="17">
        <v>118</v>
      </c>
      <c r="C1315" s="18">
        <v>9</v>
      </c>
      <c r="D1315" s="17">
        <v>83</v>
      </c>
      <c r="E1315" s="19">
        <v>43826</v>
      </c>
      <c r="F1315" s="17" t="s">
        <v>2073</v>
      </c>
      <c r="G1315" s="17" t="s">
        <v>2074</v>
      </c>
      <c r="H1315" t="str" cm="1">
        <f t="array" ref="H13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15" s="17" t="s">
        <v>61</v>
      </c>
      <c r="J1315" t="str">
        <f>IF(semaineNetNm1[[#This Row],[Popularité]]&gt;=70,"Forte","Faible")</f>
        <v>Forte</v>
      </c>
      <c r="K1315" t="str">
        <f>IF(semaineNetNm1[[#This Row],[Energie]]&gt;0.6,"Forte","Faible")</f>
        <v>Faible</v>
      </c>
      <c r="L1315" s="18">
        <v>6317487</v>
      </c>
      <c r="M1315" s="17">
        <v>33879560</v>
      </c>
      <c r="N1315" s="19">
        <v>43637</v>
      </c>
      <c r="O1315" s="17">
        <v>82</v>
      </c>
      <c r="P1315" s="17">
        <v>0.54</v>
      </c>
      <c r="Q1315" s="17">
        <v>0.75900000000000001</v>
      </c>
      <c r="R1315" s="17">
        <v>2.87E-2</v>
      </c>
      <c r="S1315" s="17">
        <v>3.6999999999999998E-2</v>
      </c>
      <c r="T1315" s="17">
        <v>9.4500000000000001E-2</v>
      </c>
      <c r="U1315" s="17">
        <v>0.75</v>
      </c>
      <c r="V1315" s="17">
        <v>-6.0389999999999997</v>
      </c>
      <c r="W1315" s="17">
        <v>190960</v>
      </c>
      <c r="X1315">
        <f>YEAR(semaineNetNm1[[#This Row],[Date de sortie]])</f>
        <v>2019</v>
      </c>
    </row>
    <row r="1316" spans="1:24" x14ac:dyDescent="0.25">
      <c r="A1316" s="10" t="s">
        <v>752</v>
      </c>
      <c r="B1316" s="17">
        <v>873</v>
      </c>
      <c r="C1316" s="18">
        <v>112</v>
      </c>
      <c r="D1316" s="17">
        <v>5</v>
      </c>
      <c r="E1316" s="19">
        <v>44085</v>
      </c>
      <c r="F1316" s="17" t="s">
        <v>2075</v>
      </c>
      <c r="G1316" s="17" t="s">
        <v>2076</v>
      </c>
      <c r="H1316" t="str" cm="1">
        <f t="array" ref="H13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16" s="17" t="s">
        <v>291</v>
      </c>
      <c r="J1316" t="str">
        <f>IF(semaineNetNm1[[#This Row],[Popularité]]&gt;=70,"Forte","Faible")</f>
        <v>Forte</v>
      </c>
      <c r="K1316" t="str">
        <f>IF(semaineNetNm1[[#This Row],[Energie]]&gt;0.6,"Forte","Faible")</f>
        <v>Faible</v>
      </c>
      <c r="L1316" s="18">
        <v>5463424</v>
      </c>
      <c r="M1316" s="17">
        <v>2396662</v>
      </c>
      <c r="N1316" s="19">
        <v>43637</v>
      </c>
      <c r="O1316" s="17">
        <v>75</v>
      </c>
      <c r="P1316" s="17">
        <v>0.41499999999999998</v>
      </c>
      <c r="Q1316" s="17">
        <v>0.74</v>
      </c>
      <c r="R1316" s="17">
        <v>7.0699999999999999E-2</v>
      </c>
      <c r="S1316" s="17">
        <v>0.24199999999999999</v>
      </c>
      <c r="T1316" s="17">
        <v>0.31900000000000001</v>
      </c>
      <c r="U1316" s="17">
        <v>0.156</v>
      </c>
      <c r="V1316" s="17">
        <v>-8.9139999999999997</v>
      </c>
      <c r="W1316" s="17">
        <v>180161</v>
      </c>
      <c r="X1316">
        <f>YEAR(semaineNetNm1[[#This Row],[Date de sortie]])</f>
        <v>2019</v>
      </c>
    </row>
    <row r="1317" spans="1:24" x14ac:dyDescent="0.25">
      <c r="A1317" s="10" t="s">
        <v>752</v>
      </c>
      <c r="B1317" s="17">
        <v>1019</v>
      </c>
      <c r="C1317" s="18">
        <v>44</v>
      </c>
      <c r="D1317" s="17">
        <v>30</v>
      </c>
      <c r="E1317" s="19">
        <v>43826</v>
      </c>
      <c r="F1317" s="17" t="s">
        <v>2077</v>
      </c>
      <c r="G1317" s="17" t="s">
        <v>2078</v>
      </c>
      <c r="H1317" t="str" cm="1">
        <f t="array" ref="H13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317" s="17" t="s">
        <v>144</v>
      </c>
      <c r="J1317" t="str">
        <f>IF(semaineNetNm1[[#This Row],[Popularité]]&gt;=70,"Forte","Faible")</f>
        <v>Forte</v>
      </c>
      <c r="K1317" t="str">
        <f>IF(semaineNetNm1[[#This Row],[Energie]]&gt;0.6,"Forte","Faible")</f>
        <v>Forte</v>
      </c>
      <c r="L1317" s="18">
        <v>4643817</v>
      </c>
      <c r="M1317" s="17">
        <v>5488666</v>
      </c>
      <c r="N1317" s="19">
        <v>43637</v>
      </c>
      <c r="O1317" s="17">
        <v>81</v>
      </c>
      <c r="P1317" s="17">
        <v>0.61899999999999999</v>
      </c>
      <c r="Q1317" s="17">
        <v>0.878</v>
      </c>
      <c r="R1317" s="17">
        <v>0.10199999999999999</v>
      </c>
      <c r="S1317" s="17">
        <v>5.33E-2</v>
      </c>
      <c r="T1317" s="17">
        <v>0.113</v>
      </c>
      <c r="U1317" s="17">
        <v>0.63900000000000001</v>
      </c>
      <c r="V1317" s="17">
        <v>-5.56</v>
      </c>
      <c r="W1317" s="17">
        <v>157067</v>
      </c>
      <c r="X1317">
        <f>YEAR(semaineNetNm1[[#This Row],[Date de sortie]])</f>
        <v>2019</v>
      </c>
    </row>
    <row r="1318" spans="1:24" x14ac:dyDescent="0.25">
      <c r="A1318" s="10" t="s">
        <v>752</v>
      </c>
      <c r="B1318" s="17">
        <v>1396</v>
      </c>
      <c r="C1318" s="18">
        <v>182</v>
      </c>
      <c r="D1318" s="17">
        <v>1</v>
      </c>
      <c r="E1318" s="19">
        <v>43882</v>
      </c>
      <c r="F1318" s="17" t="s">
        <v>2079</v>
      </c>
      <c r="G1318" s="17" t="s">
        <v>2080</v>
      </c>
      <c r="H1318" t="str" cm="1">
        <f t="array" ref="H13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318" s="17" t="s">
        <v>74</v>
      </c>
      <c r="J1318" t="str">
        <f>IF(semaineNetNm1[[#This Row],[Popularité]]&gt;=70,"Forte","Faible")</f>
        <v>Faible</v>
      </c>
      <c r="K1318" t="str">
        <f>IF(semaineNetNm1[[#This Row],[Energie]]&gt;0.6,"Forte","Faible")</f>
        <v>Faible</v>
      </c>
      <c r="L1318" s="18">
        <v>4994448</v>
      </c>
      <c r="M1318" s="17">
        <v>1347589</v>
      </c>
      <c r="N1318" s="19">
        <v>43637</v>
      </c>
      <c r="O1318" s="17">
        <v>61</v>
      </c>
      <c r="P1318" s="17">
        <v>0.55600000000000005</v>
      </c>
      <c r="Q1318" s="17">
        <v>0.91500000000000004</v>
      </c>
      <c r="R1318" s="17">
        <v>0.216</v>
      </c>
      <c r="S1318" s="17">
        <v>1.4500000000000001E-2</v>
      </c>
      <c r="T1318" s="17">
        <v>7.3300000000000004E-2</v>
      </c>
      <c r="U1318" s="17">
        <v>0.67</v>
      </c>
      <c r="V1318" s="17">
        <v>-8.6010000000000009</v>
      </c>
      <c r="W1318" s="17">
        <v>170947</v>
      </c>
      <c r="X1318">
        <f>YEAR(semaineNetNm1[[#This Row],[Date de sortie]])</f>
        <v>2019</v>
      </c>
    </row>
    <row r="1319" spans="1:24" x14ac:dyDescent="0.25">
      <c r="A1319" s="10" t="s">
        <v>752</v>
      </c>
      <c r="B1319" s="17">
        <v>1549</v>
      </c>
      <c r="C1319" s="18">
        <v>178</v>
      </c>
      <c r="D1319" s="17">
        <v>1</v>
      </c>
      <c r="E1319" s="19">
        <v>43826</v>
      </c>
      <c r="F1319" s="17" t="s">
        <v>2081</v>
      </c>
      <c r="G1319" s="17" t="s">
        <v>143</v>
      </c>
      <c r="H1319" t="str" cm="1">
        <f t="array" ref="H13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319" s="17" t="s">
        <v>144</v>
      </c>
      <c r="J1319" t="str">
        <f>IF(semaineNetNm1[[#This Row],[Popularité]]&gt;=70,"Forte","Faible")</f>
        <v>Forte</v>
      </c>
      <c r="K1319" t="str">
        <f>IF(semaineNetNm1[[#This Row],[Energie]]&gt;0.6,"Forte","Faible")</f>
        <v>Forte</v>
      </c>
      <c r="L1319" s="18">
        <v>4852004</v>
      </c>
      <c r="M1319" s="17">
        <v>5488666</v>
      </c>
      <c r="N1319" s="19">
        <v>43637</v>
      </c>
      <c r="O1319" s="17">
        <v>81</v>
      </c>
      <c r="P1319" s="17">
        <v>0.61899999999999999</v>
      </c>
      <c r="Q1319" s="17">
        <v>0.878</v>
      </c>
      <c r="R1319" s="17">
        <v>0.10199999999999999</v>
      </c>
      <c r="S1319" s="17">
        <v>5.33E-2</v>
      </c>
      <c r="T1319" s="17">
        <v>0.113</v>
      </c>
      <c r="U1319" s="17">
        <v>0.63900000000000001</v>
      </c>
      <c r="V1319" s="17">
        <v>-5.56</v>
      </c>
      <c r="W1319" s="17">
        <v>157067</v>
      </c>
      <c r="X1319">
        <f>YEAR(semaineNetNm1[[#This Row],[Date de sortie]])</f>
        <v>2019</v>
      </c>
    </row>
    <row r="1320" spans="1:24" x14ac:dyDescent="0.25">
      <c r="A1320" s="10" t="s">
        <v>752</v>
      </c>
      <c r="B1320" s="17">
        <v>1433</v>
      </c>
      <c r="C1320" s="18">
        <v>66</v>
      </c>
      <c r="D1320" s="17">
        <v>7</v>
      </c>
      <c r="E1320" s="19">
        <v>43833</v>
      </c>
      <c r="F1320" s="17" t="s">
        <v>2082</v>
      </c>
      <c r="G1320" s="17" t="s">
        <v>2083</v>
      </c>
      <c r="H1320" t="str" cm="1">
        <f t="array" ref="H13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20" s="17" t="s">
        <v>2084</v>
      </c>
      <c r="J1320" t="str">
        <f>IF(semaineNetNm1[[#This Row],[Popularité]]&gt;=70,"Forte","Faible")</f>
        <v>Forte</v>
      </c>
      <c r="K1320" t="str">
        <f>IF(semaineNetNm1[[#This Row],[Energie]]&gt;0.6,"Forte","Faible")</f>
        <v>Faible</v>
      </c>
      <c r="L1320" s="18">
        <v>6554824</v>
      </c>
      <c r="M1320" s="17">
        <v>82522</v>
      </c>
      <c r="N1320" s="19">
        <v>43634</v>
      </c>
      <c r="O1320" s="17">
        <v>70</v>
      </c>
      <c r="P1320" s="17">
        <v>0.438</v>
      </c>
      <c r="Q1320" s="17">
        <v>0.86599999999999999</v>
      </c>
      <c r="R1320" s="17">
        <v>7.1900000000000006E-2</v>
      </c>
      <c r="S1320" s="17">
        <v>0.17699999999999999</v>
      </c>
      <c r="T1320" s="17">
        <v>7.4300000000000005E-2</v>
      </c>
      <c r="U1320" s="17">
        <v>0.69499999999999995</v>
      </c>
      <c r="V1320" s="17">
        <v>-8.9429999999999996</v>
      </c>
      <c r="W1320" s="17">
        <v>223258</v>
      </c>
      <c r="X1320">
        <f>YEAR(semaineNetNm1[[#This Row],[Date de sortie]])</f>
        <v>2019</v>
      </c>
    </row>
    <row r="1321" spans="1:24" x14ac:dyDescent="0.25">
      <c r="A1321" s="10" t="s">
        <v>752</v>
      </c>
      <c r="B1321" s="17">
        <v>1074</v>
      </c>
      <c r="C1321" s="18">
        <v>88</v>
      </c>
      <c r="D1321" s="17">
        <v>27</v>
      </c>
      <c r="E1321" s="19">
        <v>43833</v>
      </c>
      <c r="F1321" s="17" t="s">
        <v>2085</v>
      </c>
      <c r="G1321" s="17" t="s">
        <v>610</v>
      </c>
      <c r="H1321" t="str" cm="1">
        <f t="array" ref="H13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321" s="17" t="s">
        <v>149</v>
      </c>
      <c r="J1321" t="str">
        <f>IF(semaineNetNm1[[#This Row],[Popularité]]&gt;=70,"Forte","Faible")</f>
        <v>Forte</v>
      </c>
      <c r="K1321" t="str">
        <f>IF(semaineNetNm1[[#This Row],[Energie]]&gt;0.6,"Forte","Faible")</f>
        <v>Faible</v>
      </c>
      <c r="L1321" s="18">
        <v>4403348</v>
      </c>
      <c r="M1321" s="17">
        <v>56327031</v>
      </c>
      <c r="N1321" s="19">
        <v>43631</v>
      </c>
      <c r="O1321" s="17">
        <v>78</v>
      </c>
      <c r="P1321" s="17">
        <v>0.502</v>
      </c>
      <c r="Q1321" s="17">
        <v>0.83099999999999996</v>
      </c>
      <c r="R1321" s="17">
        <v>4.5999999999999999E-2</v>
      </c>
      <c r="S1321" s="17">
        <v>0.10100000000000001</v>
      </c>
      <c r="T1321" s="17">
        <v>0.122</v>
      </c>
      <c r="U1321" s="17">
        <v>0.10100000000000001</v>
      </c>
      <c r="V1321" s="17">
        <v>-4.0449999999999999</v>
      </c>
      <c r="W1321" s="17">
        <v>205427</v>
      </c>
      <c r="X1321">
        <f>YEAR(semaineNetNm1[[#This Row],[Date de sortie]])</f>
        <v>2019</v>
      </c>
    </row>
    <row r="1322" spans="1:24" x14ac:dyDescent="0.25">
      <c r="A1322" s="10" t="s">
        <v>752</v>
      </c>
      <c r="B1322" s="17">
        <v>503</v>
      </c>
      <c r="C1322" s="18">
        <v>198</v>
      </c>
      <c r="D1322" s="17">
        <v>1</v>
      </c>
      <c r="E1322" s="19">
        <v>44267</v>
      </c>
      <c r="F1322" s="17" t="s">
        <v>2086</v>
      </c>
      <c r="G1322" s="17" t="s">
        <v>2087</v>
      </c>
      <c r="H1322" t="str" cm="1">
        <f t="array" ref="H13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22" s="17" t="s">
        <v>2088</v>
      </c>
      <c r="J1322" t="str">
        <f>IF(semaineNetNm1[[#This Row],[Popularité]]&gt;=70,"Forte","Faible")</f>
        <v>Forte</v>
      </c>
      <c r="K1322" t="str">
        <f>IF(semaineNetNm1[[#This Row],[Energie]]&gt;0.6,"Forte","Faible")</f>
        <v>Forte</v>
      </c>
      <c r="L1322" s="18">
        <v>5052557</v>
      </c>
      <c r="M1322" s="17">
        <v>1643882</v>
      </c>
      <c r="N1322" s="19">
        <v>43630</v>
      </c>
      <c r="O1322" s="17">
        <v>81</v>
      </c>
      <c r="P1322" s="17">
        <v>0.72699999999999998</v>
      </c>
      <c r="Q1322" s="17">
        <v>0.66800000000000004</v>
      </c>
      <c r="R1322" s="17">
        <v>2.7E-2</v>
      </c>
      <c r="S1322" s="17">
        <v>0.51400000000000001</v>
      </c>
      <c r="T1322" s="17">
        <v>0.1</v>
      </c>
      <c r="U1322" s="17">
        <v>0.93899999999999995</v>
      </c>
      <c r="V1322" s="17">
        <v>-6.55</v>
      </c>
      <c r="W1322" s="17">
        <v>344571</v>
      </c>
      <c r="X1322">
        <f>YEAR(semaineNetNm1[[#This Row],[Date de sortie]])</f>
        <v>2019</v>
      </c>
    </row>
    <row r="1323" spans="1:24" x14ac:dyDescent="0.25">
      <c r="A1323" s="10" t="s">
        <v>752</v>
      </c>
      <c r="B1323" s="17">
        <v>872</v>
      </c>
      <c r="C1323" s="18">
        <v>151</v>
      </c>
      <c r="D1323" s="17">
        <v>1</v>
      </c>
      <c r="E1323" s="19">
        <v>44099</v>
      </c>
      <c r="F1323" s="17" t="s">
        <v>2089</v>
      </c>
      <c r="G1323" s="17" t="s">
        <v>1011</v>
      </c>
      <c r="H1323" t="str" cm="1">
        <f t="array" ref="H13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23" s="17" t="s">
        <v>488</v>
      </c>
      <c r="J1323" t="str">
        <f>IF(semaineNetNm1[[#This Row],[Popularité]]&gt;=70,"Forte","Faible")</f>
        <v>Faible</v>
      </c>
      <c r="K1323" t="str">
        <f>IF(semaineNetNm1[[#This Row],[Energie]]&gt;0.6,"Forte","Faible")</f>
        <v>Forte</v>
      </c>
      <c r="L1323" s="18">
        <v>5482390</v>
      </c>
      <c r="M1323" s="17">
        <v>4759367</v>
      </c>
      <c r="N1323" s="19">
        <v>43630</v>
      </c>
      <c r="O1323" s="17">
        <v>69</v>
      </c>
      <c r="P1323" s="17">
        <v>0.65</v>
      </c>
      <c r="Q1323" s="17">
        <v>0.55200000000000005</v>
      </c>
      <c r="R1323" s="17">
        <v>0.128</v>
      </c>
      <c r="S1323" s="17">
        <v>0.42199999999999999</v>
      </c>
      <c r="T1323" s="17">
        <v>0.372</v>
      </c>
      <c r="U1323" s="17">
        <v>0.316</v>
      </c>
      <c r="V1323" s="17">
        <v>-7.1989999999999998</v>
      </c>
      <c r="W1323" s="17">
        <v>180019</v>
      </c>
      <c r="X1323">
        <f>YEAR(semaineNetNm1[[#This Row],[Date de sortie]])</f>
        <v>2019</v>
      </c>
    </row>
    <row r="1324" spans="1:24" x14ac:dyDescent="0.25">
      <c r="A1324" s="10" t="s">
        <v>752</v>
      </c>
      <c r="B1324" s="17">
        <v>1247</v>
      </c>
      <c r="C1324" s="18">
        <v>190</v>
      </c>
      <c r="D1324" s="17">
        <v>2</v>
      </c>
      <c r="E1324" s="19">
        <v>43924</v>
      </c>
      <c r="F1324" s="17" t="s">
        <v>2090</v>
      </c>
      <c r="G1324" s="17" t="s">
        <v>1134</v>
      </c>
      <c r="H1324" t="str" cm="1">
        <f t="array" ref="H13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24" s="17" t="s">
        <v>1135</v>
      </c>
      <c r="J1324" t="str">
        <f>IF(semaineNetNm1[[#This Row],[Popularité]]&gt;=70,"Forte","Faible")</f>
        <v>Forte</v>
      </c>
      <c r="K1324" t="str">
        <f>IF(semaineNetNm1[[#This Row],[Energie]]&gt;0.6,"Forte","Faible")</f>
        <v>Faible</v>
      </c>
      <c r="L1324" s="18">
        <v>4324610</v>
      </c>
      <c r="M1324" s="17">
        <v>2203386</v>
      </c>
      <c r="N1324" s="19">
        <v>43630</v>
      </c>
      <c r="O1324" s="17">
        <v>70</v>
      </c>
      <c r="P1324" s="17">
        <v>0.38900000000000001</v>
      </c>
      <c r="Q1324" s="17">
        <v>0.73299999999999998</v>
      </c>
      <c r="R1324" s="17">
        <v>7.3800000000000004E-2</v>
      </c>
      <c r="S1324" s="17">
        <v>5.1299999999999998E-2</v>
      </c>
      <c r="T1324" s="17">
        <v>0.14099999999999999</v>
      </c>
      <c r="U1324" s="17">
        <v>0.24399999999999999</v>
      </c>
      <c r="V1324" s="17">
        <v>-8.468</v>
      </c>
      <c r="W1324" s="17">
        <v>159670</v>
      </c>
      <c r="X1324">
        <f>YEAR(semaineNetNm1[[#This Row],[Date de sortie]])</f>
        <v>2019</v>
      </c>
    </row>
    <row r="1325" spans="1:24" x14ac:dyDescent="0.25">
      <c r="A1325" s="10" t="s">
        <v>752</v>
      </c>
      <c r="B1325" s="17">
        <v>1071</v>
      </c>
      <c r="C1325" s="18">
        <v>78</v>
      </c>
      <c r="D1325" s="17">
        <v>27</v>
      </c>
      <c r="E1325" s="19">
        <v>43833</v>
      </c>
      <c r="F1325" s="17" t="s">
        <v>2091</v>
      </c>
      <c r="G1325" s="17" t="s">
        <v>1397</v>
      </c>
      <c r="H1325" t="str" cm="1">
        <f t="array" ref="H13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25" s="17" t="s">
        <v>1398</v>
      </c>
      <c r="J1325" t="str">
        <f>IF(semaineNetNm1[[#This Row],[Popularité]]&gt;=70,"Forte","Faible")</f>
        <v>Forte</v>
      </c>
      <c r="K1325" t="str">
        <f>IF(semaineNetNm1[[#This Row],[Energie]]&gt;0.6,"Forte","Faible")</f>
        <v>Forte</v>
      </c>
      <c r="L1325" s="18">
        <v>4543863</v>
      </c>
      <c r="M1325" s="17">
        <v>5436999</v>
      </c>
      <c r="N1325" s="19">
        <v>43623</v>
      </c>
      <c r="O1325" s="17">
        <v>81</v>
      </c>
      <c r="P1325" s="17">
        <v>0.73399999999999999</v>
      </c>
      <c r="Q1325" s="17">
        <v>0.84199999999999997</v>
      </c>
      <c r="R1325" s="17">
        <v>5.8799999999999998E-2</v>
      </c>
      <c r="S1325" s="17">
        <v>4.2700000000000002E-2</v>
      </c>
      <c r="T1325" s="17">
        <v>0.106</v>
      </c>
      <c r="U1325" s="17">
        <v>0.95199999999999996</v>
      </c>
      <c r="V1325" s="17">
        <v>-5.0650000000000004</v>
      </c>
      <c r="W1325" s="17">
        <v>181027</v>
      </c>
      <c r="X1325">
        <f>YEAR(semaineNetNm1[[#This Row],[Date de sortie]])</f>
        <v>2019</v>
      </c>
    </row>
    <row r="1326" spans="1:24" x14ac:dyDescent="0.25">
      <c r="A1326" s="10" t="s">
        <v>752</v>
      </c>
      <c r="B1326" s="17">
        <v>1447</v>
      </c>
      <c r="C1326" s="18">
        <v>140</v>
      </c>
      <c r="D1326" s="17">
        <v>7</v>
      </c>
      <c r="E1326" s="19">
        <v>43833</v>
      </c>
      <c r="F1326" s="17" t="s">
        <v>2092</v>
      </c>
      <c r="G1326" s="17" t="s">
        <v>1397</v>
      </c>
      <c r="H1326" t="str" cm="1">
        <f t="array" ref="H13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26" s="17" t="s">
        <v>1398</v>
      </c>
      <c r="J1326" t="str">
        <f>IF(semaineNetNm1[[#This Row],[Popularité]]&gt;=70,"Forte","Faible")</f>
        <v>Forte</v>
      </c>
      <c r="K1326" t="str">
        <f>IF(semaineNetNm1[[#This Row],[Energie]]&gt;0.6,"Forte","Faible")</f>
        <v>Faible</v>
      </c>
      <c r="L1326" s="18">
        <v>4953866</v>
      </c>
      <c r="M1326" s="17">
        <v>5436999</v>
      </c>
      <c r="N1326" s="19">
        <v>43623</v>
      </c>
      <c r="O1326" s="17">
        <v>74</v>
      </c>
      <c r="P1326" s="17">
        <v>0.496</v>
      </c>
      <c r="Q1326" s="17">
        <v>0.79500000000000004</v>
      </c>
      <c r="R1326" s="17">
        <v>7.22E-2</v>
      </c>
      <c r="S1326" s="17">
        <v>0.108</v>
      </c>
      <c r="T1326" s="17">
        <v>6.4500000000000002E-2</v>
      </c>
      <c r="U1326" s="17">
        <v>0.874</v>
      </c>
      <c r="V1326" s="17">
        <v>-5.883</v>
      </c>
      <c r="W1326" s="17">
        <v>183000</v>
      </c>
      <c r="X1326">
        <f>YEAR(semaineNetNm1[[#This Row],[Date de sortie]])</f>
        <v>2019</v>
      </c>
    </row>
    <row r="1327" spans="1:24" x14ac:dyDescent="0.25">
      <c r="A1327" s="10" t="s">
        <v>752</v>
      </c>
      <c r="B1327" s="17">
        <v>88</v>
      </c>
      <c r="C1327" s="18">
        <v>78</v>
      </c>
      <c r="D1327" s="17">
        <v>8</v>
      </c>
      <c r="E1327" s="19">
        <v>44379</v>
      </c>
      <c r="F1327" s="17" t="s">
        <v>2093</v>
      </c>
      <c r="G1327" s="17" t="s">
        <v>2094</v>
      </c>
      <c r="H1327" t="str" cm="1">
        <f t="array" ref="H13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27" s="17" t="s">
        <v>2095</v>
      </c>
      <c r="J1327" t="str">
        <f>IF(semaineNetNm1[[#This Row],[Popularité]]&gt;=70,"Forte","Faible")</f>
        <v>Forte</v>
      </c>
      <c r="K1327" t="str">
        <f>IF(semaineNetNm1[[#This Row],[Energie]]&gt;0.6,"Forte","Faible")</f>
        <v>Forte</v>
      </c>
      <c r="L1327" s="18">
        <v>7381585</v>
      </c>
      <c r="M1327" s="17">
        <v>18228</v>
      </c>
      <c r="N1327" s="19">
        <v>43619</v>
      </c>
      <c r="O1327" s="17">
        <v>87</v>
      </c>
      <c r="P1327" s="17">
        <v>0.753</v>
      </c>
      <c r="Q1327" s="17">
        <v>0.86199999999999999</v>
      </c>
      <c r="R1327" s="17">
        <v>6.25E-2</v>
      </c>
      <c r="S1327" s="17">
        <v>0.13100000000000001</v>
      </c>
      <c r="T1327" s="17">
        <v>7.6999999999999999E-2</v>
      </c>
      <c r="U1327" s="17">
        <v>0.82699999999999996</v>
      </c>
      <c r="V1327" s="17">
        <v>-5.3559999999999999</v>
      </c>
      <c r="W1327" s="17">
        <v>182857</v>
      </c>
      <c r="X1327">
        <f>YEAR(semaineNetNm1[[#This Row],[Date de sortie]])</f>
        <v>2019</v>
      </c>
    </row>
    <row r="1328" spans="1:24" x14ac:dyDescent="0.25">
      <c r="A1328" s="10" t="s">
        <v>752</v>
      </c>
      <c r="B1328" s="17">
        <v>1123</v>
      </c>
      <c r="C1328" s="18">
        <v>50</v>
      </c>
      <c r="D1328" s="17">
        <v>23</v>
      </c>
      <c r="E1328" s="19">
        <v>43826</v>
      </c>
      <c r="F1328" s="17" t="s">
        <v>2096</v>
      </c>
      <c r="G1328" s="17" t="s">
        <v>2097</v>
      </c>
      <c r="H1328" t="str" cm="1">
        <f t="array" ref="H13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28" s="17" t="s">
        <v>51</v>
      </c>
      <c r="J1328" t="str">
        <f>IF(semaineNetNm1[[#This Row],[Popularité]]&gt;=70,"Forte","Faible")</f>
        <v>Forte</v>
      </c>
      <c r="K1328" t="str">
        <f>IF(semaineNetNm1[[#This Row],[Energie]]&gt;0.6,"Forte","Faible")</f>
        <v>Forte</v>
      </c>
      <c r="L1328" s="18">
        <v>4350496</v>
      </c>
      <c r="M1328" s="17">
        <v>36177712</v>
      </c>
      <c r="N1328" s="19">
        <v>43616</v>
      </c>
      <c r="O1328" s="17">
        <v>81</v>
      </c>
      <c r="P1328" s="17">
        <v>0.624</v>
      </c>
      <c r="Q1328" s="17">
        <v>0.61</v>
      </c>
      <c r="R1328" s="17">
        <v>0.309</v>
      </c>
      <c r="S1328" s="17">
        <v>0.6</v>
      </c>
      <c r="T1328" s="17">
        <v>0.24299999999999999</v>
      </c>
      <c r="U1328" s="17">
        <v>0.24399999999999999</v>
      </c>
      <c r="V1328" s="17">
        <v>-4.7729999999999997</v>
      </c>
      <c r="W1328" s="17">
        <v>250534</v>
      </c>
      <c r="X1328">
        <f>YEAR(semaineNetNm1[[#This Row],[Date de sortie]])</f>
        <v>2019</v>
      </c>
    </row>
    <row r="1329" spans="1:24" x14ac:dyDescent="0.25">
      <c r="A1329" s="10" t="s">
        <v>752</v>
      </c>
      <c r="B1329" s="17">
        <v>1541</v>
      </c>
      <c r="C1329" s="18">
        <v>187</v>
      </c>
      <c r="D1329" s="17">
        <v>1</v>
      </c>
      <c r="E1329" s="19">
        <v>43833</v>
      </c>
      <c r="F1329" s="17" t="s">
        <v>2098</v>
      </c>
      <c r="G1329" s="17" t="s">
        <v>490</v>
      </c>
      <c r="H1329" t="str" cm="1">
        <f t="array" ref="H13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29" s="17" t="s">
        <v>68</v>
      </c>
      <c r="J1329" t="str">
        <f>IF(semaineNetNm1[[#This Row],[Popularité]]&gt;=70,"Forte","Faible")</f>
        <v>Forte</v>
      </c>
      <c r="K1329" t="str">
        <f>IF(semaineNetNm1[[#This Row],[Energie]]&gt;0.6,"Forte","Faible")</f>
        <v>Forte</v>
      </c>
      <c r="L1329" s="18">
        <v>4679948</v>
      </c>
      <c r="M1329" s="17">
        <v>18936929</v>
      </c>
      <c r="N1329" s="19">
        <v>43616</v>
      </c>
      <c r="O1329" s="17">
        <v>74</v>
      </c>
      <c r="P1329" s="17">
        <v>0.88200000000000001</v>
      </c>
      <c r="Q1329" s="17">
        <v>0.77</v>
      </c>
      <c r="R1329" s="17">
        <v>6.0199999999999997E-2</v>
      </c>
      <c r="S1329" s="17">
        <v>0.19400000000000001</v>
      </c>
      <c r="T1329" s="17">
        <v>0.316</v>
      </c>
      <c r="U1329" s="17">
        <v>0.38500000000000001</v>
      </c>
      <c r="V1329" s="17">
        <v>-4.7919999999999998</v>
      </c>
      <c r="W1329" s="17">
        <v>223523</v>
      </c>
      <c r="X1329">
        <f>YEAR(semaineNetNm1[[#This Row],[Date de sortie]])</f>
        <v>2019</v>
      </c>
    </row>
    <row r="1330" spans="1:24" x14ac:dyDescent="0.25">
      <c r="A1330" s="10" t="s">
        <v>752</v>
      </c>
      <c r="B1330" s="17">
        <v>113</v>
      </c>
      <c r="C1330" s="18">
        <v>113</v>
      </c>
      <c r="D1330" s="17">
        <v>3</v>
      </c>
      <c r="E1330" s="19">
        <v>44400</v>
      </c>
      <c r="F1330" s="17" t="s">
        <v>2099</v>
      </c>
      <c r="G1330" s="17" t="s">
        <v>2100</v>
      </c>
      <c r="H1330" t="str" cm="1">
        <f t="array" ref="H13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30" s="17" t="s">
        <v>2084</v>
      </c>
      <c r="J1330" t="str">
        <f>IF(semaineNetNm1[[#This Row],[Popularité]]&gt;=70,"Forte","Faible")</f>
        <v>Forte</v>
      </c>
      <c r="K1330" t="str">
        <f>IF(semaineNetNm1[[#This Row],[Energie]]&gt;0.6,"Forte","Faible")</f>
        <v>Faible</v>
      </c>
      <c r="L1330" s="18">
        <v>6539852</v>
      </c>
      <c r="M1330" s="17">
        <v>73211</v>
      </c>
      <c r="N1330" s="19">
        <v>43609</v>
      </c>
      <c r="O1330" s="17">
        <v>86</v>
      </c>
      <c r="P1330" s="17">
        <v>0.434</v>
      </c>
      <c r="Q1330" s="17">
        <v>0.66300000000000003</v>
      </c>
      <c r="R1330" s="17">
        <v>6.4799999999999996E-2</v>
      </c>
      <c r="S1330" s="17">
        <v>0.82799999999999996</v>
      </c>
      <c r="T1330" s="17">
        <v>0.249</v>
      </c>
      <c r="U1330" s="17">
        <v>0.22500000000000001</v>
      </c>
      <c r="V1330" s="17">
        <v>-11.177</v>
      </c>
      <c r="W1330" s="17">
        <v>171743</v>
      </c>
      <c r="X1330">
        <f>YEAR(semaineNetNm1[[#This Row],[Date de sortie]])</f>
        <v>2019</v>
      </c>
    </row>
    <row r="1331" spans="1:24" x14ac:dyDescent="0.25">
      <c r="A1331" s="10" t="s">
        <v>752</v>
      </c>
      <c r="B1331" s="17">
        <v>1056</v>
      </c>
      <c r="C1331" s="18">
        <v>55</v>
      </c>
      <c r="D1331" s="17">
        <v>28</v>
      </c>
      <c r="E1331" s="19">
        <v>43826</v>
      </c>
      <c r="F1331" s="17" t="s">
        <v>2101</v>
      </c>
      <c r="G1331" s="17" t="s">
        <v>2102</v>
      </c>
      <c r="H1331" t="str" cm="1">
        <f t="array" ref="H13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31" s="17" t="s">
        <v>51</v>
      </c>
      <c r="J1331" t="str">
        <f>IF(semaineNetNm1[[#This Row],[Popularité]]&gt;=70,"Forte","Faible")</f>
        <v>Forte</v>
      </c>
      <c r="K1331" t="str">
        <f>IF(semaineNetNm1[[#This Row],[Energie]]&gt;0.6,"Forte","Faible")</f>
        <v>Forte</v>
      </c>
      <c r="L1331" s="18">
        <v>4501188</v>
      </c>
      <c r="M1331" s="17">
        <v>2435159</v>
      </c>
      <c r="N1331" s="19">
        <v>43609</v>
      </c>
      <c r="O1331" s="17">
        <v>77</v>
      </c>
      <c r="P1331" s="17">
        <v>0.78600000000000003</v>
      </c>
      <c r="Q1331" s="17">
        <v>0.80600000000000005</v>
      </c>
      <c r="R1331" s="17">
        <v>7.4099999999999999E-2</v>
      </c>
      <c r="S1331" s="17">
        <v>0.14499999999999999</v>
      </c>
      <c r="T1331" s="17">
        <v>9.35E-2</v>
      </c>
      <c r="U1331" s="17">
        <v>0.57999999999999996</v>
      </c>
      <c r="V1331" s="17">
        <v>-3.831</v>
      </c>
      <c r="W1331" s="17">
        <v>309120</v>
      </c>
      <c r="X1331">
        <f>YEAR(semaineNetNm1[[#This Row],[Date de sortie]])</f>
        <v>2019</v>
      </c>
    </row>
    <row r="1332" spans="1:24" x14ac:dyDescent="0.25">
      <c r="A1332" s="10" t="s">
        <v>752</v>
      </c>
      <c r="B1332" s="17">
        <v>1485</v>
      </c>
      <c r="C1332" s="18">
        <v>182</v>
      </c>
      <c r="D1332" s="17">
        <v>3</v>
      </c>
      <c r="E1332" s="19">
        <v>43833</v>
      </c>
      <c r="F1332" s="17" t="s">
        <v>2103</v>
      </c>
      <c r="G1332" s="17" t="s">
        <v>2104</v>
      </c>
      <c r="H1332" t="str" cm="1">
        <f t="array" ref="H13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32" s="17" t="s">
        <v>68</v>
      </c>
      <c r="J1332" t="str">
        <f>IF(semaineNetNm1[[#This Row],[Popularité]]&gt;=70,"Forte","Faible")</f>
        <v>Forte</v>
      </c>
      <c r="K1332" t="str">
        <f>IF(semaineNetNm1[[#This Row],[Energie]]&gt;0.6,"Forte","Faible")</f>
        <v>Forte</v>
      </c>
      <c r="L1332" s="18">
        <v>4855270</v>
      </c>
      <c r="M1332" s="17">
        <v>639516</v>
      </c>
      <c r="N1332" s="19">
        <v>43609</v>
      </c>
      <c r="O1332" s="17">
        <v>73</v>
      </c>
      <c r="P1332" s="17">
        <v>0.64200000000000002</v>
      </c>
      <c r="Q1332" s="17">
        <v>0.59</v>
      </c>
      <c r="R1332" s="17">
        <v>0.122</v>
      </c>
      <c r="S1332" s="17">
        <v>7.7100000000000002E-2</v>
      </c>
      <c r="T1332" s="17">
        <v>0.105</v>
      </c>
      <c r="U1332" s="17">
        <v>0.65100000000000002</v>
      </c>
      <c r="V1332" s="17">
        <v>-3.87</v>
      </c>
      <c r="W1332" s="17">
        <v>174444</v>
      </c>
      <c r="X1332">
        <f>YEAR(semaineNetNm1[[#This Row],[Date de sortie]])</f>
        <v>2019</v>
      </c>
    </row>
    <row r="1333" spans="1:24" x14ac:dyDescent="0.25">
      <c r="A1333" s="10" t="s">
        <v>752</v>
      </c>
      <c r="B1333" s="17">
        <v>1470</v>
      </c>
      <c r="C1333" s="18">
        <v>158</v>
      </c>
      <c r="D1333" s="17">
        <v>5</v>
      </c>
      <c r="E1333" s="19">
        <v>43833</v>
      </c>
      <c r="F1333" s="17" t="s">
        <v>2105</v>
      </c>
      <c r="G1333" s="17" t="s">
        <v>2106</v>
      </c>
      <c r="H1333" t="str" cm="1">
        <f t="array" ref="H13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333" s="17" t="s">
        <v>74</v>
      </c>
      <c r="J1333" t="str">
        <f>IF(semaineNetNm1[[#This Row],[Popularité]]&gt;=70,"Forte","Faible")</f>
        <v>Forte</v>
      </c>
      <c r="K1333" t="str">
        <f>IF(semaineNetNm1[[#This Row],[Energie]]&gt;0.6,"Forte","Faible")</f>
        <v>Faible</v>
      </c>
      <c r="L1333" s="18">
        <v>4791732</v>
      </c>
      <c r="M1333" s="17">
        <v>6383275</v>
      </c>
      <c r="N1333" s="19">
        <v>43608</v>
      </c>
      <c r="O1333" s="17">
        <v>72</v>
      </c>
      <c r="P1333" s="17">
        <v>0.58599999999999997</v>
      </c>
      <c r="Q1333" s="17">
        <v>0.79600000000000004</v>
      </c>
      <c r="R1333" s="17">
        <v>0.14699999999999999</v>
      </c>
      <c r="S1333" s="17">
        <v>2.47E-2</v>
      </c>
      <c r="T1333" s="17">
        <v>0.13200000000000001</v>
      </c>
      <c r="U1333" s="17">
        <v>0.17899999999999999</v>
      </c>
      <c r="V1333" s="17">
        <v>-6.9459999999999997</v>
      </c>
      <c r="W1333" s="17">
        <v>200107</v>
      </c>
      <c r="X1333">
        <f>YEAR(semaineNetNm1[[#This Row],[Date de sortie]])</f>
        <v>2019</v>
      </c>
    </row>
    <row r="1334" spans="1:24" x14ac:dyDescent="0.25">
      <c r="A1334" s="10" t="s">
        <v>752</v>
      </c>
      <c r="B1334" s="17">
        <v>70</v>
      </c>
      <c r="C1334" s="18">
        <v>12</v>
      </c>
      <c r="D1334" s="17">
        <v>83</v>
      </c>
      <c r="E1334" s="19">
        <v>43826</v>
      </c>
      <c r="F1334" s="17" t="s">
        <v>2107</v>
      </c>
      <c r="G1334" s="17" t="s">
        <v>1920</v>
      </c>
      <c r="H1334" t="str" cm="1">
        <f t="array" ref="H13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34" s="17" t="s">
        <v>56</v>
      </c>
      <c r="J1334" t="str">
        <f>IF(semaineNetNm1[[#This Row],[Popularité]]&gt;=70,"Forte","Faible")</f>
        <v>Forte</v>
      </c>
      <c r="K1334" t="str">
        <f>IF(semaineNetNm1[[#This Row],[Energie]]&gt;0.6,"Forte","Faible")</f>
        <v>Faible</v>
      </c>
      <c r="L1334" s="18">
        <v>8490162</v>
      </c>
      <c r="M1334" s="17">
        <v>8384096</v>
      </c>
      <c r="N1334" s="19">
        <v>43602</v>
      </c>
      <c r="O1334" s="17">
        <v>86</v>
      </c>
      <c r="P1334" s="17">
        <v>0.40500000000000003</v>
      </c>
      <c r="Q1334" s="17">
        <v>0.501</v>
      </c>
      <c r="R1334" s="17">
        <v>3.1899999999999998E-2</v>
      </c>
      <c r="S1334" s="17">
        <v>0.751</v>
      </c>
      <c r="T1334" s="17">
        <v>0.105</v>
      </c>
      <c r="U1334" s="17">
        <v>0.44600000000000001</v>
      </c>
      <c r="V1334" s="17">
        <v>-5.6790000000000003</v>
      </c>
      <c r="W1334" s="17">
        <v>182161</v>
      </c>
      <c r="X1334">
        <f>YEAR(semaineNetNm1[[#This Row],[Date de sortie]])</f>
        <v>2019</v>
      </c>
    </row>
    <row r="1335" spans="1:24" x14ac:dyDescent="0.25">
      <c r="A1335" s="10" t="s">
        <v>752</v>
      </c>
      <c r="B1335" s="17">
        <v>843</v>
      </c>
      <c r="C1335" s="18">
        <v>93</v>
      </c>
      <c r="D1335" s="17">
        <v>38</v>
      </c>
      <c r="E1335" s="19">
        <v>43868</v>
      </c>
      <c r="F1335" s="17" t="s">
        <v>2108</v>
      </c>
      <c r="G1335" s="17" t="s">
        <v>1920</v>
      </c>
      <c r="H1335" t="str" cm="1">
        <f t="array" ref="H13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35" s="17" t="s">
        <v>56</v>
      </c>
      <c r="J1335" t="str">
        <f>IF(semaineNetNm1[[#This Row],[Popularité]]&gt;=70,"Forte","Faible")</f>
        <v>Forte</v>
      </c>
      <c r="K1335" t="str">
        <f>IF(semaineNetNm1[[#This Row],[Energie]]&gt;0.6,"Forte","Faible")</f>
        <v>Faible</v>
      </c>
      <c r="L1335" s="18">
        <v>4560503</v>
      </c>
      <c r="M1335" s="17">
        <v>8388838</v>
      </c>
      <c r="N1335" s="19">
        <v>43602</v>
      </c>
      <c r="O1335" s="17">
        <v>80</v>
      </c>
      <c r="P1335" s="17">
        <v>0.308</v>
      </c>
      <c r="Q1335" s="17">
        <v>0.73599999999999999</v>
      </c>
      <c r="R1335" s="17">
        <v>6.7699999999999996E-2</v>
      </c>
      <c r="S1335" s="17">
        <v>0.94599999999999995</v>
      </c>
      <c r="T1335" s="17">
        <v>0.186</v>
      </c>
      <c r="U1335" s="17">
        <v>0.36099999999999999</v>
      </c>
      <c r="V1335" s="17">
        <v>-7.83</v>
      </c>
      <c r="W1335" s="17">
        <v>220492</v>
      </c>
      <c r="X1335">
        <f>YEAR(semaineNetNm1[[#This Row],[Date de sortie]])</f>
        <v>2019</v>
      </c>
    </row>
    <row r="1336" spans="1:24" x14ac:dyDescent="0.25">
      <c r="A1336" s="10" t="s">
        <v>752</v>
      </c>
      <c r="B1336" s="17">
        <v>1441</v>
      </c>
      <c r="C1336" s="18">
        <v>160</v>
      </c>
      <c r="D1336" s="17">
        <v>2</v>
      </c>
      <c r="E1336" s="19">
        <v>43861</v>
      </c>
      <c r="F1336" s="17" t="s">
        <v>2109</v>
      </c>
      <c r="G1336" s="17" t="s">
        <v>245</v>
      </c>
      <c r="H1336" t="str" cm="1">
        <f t="array" ref="H13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336" s="17" t="s">
        <v>193</v>
      </c>
      <c r="J1336" t="str">
        <f>IF(semaineNetNm1[[#This Row],[Popularité]]&gt;=70,"Forte","Faible")</f>
        <v>Forte</v>
      </c>
      <c r="K1336" t="str">
        <f>IF(semaineNetNm1[[#This Row],[Energie]]&gt;0.6,"Forte","Faible")</f>
        <v>Faible</v>
      </c>
      <c r="L1336" s="18">
        <v>5079657</v>
      </c>
      <c r="M1336" s="17">
        <v>6782693</v>
      </c>
      <c r="N1336" s="19">
        <v>43602</v>
      </c>
      <c r="O1336" s="17">
        <v>79</v>
      </c>
      <c r="P1336" s="17">
        <v>0.498</v>
      </c>
      <c r="Q1336" s="17">
        <v>0.55400000000000005</v>
      </c>
      <c r="R1336" s="17">
        <v>6.8500000000000005E-2</v>
      </c>
      <c r="S1336" s="17">
        <v>0.23</v>
      </c>
      <c r="T1336" s="17">
        <v>0.79500000000000004</v>
      </c>
      <c r="U1336" s="17">
        <v>0.41299999999999998</v>
      </c>
      <c r="V1336" s="17">
        <v>-8.8659999999999997</v>
      </c>
      <c r="W1336" s="17">
        <v>190067</v>
      </c>
      <c r="X1336">
        <f>YEAR(semaineNetNm1[[#This Row],[Date de sortie]])</f>
        <v>2019</v>
      </c>
    </row>
    <row r="1337" spans="1:24" x14ac:dyDescent="0.25">
      <c r="A1337" s="10" t="s">
        <v>752</v>
      </c>
      <c r="B1337" s="17">
        <v>1484</v>
      </c>
      <c r="C1337" s="18">
        <v>157</v>
      </c>
      <c r="D1337" s="17">
        <v>4</v>
      </c>
      <c r="E1337" s="19">
        <v>43826</v>
      </c>
      <c r="F1337" s="17" t="s">
        <v>2110</v>
      </c>
      <c r="G1337" s="17" t="s">
        <v>207</v>
      </c>
      <c r="H1337" t="str" cm="1">
        <f t="array" ref="H13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37" s="17" t="s">
        <v>51</v>
      </c>
      <c r="J1337" t="str">
        <f>IF(semaineNetNm1[[#This Row],[Popularité]]&gt;=70,"Forte","Faible")</f>
        <v>Forte</v>
      </c>
      <c r="K1337" t="str">
        <f>IF(semaineNetNm1[[#This Row],[Energie]]&gt;0.6,"Forte","Faible")</f>
        <v>Forte</v>
      </c>
      <c r="L1337" s="18">
        <v>4891989</v>
      </c>
      <c r="M1337" s="17">
        <v>26784251</v>
      </c>
      <c r="N1337" s="19">
        <v>43602</v>
      </c>
      <c r="O1337" s="17">
        <v>76</v>
      </c>
      <c r="P1337" s="17">
        <v>0.71199999999999997</v>
      </c>
      <c r="Q1337" s="17">
        <v>0.77700000000000002</v>
      </c>
      <c r="R1337" s="17">
        <v>0.27700000000000002</v>
      </c>
      <c r="S1337" s="17">
        <v>0.217</v>
      </c>
      <c r="T1337" s="17">
        <v>9.0999999999999998E-2</v>
      </c>
      <c r="U1337" s="17">
        <v>0.68</v>
      </c>
      <c r="V1337" s="17">
        <v>-4.84</v>
      </c>
      <c r="W1337" s="17">
        <v>175733</v>
      </c>
      <c r="X1337">
        <f>YEAR(semaineNetNm1[[#This Row],[Date de sortie]])</f>
        <v>2019</v>
      </c>
    </row>
    <row r="1338" spans="1:24" x14ac:dyDescent="0.25">
      <c r="A1338" s="10" t="s">
        <v>752</v>
      </c>
      <c r="B1338" s="17">
        <v>542</v>
      </c>
      <c r="C1338" s="18">
        <v>28</v>
      </c>
      <c r="D1338" s="17">
        <v>57</v>
      </c>
      <c r="E1338" s="19">
        <v>43826</v>
      </c>
      <c r="F1338" s="17" t="s">
        <v>2111</v>
      </c>
      <c r="G1338" s="17" t="s">
        <v>55</v>
      </c>
      <c r="H1338" t="str" cm="1">
        <f t="array" ref="H13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38" s="17" t="s">
        <v>56</v>
      </c>
      <c r="J1338" t="str">
        <f>IF(semaineNetNm1[[#This Row],[Popularité]]&gt;=70,"Forte","Faible")</f>
        <v>Forte</v>
      </c>
      <c r="K1338" t="str">
        <f>IF(semaineNetNm1[[#This Row],[Energie]]&gt;0.6,"Forte","Faible")</f>
        <v>Forte</v>
      </c>
      <c r="L1338" s="18">
        <v>4984399</v>
      </c>
      <c r="M1338" s="17">
        <v>83337783</v>
      </c>
      <c r="N1338" s="19">
        <v>43595</v>
      </c>
      <c r="O1338" s="17">
        <v>80</v>
      </c>
      <c r="P1338" s="17">
        <v>0.67500000000000004</v>
      </c>
      <c r="Q1338" s="17">
        <v>0.79800000000000004</v>
      </c>
      <c r="R1338" s="17">
        <v>4.4200000000000003E-2</v>
      </c>
      <c r="S1338" s="17">
        <v>9.1200000000000003E-2</v>
      </c>
      <c r="T1338" s="17">
        <v>8.9399999999999993E-2</v>
      </c>
      <c r="U1338" s="17">
        <v>0.84199999999999997</v>
      </c>
      <c r="V1338" s="17">
        <v>-5.0410000000000004</v>
      </c>
      <c r="W1338" s="17">
        <v>219947</v>
      </c>
      <c r="X1338">
        <f>YEAR(semaineNetNm1[[#This Row],[Date de sortie]])</f>
        <v>2019</v>
      </c>
    </row>
    <row r="1339" spans="1:24" x14ac:dyDescent="0.25">
      <c r="A1339" s="10" t="s">
        <v>752</v>
      </c>
      <c r="B1339" s="17">
        <v>1377</v>
      </c>
      <c r="C1339" s="18">
        <v>106</v>
      </c>
      <c r="D1339" s="17">
        <v>10</v>
      </c>
      <c r="E1339" s="19">
        <v>43826</v>
      </c>
      <c r="F1339" s="17" t="s">
        <v>2112</v>
      </c>
      <c r="G1339" s="17" t="s">
        <v>2113</v>
      </c>
      <c r="H1339" t="str" cm="1">
        <f t="array" ref="H13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39" s="17" t="s">
        <v>51</v>
      </c>
      <c r="J1339" t="str">
        <f>IF(semaineNetNm1[[#This Row],[Popularité]]&gt;=70,"Forte","Faible")</f>
        <v>Forte</v>
      </c>
      <c r="K1339" t="str">
        <f>IF(semaineNetNm1[[#This Row],[Energie]]&gt;0.6,"Forte","Faible")</f>
        <v>Forte</v>
      </c>
      <c r="L1339" s="18">
        <v>5078459</v>
      </c>
      <c r="M1339" s="17">
        <v>4963516</v>
      </c>
      <c r="N1339" s="19">
        <v>43595</v>
      </c>
      <c r="O1339" s="17">
        <v>75</v>
      </c>
      <c r="P1339" s="17">
        <v>0.78300000000000003</v>
      </c>
      <c r="Q1339" s="17">
        <v>0.79500000000000004</v>
      </c>
      <c r="R1339" s="17">
        <v>4.3200000000000002E-2</v>
      </c>
      <c r="S1339" s="17">
        <v>0.36099999999999999</v>
      </c>
      <c r="T1339" s="17">
        <v>0.437</v>
      </c>
      <c r="U1339" s="17">
        <v>0.79900000000000004</v>
      </c>
      <c r="V1339" s="17">
        <v>-4.2709999999999999</v>
      </c>
      <c r="W1339" s="17">
        <v>266087</v>
      </c>
      <c r="X1339">
        <f>YEAR(semaineNetNm1[[#This Row],[Date de sortie]])</f>
        <v>2019</v>
      </c>
    </row>
    <row r="1340" spans="1:24" x14ac:dyDescent="0.25">
      <c r="A1340" s="10" t="s">
        <v>752</v>
      </c>
      <c r="B1340" s="17">
        <v>1121</v>
      </c>
      <c r="C1340" s="18">
        <v>145</v>
      </c>
      <c r="D1340" s="17">
        <v>17</v>
      </c>
      <c r="E1340" s="19">
        <v>43833</v>
      </c>
      <c r="F1340" s="17" t="s">
        <v>2114</v>
      </c>
      <c r="G1340" s="17" t="s">
        <v>60</v>
      </c>
      <c r="H1340" t="str" cm="1">
        <f t="array" ref="H13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40" s="17" t="s">
        <v>61</v>
      </c>
      <c r="J1340" t="str">
        <f>IF(semaineNetNm1[[#This Row],[Popularité]]&gt;=70,"Forte","Faible")</f>
        <v>Forte</v>
      </c>
      <c r="K1340" t="str">
        <f>IF(semaineNetNm1[[#This Row],[Energie]]&gt;0.6,"Forte","Faible")</f>
        <v>Forte</v>
      </c>
      <c r="L1340" s="18">
        <v>4364166</v>
      </c>
      <c r="M1340" s="17">
        <v>33893352</v>
      </c>
      <c r="N1340" s="19">
        <v>43588</v>
      </c>
      <c r="O1340" s="17">
        <v>76</v>
      </c>
      <c r="P1340" s="17">
        <v>0.80900000000000005</v>
      </c>
      <c r="Q1340" s="17">
        <v>0.69199999999999995</v>
      </c>
      <c r="R1340" s="17">
        <v>6.0199999999999997E-2</v>
      </c>
      <c r="S1340" s="17">
        <v>0.52400000000000002</v>
      </c>
      <c r="T1340" s="17">
        <v>0.14699999999999999</v>
      </c>
      <c r="U1340" s="17">
        <v>0.86399999999999999</v>
      </c>
      <c r="V1340" s="17">
        <v>-4.1980000000000004</v>
      </c>
      <c r="W1340" s="17">
        <v>190800</v>
      </c>
      <c r="X1340">
        <f>YEAR(semaineNetNm1[[#This Row],[Date de sortie]])</f>
        <v>2019</v>
      </c>
    </row>
    <row r="1341" spans="1:24" x14ac:dyDescent="0.25">
      <c r="A1341" s="10" t="s">
        <v>752</v>
      </c>
      <c r="B1341" s="17">
        <v>1379</v>
      </c>
      <c r="C1341" s="18">
        <v>82</v>
      </c>
      <c r="D1341" s="17">
        <v>10</v>
      </c>
      <c r="E1341" s="19">
        <v>43826</v>
      </c>
      <c r="F1341" s="17" t="s">
        <v>2115</v>
      </c>
      <c r="G1341" s="17" t="s">
        <v>2116</v>
      </c>
      <c r="H1341" t="str" cm="1">
        <f t="array" ref="H13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41" s="17" t="s">
        <v>68</v>
      </c>
      <c r="J1341" t="str">
        <f>IF(semaineNetNm1[[#This Row],[Popularité]]&gt;=70,"Forte","Faible")</f>
        <v>Forte</v>
      </c>
      <c r="K1341" t="str">
        <f>IF(semaineNetNm1[[#This Row],[Energie]]&gt;0.6,"Forte","Faible")</f>
        <v>Forte</v>
      </c>
      <c r="L1341" s="18">
        <v>5024683</v>
      </c>
      <c r="M1341" s="17">
        <v>3991674</v>
      </c>
      <c r="N1341" s="19">
        <v>43574</v>
      </c>
      <c r="O1341" s="17">
        <v>77</v>
      </c>
      <c r="P1341" s="17">
        <v>0.624</v>
      </c>
      <c r="Q1341" s="17">
        <v>0.71499999999999997</v>
      </c>
      <c r="R1341" s="17">
        <v>0.114</v>
      </c>
      <c r="S1341" s="17">
        <v>0.11</v>
      </c>
      <c r="T1341" s="17">
        <v>0.123</v>
      </c>
      <c r="U1341" s="17">
        <v>0.41199999999999998</v>
      </c>
      <c r="V1341" s="17">
        <v>-3.0459999999999998</v>
      </c>
      <c r="W1341" s="17">
        <v>173325</v>
      </c>
      <c r="X1341">
        <f>YEAR(semaineNetNm1[[#This Row],[Date de sortie]])</f>
        <v>2019</v>
      </c>
    </row>
    <row r="1342" spans="1:24" x14ac:dyDescent="0.25">
      <c r="A1342" s="10" t="s">
        <v>752</v>
      </c>
      <c r="B1342" s="17">
        <v>332</v>
      </c>
      <c r="C1342" s="18">
        <v>85</v>
      </c>
      <c r="D1342" s="17">
        <v>16</v>
      </c>
      <c r="E1342" s="19">
        <v>43882</v>
      </c>
      <c r="F1342" s="17" t="s">
        <v>2117</v>
      </c>
      <c r="G1342" s="17" t="s">
        <v>181</v>
      </c>
      <c r="H1342" t="str" cm="1">
        <f t="array" ref="H13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42" s="17" t="s">
        <v>130</v>
      </c>
      <c r="J1342" t="str">
        <f>IF(semaineNetNm1[[#This Row],[Popularité]]&gt;=70,"Forte","Faible")</f>
        <v>Forte</v>
      </c>
      <c r="K1342" t="str">
        <f>IF(semaineNetNm1[[#This Row],[Energie]]&gt;0.6,"Forte","Faible")</f>
        <v>Forte</v>
      </c>
      <c r="L1342" s="18">
        <v>5266625</v>
      </c>
      <c r="M1342" s="17">
        <v>37106176</v>
      </c>
      <c r="N1342" s="19">
        <v>43567</v>
      </c>
      <c r="O1342" s="17">
        <v>82</v>
      </c>
      <c r="P1342" s="17">
        <v>0.86199999999999999</v>
      </c>
      <c r="Q1342" s="17">
        <v>0.64500000000000002</v>
      </c>
      <c r="R1342" s="17">
        <v>9.6500000000000002E-2</v>
      </c>
      <c r="S1342" s="17">
        <v>9.2299999999999993E-2</v>
      </c>
      <c r="T1342" s="17">
        <v>0.192</v>
      </c>
      <c r="U1342" s="17">
        <v>0.79800000000000004</v>
      </c>
      <c r="V1342" s="17">
        <v>-4.7569999999999997</v>
      </c>
      <c r="W1342" s="17">
        <v>229773</v>
      </c>
      <c r="X1342">
        <f>YEAR(semaineNetNm1[[#This Row],[Date de sortie]])</f>
        <v>2019</v>
      </c>
    </row>
    <row r="1343" spans="1:24" x14ac:dyDescent="0.25">
      <c r="A1343" s="10" t="s">
        <v>752</v>
      </c>
      <c r="B1343" s="17">
        <v>1080</v>
      </c>
      <c r="C1343" s="18">
        <v>196</v>
      </c>
      <c r="D1343" s="17">
        <v>1</v>
      </c>
      <c r="E1343" s="19">
        <v>44008</v>
      </c>
      <c r="F1343" s="17" t="s">
        <v>2118</v>
      </c>
      <c r="G1343" s="17" t="s">
        <v>129</v>
      </c>
      <c r="H1343" t="str" cm="1">
        <f t="array" ref="H13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43" s="17" t="s">
        <v>130</v>
      </c>
      <c r="J1343" t="str">
        <f>IF(semaineNetNm1[[#This Row],[Popularité]]&gt;=70,"Forte","Faible")</f>
        <v>Forte</v>
      </c>
      <c r="K1343" t="str">
        <f>IF(semaineNetNm1[[#This Row],[Energie]]&gt;0.6,"Forte","Faible")</f>
        <v>Forte</v>
      </c>
      <c r="L1343" s="18">
        <v>4341050</v>
      </c>
      <c r="M1343" s="17">
        <v>23848461</v>
      </c>
      <c r="N1343" s="19">
        <v>43560</v>
      </c>
      <c r="O1343" s="17">
        <v>76</v>
      </c>
      <c r="P1343" s="17">
        <v>0.83499999999999996</v>
      </c>
      <c r="Q1343" s="17">
        <v>0.76300000000000001</v>
      </c>
      <c r="R1343" s="17">
        <v>0.191</v>
      </c>
      <c r="S1343" s="17">
        <v>0.32300000000000001</v>
      </c>
      <c r="T1343" s="17">
        <v>0.22500000000000001</v>
      </c>
      <c r="U1343" s="17">
        <v>0.64500000000000002</v>
      </c>
      <c r="V1343" s="17">
        <v>-5.234</v>
      </c>
      <c r="W1343" s="17">
        <v>191050</v>
      </c>
      <c r="X1343">
        <f>YEAR(semaineNetNm1[[#This Row],[Date de sortie]])</f>
        <v>2019</v>
      </c>
    </row>
    <row r="1344" spans="1:24" x14ac:dyDescent="0.25">
      <c r="A1344" s="10" t="s">
        <v>752</v>
      </c>
      <c r="B1344" s="17">
        <v>1449</v>
      </c>
      <c r="C1344" s="18">
        <v>135</v>
      </c>
      <c r="D1344" s="17">
        <v>6</v>
      </c>
      <c r="E1344" s="19">
        <v>43826</v>
      </c>
      <c r="F1344" s="17" t="s">
        <v>2119</v>
      </c>
      <c r="G1344" s="17" t="s">
        <v>160</v>
      </c>
      <c r="H1344" t="str" cm="1">
        <f t="array" ref="H13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44" s="17" t="s">
        <v>56</v>
      </c>
      <c r="J1344" t="str">
        <f>IF(semaineNetNm1[[#This Row],[Popularité]]&gt;=70,"Forte","Faible")</f>
        <v>Forte</v>
      </c>
      <c r="K1344" t="str">
        <f>IF(semaineNetNm1[[#This Row],[Energie]]&gt;0.6,"Forte","Faible")</f>
        <v>Faible</v>
      </c>
      <c r="L1344" s="18">
        <v>4940984</v>
      </c>
      <c r="M1344" s="17">
        <v>14190858</v>
      </c>
      <c r="N1344" s="19">
        <v>43560</v>
      </c>
      <c r="O1344" s="17">
        <v>73</v>
      </c>
      <c r="P1344" s="17">
        <v>0.4</v>
      </c>
      <c r="Q1344" s="17">
        <v>0.9</v>
      </c>
      <c r="R1344" s="17">
        <v>0.127</v>
      </c>
      <c r="S1344" s="17">
        <v>5.16E-2</v>
      </c>
      <c r="T1344" s="17">
        <v>5.9900000000000002E-2</v>
      </c>
      <c r="U1344" s="17">
        <v>0.34599999999999997</v>
      </c>
      <c r="V1344" s="17">
        <v>-8.5749999999999993</v>
      </c>
      <c r="W1344" s="17">
        <v>197573</v>
      </c>
      <c r="X1344">
        <f>YEAR(semaineNetNm1[[#This Row],[Date de sortie]])</f>
        <v>2019</v>
      </c>
    </row>
    <row r="1345" spans="1:24" x14ac:dyDescent="0.25">
      <c r="A1345" s="10" t="s">
        <v>752</v>
      </c>
      <c r="B1345" s="17">
        <v>1394</v>
      </c>
      <c r="C1345" s="18">
        <v>118</v>
      </c>
      <c r="D1345" s="17">
        <v>8</v>
      </c>
      <c r="E1345" s="19">
        <v>43854</v>
      </c>
      <c r="F1345" s="17" t="s">
        <v>2120</v>
      </c>
      <c r="G1345" s="17" t="s">
        <v>42</v>
      </c>
      <c r="H1345" t="str" cm="1">
        <f t="array" ref="H13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45" s="17" t="s">
        <v>43</v>
      </c>
      <c r="J1345" t="str">
        <f>IF(semaineNetNm1[[#This Row],[Popularité]]&gt;=70,"Forte","Faible")</f>
        <v>Forte</v>
      </c>
      <c r="K1345" t="str">
        <f>IF(semaineNetNm1[[#This Row],[Energie]]&gt;0.6,"Forte","Faible")</f>
        <v>Faible</v>
      </c>
      <c r="L1345" s="18">
        <v>5074485</v>
      </c>
      <c r="M1345" s="17">
        <v>47061119</v>
      </c>
      <c r="N1345" s="19">
        <v>43553</v>
      </c>
      <c r="O1345" s="17">
        <v>75</v>
      </c>
      <c r="P1345" s="17">
        <v>0.44400000000000001</v>
      </c>
      <c r="Q1345" s="17">
        <v>0.72599999999999998</v>
      </c>
      <c r="R1345" s="17">
        <v>0.372</v>
      </c>
      <c r="S1345" s="17">
        <v>0.28299999999999997</v>
      </c>
      <c r="T1345" s="17">
        <v>0.17699999999999999</v>
      </c>
      <c r="U1345" s="17">
        <v>0.56899999999999995</v>
      </c>
      <c r="V1345" s="17">
        <v>-8.9220000000000006</v>
      </c>
      <c r="W1345" s="17">
        <v>168840</v>
      </c>
      <c r="X1345">
        <f>YEAR(semaineNetNm1[[#This Row],[Date de sortie]])</f>
        <v>2019</v>
      </c>
    </row>
    <row r="1346" spans="1:24" x14ac:dyDescent="0.25">
      <c r="A1346" s="10" t="s">
        <v>752</v>
      </c>
      <c r="B1346" s="17">
        <v>1425</v>
      </c>
      <c r="C1346" s="18">
        <v>141</v>
      </c>
      <c r="D1346" s="17">
        <v>6</v>
      </c>
      <c r="E1346" s="19">
        <v>43854</v>
      </c>
      <c r="F1346" s="17" t="s">
        <v>2121</v>
      </c>
      <c r="G1346" s="17" t="s">
        <v>42</v>
      </c>
      <c r="H1346" t="str" cm="1">
        <f t="array" ref="H13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46" s="17" t="s">
        <v>43</v>
      </c>
      <c r="J1346" t="str">
        <f>IF(semaineNetNm1[[#This Row],[Popularité]]&gt;=70,"Forte","Faible")</f>
        <v>Forte</v>
      </c>
      <c r="K1346" t="str">
        <f>IF(semaineNetNm1[[#This Row],[Energie]]&gt;0.6,"Forte","Faible")</f>
        <v>Faible</v>
      </c>
      <c r="L1346" s="18">
        <v>5187997</v>
      </c>
      <c r="M1346" s="17">
        <v>47061119</v>
      </c>
      <c r="N1346" s="19">
        <v>43553</v>
      </c>
      <c r="O1346" s="17">
        <v>76</v>
      </c>
      <c r="P1346" s="17">
        <v>0.35099999999999998</v>
      </c>
      <c r="Q1346" s="17">
        <v>0.85299999999999998</v>
      </c>
      <c r="R1346" s="17">
        <v>0.24099999999999999</v>
      </c>
      <c r="S1346" s="17">
        <v>0.39</v>
      </c>
      <c r="T1346" s="17">
        <v>0.752</v>
      </c>
      <c r="U1346" s="17">
        <v>0.28199999999999997</v>
      </c>
      <c r="V1346" s="17">
        <v>-10.198</v>
      </c>
      <c r="W1346" s="17">
        <v>221543</v>
      </c>
      <c r="X1346">
        <f>YEAR(semaineNetNm1[[#This Row],[Date de sortie]])</f>
        <v>2019</v>
      </c>
    </row>
    <row r="1347" spans="1:24" x14ac:dyDescent="0.25">
      <c r="A1347" s="10" t="s">
        <v>752</v>
      </c>
      <c r="B1347" s="17">
        <v>1446</v>
      </c>
      <c r="C1347" s="18">
        <v>101</v>
      </c>
      <c r="D1347" s="17">
        <v>7</v>
      </c>
      <c r="E1347" s="19">
        <v>43826</v>
      </c>
      <c r="F1347" s="17" t="s">
        <v>2122</v>
      </c>
      <c r="G1347" s="17" t="s">
        <v>2123</v>
      </c>
      <c r="H1347" t="str" cm="1">
        <f t="array" ref="H13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47" s="17" t="s">
        <v>1359</v>
      </c>
      <c r="J1347" t="str">
        <f>IF(semaineNetNm1[[#This Row],[Popularité]]&gt;=70,"Forte","Faible")</f>
        <v>Forte</v>
      </c>
      <c r="K1347" t="str">
        <f>IF(semaineNetNm1[[#This Row],[Energie]]&gt;0.6,"Forte","Faible")</f>
        <v>Forte</v>
      </c>
      <c r="L1347" s="18">
        <v>4961249</v>
      </c>
      <c r="M1347" s="17">
        <v>4769627</v>
      </c>
      <c r="N1347" s="19">
        <v>43552</v>
      </c>
      <c r="O1347" s="17">
        <v>75</v>
      </c>
      <c r="P1347" s="17">
        <v>0.68899999999999995</v>
      </c>
      <c r="Q1347" s="17">
        <v>0.88200000000000001</v>
      </c>
      <c r="R1347" s="17">
        <v>0.124</v>
      </c>
      <c r="S1347" s="17">
        <v>0.39</v>
      </c>
      <c r="T1347" s="17">
        <v>5.0099999999999999E-2</v>
      </c>
      <c r="U1347" s="17">
        <v>0.746</v>
      </c>
      <c r="V1347" s="17">
        <v>-4.0270000000000001</v>
      </c>
      <c r="W1347" s="17">
        <v>161627</v>
      </c>
      <c r="X1347">
        <f>YEAR(semaineNetNm1[[#This Row],[Date de sortie]])</f>
        <v>2019</v>
      </c>
    </row>
    <row r="1348" spans="1:24" x14ac:dyDescent="0.25">
      <c r="A1348" s="10" t="s">
        <v>752</v>
      </c>
      <c r="B1348" s="17">
        <v>761</v>
      </c>
      <c r="C1348" s="18">
        <v>105</v>
      </c>
      <c r="D1348" s="17">
        <v>23</v>
      </c>
      <c r="E1348" s="19">
        <v>44050</v>
      </c>
      <c r="F1348" s="17" t="s">
        <v>2124</v>
      </c>
      <c r="G1348" s="17" t="s">
        <v>2125</v>
      </c>
      <c r="H1348" t="str" cm="1">
        <f t="array" ref="H13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48" s="17" t="s">
        <v>2126</v>
      </c>
      <c r="J1348" t="str">
        <f>IF(semaineNetNm1[[#This Row],[Popularité]]&gt;=70,"Forte","Faible")</f>
        <v>Forte</v>
      </c>
      <c r="K1348" t="str">
        <f>IF(semaineNetNm1[[#This Row],[Energie]]&gt;0.6,"Forte","Faible")</f>
        <v>Forte</v>
      </c>
      <c r="L1348" s="18">
        <v>4911995</v>
      </c>
      <c r="M1348" s="17">
        <v>1963296</v>
      </c>
      <c r="N1348" s="19">
        <v>43546</v>
      </c>
      <c r="O1348" s="17">
        <v>81</v>
      </c>
      <c r="P1348" s="17">
        <v>0.68300000000000005</v>
      </c>
      <c r="Q1348" s="17">
        <v>0.68200000000000005</v>
      </c>
      <c r="R1348" s="17">
        <v>2.87E-2</v>
      </c>
      <c r="S1348" s="17">
        <v>0.156</v>
      </c>
      <c r="T1348" s="17">
        <v>0.27300000000000002</v>
      </c>
      <c r="U1348" s="17">
        <v>0.64</v>
      </c>
      <c r="V1348" s="17">
        <v>-6.444</v>
      </c>
      <c r="W1348" s="17">
        <v>178000</v>
      </c>
      <c r="X1348">
        <f>YEAR(semaineNetNm1[[#This Row],[Date de sortie]])</f>
        <v>2019</v>
      </c>
    </row>
    <row r="1349" spans="1:24" x14ac:dyDescent="0.25">
      <c r="A1349" s="10" t="s">
        <v>752</v>
      </c>
      <c r="B1349" s="17">
        <v>957</v>
      </c>
      <c r="C1349" s="18">
        <v>100</v>
      </c>
      <c r="D1349" s="17">
        <v>15</v>
      </c>
      <c r="E1349" s="19">
        <v>43987</v>
      </c>
      <c r="F1349" s="17" t="s">
        <v>2127</v>
      </c>
      <c r="G1349" s="17" t="s">
        <v>2128</v>
      </c>
      <c r="H1349" t="str" cm="1">
        <f t="array" ref="H13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49" s="17" t="s">
        <v>243</v>
      </c>
      <c r="J1349" t="str">
        <f>IF(semaineNetNm1[[#This Row],[Popularité]]&gt;=70,"Forte","Faible")</f>
        <v>Forte</v>
      </c>
      <c r="K1349" t="str">
        <f>IF(semaineNetNm1[[#This Row],[Energie]]&gt;0.6,"Forte","Faible")</f>
        <v>Forte</v>
      </c>
      <c r="L1349" s="18">
        <v>4466143</v>
      </c>
      <c r="M1349" s="17">
        <v>6096559</v>
      </c>
      <c r="N1349" s="19">
        <v>43539</v>
      </c>
      <c r="O1349" s="17">
        <v>76</v>
      </c>
      <c r="P1349" s="17">
        <v>0.78100000000000003</v>
      </c>
      <c r="Q1349" s="17">
        <v>0.84899999999999998</v>
      </c>
      <c r="R1349" s="17">
        <v>0.159</v>
      </c>
      <c r="S1349" s="17">
        <v>0.40600000000000003</v>
      </c>
      <c r="T1349" s="17">
        <v>8.0100000000000005E-2</v>
      </c>
      <c r="U1349" s="17">
        <v>0.89300000000000002</v>
      </c>
      <c r="V1349" s="17">
        <v>-4.6349999999999998</v>
      </c>
      <c r="W1349" s="17">
        <v>217143</v>
      </c>
      <c r="X1349">
        <f>YEAR(semaineNetNm1[[#This Row],[Date de sortie]])</f>
        <v>2019</v>
      </c>
    </row>
    <row r="1350" spans="1:24" x14ac:dyDescent="0.25">
      <c r="A1350" s="10" t="s">
        <v>752</v>
      </c>
      <c r="B1350" s="17">
        <v>390</v>
      </c>
      <c r="C1350" s="18">
        <v>71</v>
      </c>
      <c r="D1350" s="17">
        <v>72</v>
      </c>
      <c r="E1350" s="19">
        <v>44078</v>
      </c>
      <c r="F1350" s="17" t="s">
        <v>2129</v>
      </c>
      <c r="G1350" s="17" t="s">
        <v>368</v>
      </c>
      <c r="H1350" t="str" cm="1">
        <f t="array" ref="H13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50" s="17" t="s">
        <v>311</v>
      </c>
      <c r="J1350" t="str">
        <f>IF(semaineNetNm1[[#This Row],[Popularité]]&gt;=70,"Forte","Faible")</f>
        <v>Forte</v>
      </c>
      <c r="K1350" t="str">
        <f>IF(semaineNetNm1[[#This Row],[Energie]]&gt;0.6,"Forte","Faible")</f>
        <v>Forte</v>
      </c>
      <c r="L1350" s="18">
        <v>5024884</v>
      </c>
      <c r="M1350" s="17">
        <v>19085118</v>
      </c>
      <c r="N1350" s="19">
        <v>43532</v>
      </c>
      <c r="O1350" s="17">
        <v>83</v>
      </c>
      <c r="P1350" s="17">
        <v>0.69199999999999995</v>
      </c>
      <c r="Q1350" s="17">
        <v>0.68500000000000005</v>
      </c>
      <c r="R1350" s="17">
        <v>4.5699999999999998E-2</v>
      </c>
      <c r="S1350" s="17">
        <v>0.32800000000000001</v>
      </c>
      <c r="T1350" s="17">
        <v>0.153</v>
      </c>
      <c r="U1350" s="17">
        <v>0.57799999999999996</v>
      </c>
      <c r="V1350" s="17">
        <v>-5.1219999999999999</v>
      </c>
      <c r="W1350" s="17">
        <v>240051</v>
      </c>
      <c r="X1350">
        <f>YEAR(semaineNetNm1[[#This Row],[Date de sortie]])</f>
        <v>2019</v>
      </c>
    </row>
    <row r="1351" spans="1:24" x14ac:dyDescent="0.25">
      <c r="A1351" s="10" t="s">
        <v>752</v>
      </c>
      <c r="B1351" s="17">
        <v>90</v>
      </c>
      <c r="C1351" s="18">
        <v>23</v>
      </c>
      <c r="D1351" s="17">
        <v>25</v>
      </c>
      <c r="E1351" s="19">
        <v>44288</v>
      </c>
      <c r="F1351" s="17" t="s">
        <v>2130</v>
      </c>
      <c r="G1351" s="17" t="s">
        <v>2131</v>
      </c>
      <c r="H1351" t="str" cm="1">
        <f t="array" ref="H13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51" s="17" t="s">
        <v>2132</v>
      </c>
      <c r="J1351" t="str">
        <f>IF(semaineNetNm1[[#This Row],[Popularité]]&gt;=70,"Forte","Faible")</f>
        <v>Forte</v>
      </c>
      <c r="K1351" t="str">
        <f>IF(semaineNetNm1[[#This Row],[Energie]]&gt;0.6,"Forte","Faible")</f>
        <v>Faible</v>
      </c>
      <c r="L1351" s="18">
        <v>7353795</v>
      </c>
      <c r="M1351" s="17">
        <v>287361</v>
      </c>
      <c r="N1351" s="19">
        <v>43531</v>
      </c>
      <c r="O1351" s="17">
        <v>84</v>
      </c>
      <c r="P1351" s="17">
        <v>0.32900000000000001</v>
      </c>
      <c r="Q1351" s="17">
        <v>0.45</v>
      </c>
      <c r="R1351" s="17">
        <v>4.41E-2</v>
      </c>
      <c r="S1351" s="17">
        <v>0.81799999999999995</v>
      </c>
      <c r="T1351" s="17">
        <v>0.13500000000000001</v>
      </c>
      <c r="U1351" s="17">
        <v>0.26600000000000001</v>
      </c>
      <c r="V1351" s="17">
        <v>-12.603</v>
      </c>
      <c r="W1351" s="17">
        <v>183624</v>
      </c>
      <c r="X1351">
        <f>YEAR(semaineNetNm1[[#This Row],[Date de sortie]])</f>
        <v>2019</v>
      </c>
    </row>
    <row r="1352" spans="1:24" x14ac:dyDescent="0.25">
      <c r="A1352" s="10" t="s">
        <v>752</v>
      </c>
      <c r="B1352" s="17">
        <v>1445</v>
      </c>
      <c r="C1352" s="18">
        <v>113</v>
      </c>
      <c r="D1352" s="17">
        <v>7</v>
      </c>
      <c r="E1352" s="19">
        <v>43833</v>
      </c>
      <c r="F1352" s="17" t="s">
        <v>2133</v>
      </c>
      <c r="G1352" s="17" t="s">
        <v>239</v>
      </c>
      <c r="H1352" t="str" cm="1">
        <f t="array" ref="H13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352" s="17" t="s">
        <v>240</v>
      </c>
      <c r="J1352" t="str">
        <f>IF(semaineNetNm1[[#This Row],[Popularité]]&gt;=70,"Forte","Faible")</f>
        <v>Forte</v>
      </c>
      <c r="K1352" t="str">
        <f>IF(semaineNetNm1[[#This Row],[Energie]]&gt;0.6,"Forte","Faible")</f>
        <v>Forte</v>
      </c>
      <c r="L1352" s="18">
        <v>4986299</v>
      </c>
      <c r="M1352" s="17">
        <v>7601122</v>
      </c>
      <c r="N1352" s="19">
        <v>43525</v>
      </c>
      <c r="O1352" s="17">
        <v>76</v>
      </c>
      <c r="P1352" s="17">
        <v>0.66200000000000003</v>
      </c>
      <c r="Q1352" s="17">
        <v>0.876</v>
      </c>
      <c r="R1352" s="17">
        <v>0.42599999999999999</v>
      </c>
      <c r="S1352" s="17">
        <v>6.08E-2</v>
      </c>
      <c r="T1352" s="17">
        <v>0.127</v>
      </c>
      <c r="U1352" s="17">
        <v>0.84399999999999997</v>
      </c>
      <c r="V1352" s="17">
        <v>-6.4820000000000002</v>
      </c>
      <c r="W1352" s="17">
        <v>163320</v>
      </c>
      <c r="X1352">
        <f>YEAR(semaineNetNm1[[#This Row],[Date de sortie]])</f>
        <v>2019</v>
      </c>
    </row>
    <row r="1353" spans="1:24" x14ac:dyDescent="0.25">
      <c r="A1353" s="10" t="s">
        <v>752</v>
      </c>
      <c r="B1353" s="17">
        <v>1190</v>
      </c>
      <c r="C1353" s="18">
        <v>42</v>
      </c>
      <c r="D1353" s="17">
        <v>12</v>
      </c>
      <c r="E1353" s="19">
        <v>43889</v>
      </c>
      <c r="F1353" s="17" t="s">
        <v>2134</v>
      </c>
      <c r="G1353" s="17" t="s">
        <v>2135</v>
      </c>
      <c r="H1353" t="str" cm="1">
        <f t="array" ref="H13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53" s="17" t="s">
        <v>291</v>
      </c>
      <c r="J1353" t="str">
        <f>IF(semaineNetNm1[[#This Row],[Popularité]]&gt;=70,"Forte","Faible")</f>
        <v>Forte</v>
      </c>
      <c r="K1353" t="str">
        <f>IF(semaineNetNm1[[#This Row],[Energie]]&gt;0.6,"Forte","Faible")</f>
        <v>Faible</v>
      </c>
      <c r="L1353" s="18">
        <v>4609358</v>
      </c>
      <c r="M1353" s="17">
        <v>644479</v>
      </c>
      <c r="N1353" s="19">
        <v>43510</v>
      </c>
      <c r="O1353" s="17">
        <v>75</v>
      </c>
      <c r="P1353" s="17">
        <v>0.40600000000000003</v>
      </c>
      <c r="Q1353" s="17">
        <v>0.57199999999999995</v>
      </c>
      <c r="R1353" s="17">
        <v>4.2700000000000002E-2</v>
      </c>
      <c r="S1353" s="17">
        <v>0.58699999999999997</v>
      </c>
      <c r="T1353" s="17">
        <v>0.10199999999999999</v>
      </c>
      <c r="U1353" s="17">
        <v>0.26500000000000001</v>
      </c>
      <c r="V1353" s="17">
        <v>-8.6240000000000006</v>
      </c>
      <c r="W1353" s="17">
        <v>201084</v>
      </c>
      <c r="X1353">
        <f>YEAR(semaineNetNm1[[#This Row],[Date de sortie]])</f>
        <v>2019</v>
      </c>
    </row>
    <row r="1354" spans="1:24" x14ac:dyDescent="0.25">
      <c r="A1354" s="10" t="s">
        <v>752</v>
      </c>
      <c r="B1354" s="17">
        <v>193</v>
      </c>
      <c r="C1354" s="18">
        <v>41</v>
      </c>
      <c r="D1354" s="17">
        <v>81</v>
      </c>
      <c r="E1354" s="19">
        <v>43826</v>
      </c>
      <c r="F1354" s="17" t="s">
        <v>2136</v>
      </c>
      <c r="G1354" s="17" t="s">
        <v>649</v>
      </c>
      <c r="H1354" t="str" cm="1">
        <f t="array" ref="H13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54" s="17" t="s">
        <v>68</v>
      </c>
      <c r="J1354" t="str">
        <f>IF(semaineNetNm1[[#This Row],[Popularité]]&gt;=70,"Forte","Faible")</f>
        <v>Forte</v>
      </c>
      <c r="K1354" t="str">
        <f>IF(semaineNetNm1[[#This Row],[Energie]]&gt;0.6,"Forte","Faible")</f>
        <v>Faible</v>
      </c>
      <c r="L1354" s="18">
        <v>5002227</v>
      </c>
      <c r="M1354" s="17">
        <v>67158068</v>
      </c>
      <c r="N1354" s="19">
        <v>43504</v>
      </c>
      <c r="O1354" s="17">
        <v>85</v>
      </c>
      <c r="P1354" s="17">
        <v>0.317</v>
      </c>
      <c r="Q1354" s="17">
        <v>0.77800000000000002</v>
      </c>
      <c r="R1354" s="17">
        <v>0.33400000000000002</v>
      </c>
      <c r="S1354" s="17">
        <v>0.59199999999999997</v>
      </c>
      <c r="T1354" s="17">
        <v>8.8099999999999998E-2</v>
      </c>
      <c r="U1354" s="17">
        <v>0.32700000000000001</v>
      </c>
      <c r="V1354" s="17">
        <v>-10.731999999999999</v>
      </c>
      <c r="W1354" s="17">
        <v>178627</v>
      </c>
      <c r="X1354">
        <f>YEAR(semaineNetNm1[[#This Row],[Date de sortie]])</f>
        <v>2019</v>
      </c>
    </row>
    <row r="1355" spans="1:24" x14ac:dyDescent="0.25">
      <c r="A1355" s="10" t="s">
        <v>752</v>
      </c>
      <c r="B1355" s="17">
        <v>819</v>
      </c>
      <c r="C1355" s="18">
        <v>88</v>
      </c>
      <c r="D1355" s="17">
        <v>27</v>
      </c>
      <c r="E1355" s="19">
        <v>43826</v>
      </c>
      <c r="F1355" s="17" t="s">
        <v>2137</v>
      </c>
      <c r="G1355" s="17" t="s">
        <v>649</v>
      </c>
      <c r="H1355" t="str" cm="1">
        <f t="array" ref="H13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55" s="17" t="s">
        <v>68</v>
      </c>
      <c r="J1355" t="str">
        <f>IF(semaineNetNm1[[#This Row],[Popularité]]&gt;=70,"Forte","Faible")</f>
        <v>Forte</v>
      </c>
      <c r="K1355" t="str">
        <f>IF(semaineNetNm1[[#This Row],[Energie]]&gt;0.6,"Forte","Faible")</f>
        <v>Forte</v>
      </c>
      <c r="L1355" s="18">
        <v>5079328</v>
      </c>
      <c r="M1355" s="17">
        <v>67208170</v>
      </c>
      <c r="N1355" s="19">
        <v>43504</v>
      </c>
      <c r="O1355" s="17">
        <v>82</v>
      </c>
      <c r="P1355" s="17">
        <v>0.65300000000000002</v>
      </c>
      <c r="Q1355" s="17">
        <v>0.71699999999999997</v>
      </c>
      <c r="R1355" s="17">
        <v>6.5799999999999997E-2</v>
      </c>
      <c r="S1355" s="17">
        <v>0.22900000000000001</v>
      </c>
      <c r="T1355" s="17">
        <v>0.10100000000000001</v>
      </c>
      <c r="U1355" s="17">
        <v>0.41199999999999998</v>
      </c>
      <c r="V1355" s="17">
        <v>-5.6340000000000003</v>
      </c>
      <c r="W1355" s="17">
        <v>207320</v>
      </c>
      <c r="X1355">
        <f>YEAR(semaineNetNm1[[#This Row],[Date de sortie]])</f>
        <v>2019</v>
      </c>
    </row>
    <row r="1356" spans="1:24" x14ac:dyDescent="0.25">
      <c r="A1356" s="10" t="s">
        <v>752</v>
      </c>
      <c r="B1356" s="17">
        <v>1096</v>
      </c>
      <c r="C1356" s="18">
        <v>75</v>
      </c>
      <c r="D1356" s="17">
        <v>25</v>
      </c>
      <c r="E1356" s="19">
        <v>43826</v>
      </c>
      <c r="F1356" s="17" t="s">
        <v>2138</v>
      </c>
      <c r="G1356" s="17" t="s">
        <v>2139</v>
      </c>
      <c r="H1356" t="str" cm="1">
        <f t="array" ref="H13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56" s="17" t="s">
        <v>68</v>
      </c>
      <c r="J1356" t="str">
        <f>IF(semaineNetNm1[[#This Row],[Popularité]]&gt;=70,"Forte","Faible")</f>
        <v>Forte</v>
      </c>
      <c r="K1356" t="str">
        <f>IF(semaineNetNm1[[#This Row],[Energie]]&gt;0.6,"Forte","Faible")</f>
        <v>Forte</v>
      </c>
      <c r="L1356" s="18">
        <v>4422905</v>
      </c>
      <c r="M1356" s="17">
        <v>441714</v>
      </c>
      <c r="N1356" s="19">
        <v>43497</v>
      </c>
      <c r="O1356" s="17">
        <v>79</v>
      </c>
      <c r="P1356" s="17">
        <v>0.74399999999999999</v>
      </c>
      <c r="Q1356" s="17">
        <v>0.67700000000000005</v>
      </c>
      <c r="R1356" s="17">
        <v>2.9499999999999998E-2</v>
      </c>
      <c r="S1356" s="17">
        <v>4.0399999999999998E-2</v>
      </c>
      <c r="T1356" s="17">
        <v>7.3999999999999996E-2</v>
      </c>
      <c r="U1356" s="17">
        <v>0.63100000000000001</v>
      </c>
      <c r="V1356" s="17">
        <v>-6.806</v>
      </c>
      <c r="W1356" s="17">
        <v>152913</v>
      </c>
      <c r="X1356">
        <f>YEAR(semaineNetNm1[[#This Row],[Date de sortie]])</f>
        <v>2019</v>
      </c>
    </row>
    <row r="1357" spans="1:24" x14ac:dyDescent="0.25">
      <c r="A1357" s="10" t="s">
        <v>752</v>
      </c>
      <c r="B1357" s="17">
        <v>1453</v>
      </c>
      <c r="C1357" s="18">
        <v>148</v>
      </c>
      <c r="D1357" s="17">
        <v>7</v>
      </c>
      <c r="E1357" s="19">
        <v>43833</v>
      </c>
      <c r="F1357" s="17" t="s">
        <v>2140</v>
      </c>
      <c r="G1357" s="17" t="s">
        <v>407</v>
      </c>
      <c r="H1357" t="str" cm="1">
        <f t="array" ref="H13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357" s="17" t="s">
        <v>408</v>
      </c>
      <c r="J1357" t="str">
        <f>IF(semaineNetNm1[[#This Row],[Popularité]]&gt;=70,"Forte","Faible")</f>
        <v>Forte</v>
      </c>
      <c r="K1357" t="str">
        <f>IF(semaineNetNm1[[#This Row],[Energie]]&gt;0.6,"Forte","Faible")</f>
        <v>Faible</v>
      </c>
      <c r="L1357" s="18">
        <v>4836113</v>
      </c>
      <c r="M1357" s="17">
        <v>14103694</v>
      </c>
      <c r="N1357" s="19">
        <v>43488</v>
      </c>
      <c r="O1357" s="17">
        <v>79</v>
      </c>
      <c r="P1357" s="17">
        <v>0.36399999999999999</v>
      </c>
      <c r="Q1357" s="17">
        <v>0.83699999999999997</v>
      </c>
      <c r="R1357" s="17">
        <v>0.27600000000000002</v>
      </c>
      <c r="S1357" s="17">
        <v>0.14899999999999999</v>
      </c>
      <c r="T1357" s="17">
        <v>0.27100000000000002</v>
      </c>
      <c r="U1357" s="17">
        <v>0.46300000000000002</v>
      </c>
      <c r="V1357" s="17">
        <v>-11.712999999999999</v>
      </c>
      <c r="W1357" s="17">
        <v>213594</v>
      </c>
      <c r="X1357">
        <f>YEAR(semaineNetNm1[[#This Row],[Date de sortie]])</f>
        <v>2019</v>
      </c>
    </row>
    <row r="1358" spans="1:24" x14ac:dyDescent="0.25">
      <c r="A1358" s="10" t="s">
        <v>752</v>
      </c>
      <c r="B1358" s="17">
        <v>1526</v>
      </c>
      <c r="C1358" s="18">
        <v>140</v>
      </c>
      <c r="D1358" s="17">
        <v>3</v>
      </c>
      <c r="E1358" s="19">
        <v>43826</v>
      </c>
      <c r="F1358" s="17" t="s">
        <v>2141</v>
      </c>
      <c r="G1358" s="17" t="s">
        <v>2142</v>
      </c>
      <c r="H1358" t="str" cm="1">
        <f t="array" ref="H13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58" s="17" t="s">
        <v>68</v>
      </c>
      <c r="J1358" t="str">
        <f>IF(semaineNetNm1[[#This Row],[Popularité]]&gt;=70,"Forte","Faible")</f>
        <v>Forte</v>
      </c>
      <c r="K1358" t="str">
        <f>IF(semaineNetNm1[[#This Row],[Energie]]&gt;0.6,"Forte","Faible")</f>
        <v>Forte</v>
      </c>
      <c r="L1358" s="18">
        <v>4931458</v>
      </c>
      <c r="M1358" s="17">
        <v>1374784</v>
      </c>
      <c r="N1358" s="19">
        <v>43483</v>
      </c>
      <c r="O1358" s="17">
        <v>79</v>
      </c>
      <c r="P1358" s="17">
        <v>0.88100000000000001</v>
      </c>
      <c r="Q1358" s="17">
        <v>0.67400000000000004</v>
      </c>
      <c r="R1358" s="17">
        <v>0.14699999999999999</v>
      </c>
      <c r="S1358" s="17">
        <v>0.29599999999999999</v>
      </c>
      <c r="T1358" s="17">
        <v>7.9299999999999995E-2</v>
      </c>
      <c r="U1358" s="17">
        <v>0.23400000000000001</v>
      </c>
      <c r="V1358" s="17">
        <v>-2.8530000000000002</v>
      </c>
      <c r="W1358" s="17">
        <v>178480</v>
      </c>
      <c r="X1358">
        <f>YEAR(semaineNetNm1[[#This Row],[Date de sortie]])</f>
        <v>2019</v>
      </c>
    </row>
    <row r="1359" spans="1:24" x14ac:dyDescent="0.25">
      <c r="A1359" s="10" t="s">
        <v>752</v>
      </c>
      <c r="B1359" s="17">
        <v>809</v>
      </c>
      <c r="C1359" s="18">
        <v>105</v>
      </c>
      <c r="D1359" s="17">
        <v>26</v>
      </c>
      <c r="E1359" s="19">
        <v>43833</v>
      </c>
      <c r="F1359" s="17" t="s">
        <v>2143</v>
      </c>
      <c r="G1359" s="17" t="s">
        <v>931</v>
      </c>
      <c r="H1359" t="str" cm="1">
        <f t="array" ref="H13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59" s="17" t="s">
        <v>68</v>
      </c>
      <c r="J1359" t="str">
        <f>IF(semaineNetNm1[[#This Row],[Popularité]]&gt;=70,"Forte","Faible")</f>
        <v>Forte</v>
      </c>
      <c r="K1359" t="str">
        <f>IF(semaineNetNm1[[#This Row],[Energie]]&gt;0.6,"Forte","Faible")</f>
        <v>Faible</v>
      </c>
      <c r="L1359" s="18">
        <v>5229835</v>
      </c>
      <c r="M1359" s="17">
        <v>17097317</v>
      </c>
      <c r="N1359" s="19">
        <v>43476</v>
      </c>
      <c r="O1359" s="17">
        <v>78</v>
      </c>
      <c r="P1359" s="17">
        <v>0.52</v>
      </c>
      <c r="Q1359" s="17">
        <v>0.74099999999999999</v>
      </c>
      <c r="R1359" s="17">
        <v>6.5600000000000006E-2</v>
      </c>
      <c r="S1359" s="17">
        <v>0.45</v>
      </c>
      <c r="T1359" s="17">
        <v>0.222</v>
      </c>
      <c r="U1359" s="17">
        <v>0.34699999999999998</v>
      </c>
      <c r="V1359" s="17">
        <v>-7.5129999999999999</v>
      </c>
      <c r="W1359" s="17">
        <v>171030</v>
      </c>
      <c r="X1359">
        <f>YEAR(semaineNetNm1[[#This Row],[Date de sortie]])</f>
        <v>2019</v>
      </c>
    </row>
    <row r="1360" spans="1:24" x14ac:dyDescent="0.25">
      <c r="A1360" s="10" t="s">
        <v>752</v>
      </c>
      <c r="B1360" s="17">
        <v>610</v>
      </c>
      <c r="C1360" s="18">
        <v>13</v>
      </c>
      <c r="D1360" s="17">
        <v>44</v>
      </c>
      <c r="E1360" s="19">
        <v>43931</v>
      </c>
      <c r="F1360" s="17" t="s">
        <v>2144</v>
      </c>
      <c r="G1360" s="17" t="s">
        <v>2145</v>
      </c>
      <c r="H1360" t="str" cm="1">
        <f t="array" ref="H13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60" s="17" t="s">
        <v>1189</v>
      </c>
      <c r="J1360" t="str">
        <f>IF(semaineNetNm1[[#This Row],[Popularité]]&gt;=70,"Forte","Faible")</f>
        <v>Forte</v>
      </c>
      <c r="K1360" t="str">
        <f>IF(semaineNetNm1[[#This Row],[Energie]]&gt;0.6,"Forte","Faible")</f>
        <v>Faible</v>
      </c>
      <c r="L1360" s="18">
        <v>4858392</v>
      </c>
      <c r="M1360" s="17">
        <v>724903</v>
      </c>
      <c r="N1360" s="19">
        <v>43471</v>
      </c>
      <c r="O1360" s="17">
        <v>80</v>
      </c>
      <c r="P1360" s="17">
        <v>0.52500000000000002</v>
      </c>
      <c r="Q1360" s="17">
        <v>0.878</v>
      </c>
      <c r="R1360" s="17">
        <v>5.7799999999999997E-2</v>
      </c>
      <c r="S1360" s="17">
        <v>0.183</v>
      </c>
      <c r="T1360" s="17">
        <v>7.1400000000000005E-2</v>
      </c>
      <c r="U1360" s="17">
        <v>0.69399999999999995</v>
      </c>
      <c r="V1360" s="17">
        <v>-6.8319999999999999</v>
      </c>
      <c r="W1360" s="17">
        <v>158571</v>
      </c>
      <c r="X1360">
        <f>YEAR(semaineNetNm1[[#This Row],[Date de sortie]])</f>
        <v>2019</v>
      </c>
    </row>
    <row r="1361" spans="1:24" x14ac:dyDescent="0.25">
      <c r="A1361" s="10" t="s">
        <v>752</v>
      </c>
      <c r="B1361" s="17">
        <v>1250</v>
      </c>
      <c r="C1361" s="18">
        <v>192</v>
      </c>
      <c r="D1361" s="17">
        <v>3</v>
      </c>
      <c r="E1361" s="19">
        <v>43917</v>
      </c>
      <c r="F1361" s="17" t="s">
        <v>2146</v>
      </c>
      <c r="G1361" s="17" t="s">
        <v>2147</v>
      </c>
      <c r="H1361" t="str" cm="1">
        <f t="array" ref="H13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61" s="17" t="s">
        <v>2148</v>
      </c>
      <c r="J1361" t="str">
        <f>IF(semaineNetNm1[[#This Row],[Popularité]]&gt;=70,"Forte","Faible")</f>
        <v>Forte</v>
      </c>
      <c r="K1361" t="str">
        <f>IF(semaineNetNm1[[#This Row],[Energie]]&gt;0.6,"Forte","Faible")</f>
        <v>Faible</v>
      </c>
      <c r="L1361" s="18">
        <v>4218201</v>
      </c>
      <c r="M1361" s="17">
        <v>908351</v>
      </c>
      <c r="N1361" s="19">
        <v>43469</v>
      </c>
      <c r="O1361" s="17">
        <v>73</v>
      </c>
      <c r="P1361" s="17">
        <v>0.58899999999999997</v>
      </c>
      <c r="Q1361" s="17">
        <v>0.53400000000000003</v>
      </c>
      <c r="R1361" s="17">
        <v>0.32500000000000001</v>
      </c>
      <c r="S1361" s="17">
        <v>0.25600000000000001</v>
      </c>
      <c r="T1361" s="17">
        <v>0.17599999999999999</v>
      </c>
      <c r="U1361" s="17">
        <v>0.63200000000000001</v>
      </c>
      <c r="V1361" s="17">
        <v>-1.865</v>
      </c>
      <c r="W1361" s="17">
        <v>209829</v>
      </c>
      <c r="X1361">
        <f>YEAR(semaineNetNm1[[#This Row],[Date de sortie]])</f>
        <v>2019</v>
      </c>
    </row>
    <row r="1362" spans="1:24" x14ac:dyDescent="0.25">
      <c r="A1362" s="10" t="s">
        <v>752</v>
      </c>
      <c r="B1362" s="17">
        <v>112</v>
      </c>
      <c r="C1362" s="18">
        <v>24</v>
      </c>
      <c r="D1362" s="17">
        <v>83</v>
      </c>
      <c r="E1362" s="19">
        <v>43826</v>
      </c>
      <c r="F1362" s="17" t="s">
        <v>2149</v>
      </c>
      <c r="G1362" s="17" t="s">
        <v>2150</v>
      </c>
      <c r="H1362" t="str" cm="1">
        <f t="array" ref="H13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62" s="17"/>
      <c r="J1362" t="str">
        <f>IF(semaineNetNm1[[#This Row],[Popularité]]&gt;=70,"Forte","Faible")</f>
        <v>Forte</v>
      </c>
      <c r="K1362" t="str">
        <f>IF(semaineNetNm1[[#This Row],[Energie]]&gt;0.6,"Forte","Faible")</f>
        <v>Faible</v>
      </c>
      <c r="L1362" s="18">
        <v>6546948</v>
      </c>
      <c r="M1362" s="17">
        <v>1250353</v>
      </c>
      <c r="N1362" s="19">
        <v>43448</v>
      </c>
      <c r="O1362" s="17">
        <v>82</v>
      </c>
      <c r="P1362" s="17">
        <v>0.47899999999999998</v>
      </c>
      <c r="Q1362" s="17">
        <v>0.76</v>
      </c>
      <c r="R1362" s="17">
        <v>4.6600000000000003E-2</v>
      </c>
      <c r="S1362" s="17">
        <v>0.55600000000000005</v>
      </c>
      <c r="T1362" s="17">
        <v>7.0300000000000001E-2</v>
      </c>
      <c r="U1362" s="17">
        <v>0.91300000000000003</v>
      </c>
      <c r="V1362" s="17">
        <v>-5.5739999999999998</v>
      </c>
      <c r="W1362" s="17">
        <v>158040</v>
      </c>
      <c r="X1362">
        <f>YEAR(semaineNetNm1[[#This Row],[Date de sortie]])</f>
        <v>2018</v>
      </c>
    </row>
    <row r="1363" spans="1:24" x14ac:dyDescent="0.25">
      <c r="A1363" s="10" t="s">
        <v>752</v>
      </c>
      <c r="B1363" s="17">
        <v>162</v>
      </c>
      <c r="C1363" s="18">
        <v>31</v>
      </c>
      <c r="D1363" s="17">
        <v>83</v>
      </c>
      <c r="E1363" s="19">
        <v>43826</v>
      </c>
      <c r="F1363" s="17" t="s">
        <v>2151</v>
      </c>
      <c r="G1363" s="17" t="s">
        <v>368</v>
      </c>
      <c r="H1363" t="str" cm="1">
        <f t="array" ref="H13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63" s="17" t="s">
        <v>311</v>
      </c>
      <c r="J1363" t="str">
        <f>IF(semaineNetNm1[[#This Row],[Popularité]]&gt;=70,"Forte","Faible")</f>
        <v>Forte</v>
      </c>
      <c r="K1363" t="str">
        <f>IF(semaineNetNm1[[#This Row],[Energie]]&gt;0.6,"Forte","Faible")</f>
        <v>Faible</v>
      </c>
      <c r="L1363" s="18">
        <v>5477563</v>
      </c>
      <c r="M1363" s="17">
        <v>19085118</v>
      </c>
      <c r="N1363" s="19">
        <v>43444</v>
      </c>
      <c r="O1363" s="17">
        <v>85</v>
      </c>
      <c r="P1363" s="17">
        <v>0.56599999999999995</v>
      </c>
      <c r="Q1363" s="17">
        <v>0.51100000000000001</v>
      </c>
      <c r="R1363" s="17">
        <v>0.2</v>
      </c>
      <c r="S1363" s="17">
        <v>0.34899999999999998</v>
      </c>
      <c r="T1363" s="17">
        <v>0.34</v>
      </c>
      <c r="U1363" s="17">
        <v>0.218</v>
      </c>
      <c r="V1363" s="17">
        <v>-7.23</v>
      </c>
      <c r="W1363" s="17">
        <v>239836</v>
      </c>
      <c r="X1363">
        <f>YEAR(semaineNetNm1[[#This Row],[Date de sortie]])</f>
        <v>2018</v>
      </c>
    </row>
    <row r="1364" spans="1:24" x14ac:dyDescent="0.25">
      <c r="A1364" s="10" t="s">
        <v>752</v>
      </c>
      <c r="B1364" s="17">
        <v>330</v>
      </c>
      <c r="C1364" s="18">
        <v>108</v>
      </c>
      <c r="D1364" s="17">
        <v>51</v>
      </c>
      <c r="E1364" s="19">
        <v>44225</v>
      </c>
      <c r="F1364" s="17" t="s">
        <v>2152</v>
      </c>
      <c r="G1364" s="17" t="s">
        <v>368</v>
      </c>
      <c r="H1364" t="str" cm="1">
        <f t="array" ref="H13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64" s="17" t="s">
        <v>311</v>
      </c>
      <c r="J1364" t="str">
        <f>IF(semaineNetNm1[[#This Row],[Popularité]]&gt;=70,"Forte","Faible")</f>
        <v>Forte</v>
      </c>
      <c r="K1364" t="str">
        <f>IF(semaineNetNm1[[#This Row],[Energie]]&gt;0.6,"Forte","Faible")</f>
        <v>Faible</v>
      </c>
      <c r="L1364" s="18">
        <v>5372180</v>
      </c>
      <c r="M1364" s="17">
        <v>19085118</v>
      </c>
      <c r="N1364" s="19">
        <v>43444</v>
      </c>
      <c r="O1364" s="17">
        <v>83</v>
      </c>
      <c r="P1364" s="17">
        <v>0.52900000000000003</v>
      </c>
      <c r="Q1364" s="17">
        <v>0.67100000000000004</v>
      </c>
      <c r="R1364" s="17">
        <v>0.307</v>
      </c>
      <c r="S1364" s="17">
        <v>7.6899999999999996E-2</v>
      </c>
      <c r="T1364" s="17">
        <v>8.5599999999999996E-2</v>
      </c>
      <c r="U1364" s="17">
        <v>0.20300000000000001</v>
      </c>
      <c r="V1364" s="17">
        <v>-7.226</v>
      </c>
      <c r="W1364" s="17">
        <v>165820</v>
      </c>
      <c r="X1364">
        <f>YEAR(semaineNetNm1[[#This Row],[Date de sortie]])</f>
        <v>2018</v>
      </c>
    </row>
    <row r="1365" spans="1:24" x14ac:dyDescent="0.25">
      <c r="A1365" s="10" t="s">
        <v>752</v>
      </c>
      <c r="B1365" s="17">
        <v>1466</v>
      </c>
      <c r="C1365" s="18">
        <v>191</v>
      </c>
      <c r="D1365" s="17">
        <v>4</v>
      </c>
      <c r="E1365" s="19">
        <v>43833</v>
      </c>
      <c r="F1365" s="17" t="s">
        <v>2153</v>
      </c>
      <c r="G1365" s="17" t="s">
        <v>2154</v>
      </c>
      <c r="H1365" t="str" cm="1">
        <f t="array" ref="H13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365" s="17" t="s">
        <v>193</v>
      </c>
      <c r="J1365" t="str">
        <f>IF(semaineNetNm1[[#This Row],[Popularité]]&gt;=70,"Forte","Faible")</f>
        <v>Forte</v>
      </c>
      <c r="K1365" t="str">
        <f>IF(semaineNetNm1[[#This Row],[Energie]]&gt;0.6,"Forte","Faible")</f>
        <v>Faible</v>
      </c>
      <c r="L1365" s="18">
        <v>4889500</v>
      </c>
      <c r="M1365" s="17">
        <v>5241145</v>
      </c>
      <c r="N1365" s="19">
        <v>43434</v>
      </c>
      <c r="O1365" s="17">
        <v>79</v>
      </c>
      <c r="P1365" s="17">
        <v>0.496</v>
      </c>
      <c r="Q1365" s="17">
        <v>0.88900000000000001</v>
      </c>
      <c r="R1365" s="17">
        <v>9.0499999999999997E-2</v>
      </c>
      <c r="S1365" s="17">
        <v>0.25900000000000001</v>
      </c>
      <c r="T1365" s="17">
        <v>0.252</v>
      </c>
      <c r="U1365" s="17">
        <v>0.54400000000000004</v>
      </c>
      <c r="V1365" s="17">
        <v>-6.3650000000000002</v>
      </c>
      <c r="W1365" s="17">
        <v>180522</v>
      </c>
      <c r="X1365">
        <f>YEAR(semaineNetNm1[[#This Row],[Date de sortie]])</f>
        <v>2018</v>
      </c>
    </row>
    <row r="1366" spans="1:24" x14ac:dyDescent="0.25">
      <c r="A1366" s="10" t="s">
        <v>752</v>
      </c>
      <c r="B1366" s="17">
        <v>1112</v>
      </c>
      <c r="C1366" s="18">
        <v>161</v>
      </c>
      <c r="D1366" s="17">
        <v>19</v>
      </c>
      <c r="E1366" s="19">
        <v>43833</v>
      </c>
      <c r="F1366" s="17" t="s">
        <v>2155</v>
      </c>
      <c r="G1366" s="17" t="s">
        <v>2156</v>
      </c>
      <c r="H1366" t="str" cm="1">
        <f t="array" ref="H13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66" s="17" t="s">
        <v>291</v>
      </c>
      <c r="J1366" t="str">
        <f>IF(semaineNetNm1[[#This Row],[Popularité]]&gt;=70,"Forte","Faible")</f>
        <v>Forte</v>
      </c>
      <c r="K1366" t="str">
        <f>IF(semaineNetNm1[[#This Row],[Energie]]&gt;0.6,"Forte","Faible")</f>
        <v>Faible</v>
      </c>
      <c r="L1366" s="18">
        <v>4393932</v>
      </c>
      <c r="M1366" s="17">
        <v>2808285</v>
      </c>
      <c r="N1366" s="19">
        <v>43420</v>
      </c>
      <c r="O1366" s="17">
        <v>82</v>
      </c>
      <c r="P1366" s="17">
        <v>0.55700000000000005</v>
      </c>
      <c r="Q1366" s="17">
        <v>0.65200000000000002</v>
      </c>
      <c r="R1366" s="17">
        <v>3.1800000000000002E-2</v>
      </c>
      <c r="S1366" s="17">
        <v>0.74</v>
      </c>
      <c r="T1366" s="17">
        <v>0.124</v>
      </c>
      <c r="U1366" s="17">
        <v>0.48299999999999998</v>
      </c>
      <c r="V1366" s="17">
        <v>-5.7140000000000004</v>
      </c>
      <c r="W1366" s="17">
        <v>169354</v>
      </c>
      <c r="X1366">
        <f>YEAR(semaineNetNm1[[#This Row],[Date de sortie]])</f>
        <v>2018</v>
      </c>
    </row>
    <row r="1367" spans="1:24" x14ac:dyDescent="0.25">
      <c r="A1367" s="10" t="s">
        <v>752</v>
      </c>
      <c r="B1367" s="17">
        <v>690</v>
      </c>
      <c r="C1367" s="18">
        <v>182</v>
      </c>
      <c r="D1367" s="17">
        <v>1</v>
      </c>
      <c r="E1367" s="19">
        <v>44183</v>
      </c>
      <c r="F1367" s="17" t="s">
        <v>2157</v>
      </c>
      <c r="G1367" s="17" t="s">
        <v>490</v>
      </c>
      <c r="H1367" t="str" cm="1">
        <f t="array" ref="H13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67" s="17" t="s">
        <v>68</v>
      </c>
      <c r="J1367" t="str">
        <f>IF(semaineNetNm1[[#This Row],[Popularité]]&gt;=70,"Forte","Faible")</f>
        <v>Faible</v>
      </c>
      <c r="K1367" t="str">
        <f>IF(semaineNetNm1[[#This Row],[Energie]]&gt;0.6,"Forte","Faible")</f>
        <v>Forte</v>
      </c>
      <c r="L1367" s="18">
        <v>6652130</v>
      </c>
      <c r="M1367" s="17">
        <v>18936929</v>
      </c>
      <c r="N1367" s="19">
        <v>43419</v>
      </c>
      <c r="O1367" s="17">
        <v>41</v>
      </c>
      <c r="P1367" s="17">
        <v>0.60799999999999998</v>
      </c>
      <c r="Q1367" s="17">
        <v>0.77400000000000002</v>
      </c>
      <c r="R1367" s="17">
        <v>0.128</v>
      </c>
      <c r="S1367" s="17">
        <v>0.128</v>
      </c>
      <c r="T1367" s="17">
        <v>8.9499999999999996E-2</v>
      </c>
      <c r="U1367" s="17">
        <v>0.56000000000000005</v>
      </c>
      <c r="V1367" s="17">
        <v>-6.2640000000000002</v>
      </c>
      <c r="W1367" s="17">
        <v>182521</v>
      </c>
      <c r="X1367">
        <f>YEAR(semaineNetNm1[[#This Row],[Date de sortie]])</f>
        <v>2018</v>
      </c>
    </row>
    <row r="1368" spans="1:24" x14ac:dyDescent="0.25">
      <c r="A1368" s="10" t="s">
        <v>752</v>
      </c>
      <c r="B1368" s="17">
        <v>493</v>
      </c>
      <c r="C1368" s="18">
        <v>12</v>
      </c>
      <c r="D1368" s="17">
        <v>14</v>
      </c>
      <c r="E1368" s="19">
        <v>44190</v>
      </c>
      <c r="F1368" s="17" t="s">
        <v>2158</v>
      </c>
      <c r="G1368" s="17" t="s">
        <v>1379</v>
      </c>
      <c r="H1368" t="str" cm="1">
        <f t="array" ref="H13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68" s="17" t="s">
        <v>674</v>
      </c>
      <c r="J1368" t="str">
        <f>IF(semaineNetNm1[[#This Row],[Popularité]]&gt;=70,"Forte","Faible")</f>
        <v>Forte</v>
      </c>
      <c r="K1368" t="str">
        <f>IF(semaineNetNm1[[#This Row],[Energie]]&gt;0.6,"Forte","Faible")</f>
        <v>Faible</v>
      </c>
      <c r="L1368" s="18">
        <v>5454807</v>
      </c>
      <c r="M1368" s="17">
        <v>20528724</v>
      </c>
      <c r="N1368" s="19">
        <v>43405</v>
      </c>
      <c r="O1368" s="17">
        <v>77</v>
      </c>
      <c r="P1368" s="17">
        <v>0.51200000000000001</v>
      </c>
      <c r="Q1368" s="17">
        <v>0.71599999999999997</v>
      </c>
      <c r="R1368" s="17">
        <v>3.3099999999999997E-2</v>
      </c>
      <c r="S1368" s="17">
        <v>0.48299999999999998</v>
      </c>
      <c r="T1368" s="17">
        <v>9.2799999999999994E-2</v>
      </c>
      <c r="U1368" s="17">
        <v>0.32600000000000001</v>
      </c>
      <c r="V1368" s="17">
        <v>-6.2569999999999997</v>
      </c>
      <c r="W1368" s="17">
        <v>165907</v>
      </c>
      <c r="X1368">
        <f>YEAR(semaineNetNm1[[#This Row],[Date de sortie]])</f>
        <v>2018</v>
      </c>
    </row>
    <row r="1369" spans="1:24" x14ac:dyDescent="0.25">
      <c r="A1369" s="10" t="s">
        <v>752</v>
      </c>
      <c r="B1369" s="17">
        <v>658</v>
      </c>
      <c r="C1369" s="18">
        <v>85</v>
      </c>
      <c r="D1369" s="17">
        <v>1</v>
      </c>
      <c r="E1369" s="19">
        <v>44183</v>
      </c>
      <c r="F1369" s="17" t="s">
        <v>2159</v>
      </c>
      <c r="G1369" s="17" t="s">
        <v>1379</v>
      </c>
      <c r="H1369" t="str" cm="1">
        <f t="array" ref="H13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69" s="17" t="s">
        <v>674</v>
      </c>
      <c r="J1369" t="str">
        <f>IF(semaineNetNm1[[#This Row],[Popularité]]&gt;=70,"Forte","Faible")</f>
        <v>Faible</v>
      </c>
      <c r="K1369" t="str">
        <f>IF(semaineNetNm1[[#This Row],[Energie]]&gt;0.6,"Forte","Faible")</f>
        <v>Forte</v>
      </c>
      <c r="L1369" s="18">
        <v>9474711</v>
      </c>
      <c r="M1369" s="17">
        <v>20528724</v>
      </c>
      <c r="N1369" s="19">
        <v>43405</v>
      </c>
      <c r="O1369" s="17">
        <v>49</v>
      </c>
      <c r="P1369" s="17">
        <v>0.81399999999999995</v>
      </c>
      <c r="Q1369" s="17">
        <v>0.54700000000000004</v>
      </c>
      <c r="R1369" s="17">
        <v>0.12</v>
      </c>
      <c r="S1369" s="17">
        <v>2.1499999999999998E-2</v>
      </c>
      <c r="T1369" s="17">
        <v>4.7500000000000001E-2</v>
      </c>
      <c r="U1369" s="17">
        <v>0.72399999999999998</v>
      </c>
      <c r="V1369" s="17">
        <v>-6.1909999999999998</v>
      </c>
      <c r="W1369" s="17">
        <v>205267</v>
      </c>
      <c r="X1369">
        <f>YEAR(semaineNetNm1[[#This Row],[Date de sortie]])</f>
        <v>2018</v>
      </c>
    </row>
    <row r="1370" spans="1:24" x14ac:dyDescent="0.25">
      <c r="A1370" s="10" t="s">
        <v>752</v>
      </c>
      <c r="B1370" s="17">
        <v>786</v>
      </c>
      <c r="C1370" s="18">
        <v>156</v>
      </c>
      <c r="D1370" s="17">
        <v>15</v>
      </c>
      <c r="E1370" s="19">
        <v>43868</v>
      </c>
      <c r="F1370" s="17" t="s">
        <v>2160</v>
      </c>
      <c r="G1370" s="17" t="s">
        <v>1011</v>
      </c>
      <c r="H1370" t="str" cm="1">
        <f t="array" ref="H13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70" s="17" t="s">
        <v>488</v>
      </c>
      <c r="J1370" t="str">
        <f>IF(semaineNetNm1[[#This Row],[Popularité]]&gt;=70,"Forte","Faible")</f>
        <v>Forte</v>
      </c>
      <c r="K1370" t="str">
        <f>IF(semaineNetNm1[[#This Row],[Energie]]&gt;0.6,"Forte","Faible")</f>
        <v>Faible</v>
      </c>
      <c r="L1370" s="18">
        <v>4732343</v>
      </c>
      <c r="M1370" s="17">
        <v>4759367</v>
      </c>
      <c r="N1370" s="19">
        <v>43399</v>
      </c>
      <c r="O1370" s="17">
        <v>82</v>
      </c>
      <c r="P1370" s="17">
        <v>0.47899999999999998</v>
      </c>
      <c r="Q1370" s="17">
        <v>0.51500000000000001</v>
      </c>
      <c r="R1370" s="17">
        <v>2.6100000000000002E-2</v>
      </c>
      <c r="S1370" s="17">
        <v>0.54400000000000004</v>
      </c>
      <c r="T1370" s="17">
        <v>0.191</v>
      </c>
      <c r="U1370" s="17">
        <v>0.28399999999999997</v>
      </c>
      <c r="V1370" s="17">
        <v>-7.4580000000000002</v>
      </c>
      <c r="W1370" s="17">
        <v>209274</v>
      </c>
      <c r="X1370">
        <f>YEAR(semaineNetNm1[[#This Row],[Date de sortie]])</f>
        <v>2018</v>
      </c>
    </row>
    <row r="1371" spans="1:24" x14ac:dyDescent="0.25">
      <c r="A1371" s="10" t="s">
        <v>752</v>
      </c>
      <c r="B1371" s="17">
        <v>1239</v>
      </c>
      <c r="C1371" s="18">
        <v>156</v>
      </c>
      <c r="D1371" s="17">
        <v>13</v>
      </c>
      <c r="E1371" s="19">
        <v>43861</v>
      </c>
      <c r="F1371" s="17" t="s">
        <v>2161</v>
      </c>
      <c r="G1371" s="17" t="s">
        <v>2162</v>
      </c>
      <c r="H1371" t="str" cm="1">
        <f t="array" ref="H13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71" s="17" t="s">
        <v>2163</v>
      </c>
      <c r="J1371" t="str">
        <f>IF(semaineNetNm1[[#This Row],[Popularité]]&gt;=70,"Forte","Faible")</f>
        <v>Forte</v>
      </c>
      <c r="K1371" t="str">
        <f>IF(semaineNetNm1[[#This Row],[Energie]]&gt;0.6,"Forte","Faible")</f>
        <v>Faible</v>
      </c>
      <c r="L1371" s="18">
        <v>4411998</v>
      </c>
      <c r="M1371" s="17">
        <v>554042</v>
      </c>
      <c r="N1371" s="19">
        <v>43389</v>
      </c>
      <c r="O1371" s="17">
        <v>77</v>
      </c>
      <c r="P1371" s="17">
        <v>0.51800000000000002</v>
      </c>
      <c r="Q1371" s="17">
        <v>0.81499999999999995</v>
      </c>
      <c r="R1371" s="17">
        <v>8.9700000000000002E-2</v>
      </c>
      <c r="S1371" s="17">
        <v>0.223</v>
      </c>
      <c r="T1371" s="17">
        <v>0.104</v>
      </c>
      <c r="U1371" s="17">
        <v>0.877</v>
      </c>
      <c r="V1371" s="17">
        <v>-6.5940000000000003</v>
      </c>
      <c r="W1371" s="17">
        <v>177667</v>
      </c>
      <c r="X1371">
        <f>YEAR(semaineNetNm1[[#This Row],[Date de sortie]])</f>
        <v>2018</v>
      </c>
    </row>
    <row r="1372" spans="1:24" x14ac:dyDescent="0.25">
      <c r="A1372" s="10" t="s">
        <v>752</v>
      </c>
      <c r="B1372" s="17">
        <v>782</v>
      </c>
      <c r="C1372" s="18">
        <v>102</v>
      </c>
      <c r="D1372" s="17">
        <v>46</v>
      </c>
      <c r="E1372" s="19">
        <v>43924</v>
      </c>
      <c r="F1372" s="17" t="s">
        <v>2164</v>
      </c>
      <c r="G1372" s="17" t="s">
        <v>2165</v>
      </c>
      <c r="H1372" t="str" cm="1">
        <f t="array" ref="H13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72" s="17" t="s">
        <v>942</v>
      </c>
      <c r="J1372" t="str">
        <f>IF(semaineNetNm1[[#This Row],[Popularité]]&gt;=70,"Forte","Faible")</f>
        <v>Forte</v>
      </c>
      <c r="K1372" t="str">
        <f>IF(semaineNetNm1[[#This Row],[Energie]]&gt;0.6,"Forte","Faible")</f>
        <v>Faible</v>
      </c>
      <c r="L1372" s="18">
        <v>4872409</v>
      </c>
      <c r="M1372" s="17">
        <v>661863</v>
      </c>
      <c r="N1372" s="19">
        <v>43381</v>
      </c>
      <c r="O1372" s="17">
        <v>82</v>
      </c>
      <c r="P1372" s="17">
        <v>0.23499999999999999</v>
      </c>
      <c r="Q1372" s="17">
        <v>0.498</v>
      </c>
      <c r="R1372" s="17">
        <v>0.188</v>
      </c>
      <c r="S1372" s="17">
        <v>0.72</v>
      </c>
      <c r="T1372" s="17">
        <v>0.14399999999999999</v>
      </c>
      <c r="U1372" s="17">
        <v>8.9499999999999996E-2</v>
      </c>
      <c r="V1372" s="17">
        <v>-16.541</v>
      </c>
      <c r="W1372" s="17">
        <v>179080</v>
      </c>
      <c r="X1372">
        <f>YEAR(semaineNetNm1[[#This Row],[Date de sortie]])</f>
        <v>2018</v>
      </c>
    </row>
    <row r="1373" spans="1:24" x14ac:dyDescent="0.25">
      <c r="A1373" s="10" t="s">
        <v>752</v>
      </c>
      <c r="B1373" s="17">
        <v>148</v>
      </c>
      <c r="C1373" s="18">
        <v>59</v>
      </c>
      <c r="D1373" s="17">
        <v>83</v>
      </c>
      <c r="E1373" s="19">
        <v>43833</v>
      </c>
      <c r="F1373" s="17" t="s">
        <v>2166</v>
      </c>
      <c r="G1373" s="17" t="s">
        <v>2167</v>
      </c>
      <c r="H1373" t="str" cm="1">
        <f t="array" ref="H13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73" s="17" t="s">
        <v>68</v>
      </c>
      <c r="J1373" t="str">
        <f>IF(semaineNetNm1[[#This Row],[Popularité]]&gt;=70,"Forte","Faible")</f>
        <v>Forte</v>
      </c>
      <c r="K1373" t="str">
        <f>IF(semaineNetNm1[[#This Row],[Energie]]&gt;0.6,"Forte","Faible")</f>
        <v>Faible</v>
      </c>
      <c r="L1373" s="18">
        <v>5672480</v>
      </c>
      <c r="M1373" s="17">
        <v>18572085</v>
      </c>
      <c r="N1373" s="19">
        <v>43378</v>
      </c>
      <c r="O1373" s="17">
        <v>83</v>
      </c>
      <c r="P1373" s="17">
        <v>0.38500000000000001</v>
      </c>
      <c r="Q1373" s="17">
        <v>0.57199999999999995</v>
      </c>
      <c r="R1373" s="17">
        <v>3.0800000000000001E-2</v>
      </c>
      <c r="S1373" s="17">
        <v>0.371</v>
      </c>
      <c r="T1373" s="17">
        <v>0.23100000000000001</v>
      </c>
      <c r="U1373" s="17">
        <v>0.32300000000000001</v>
      </c>
      <c r="V1373" s="17">
        <v>-6.3620000000000001</v>
      </c>
      <c r="W1373" s="17">
        <v>215733</v>
      </c>
      <c r="X1373">
        <f>YEAR(semaineNetNm1[[#This Row],[Date de sortie]])</f>
        <v>2018</v>
      </c>
    </row>
    <row r="1374" spans="1:24" x14ac:dyDescent="0.25">
      <c r="A1374" s="10" t="s">
        <v>752</v>
      </c>
      <c r="B1374" s="17">
        <v>1528</v>
      </c>
      <c r="C1374" s="18">
        <v>133</v>
      </c>
      <c r="D1374" s="17">
        <v>3</v>
      </c>
      <c r="E1374" s="19">
        <v>43826</v>
      </c>
      <c r="F1374" s="17" t="s">
        <v>2168</v>
      </c>
      <c r="G1374" s="17" t="s">
        <v>2169</v>
      </c>
      <c r="H1374" t="str" cm="1">
        <f t="array" ref="H13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74" s="17" t="s">
        <v>51</v>
      </c>
      <c r="J1374" t="str">
        <f>IF(semaineNetNm1[[#This Row],[Popularité]]&gt;=70,"Forte","Faible")</f>
        <v>Forte</v>
      </c>
      <c r="K1374" t="str">
        <f>IF(semaineNetNm1[[#This Row],[Energie]]&gt;0.6,"Forte","Faible")</f>
        <v>Forte</v>
      </c>
      <c r="L1374" s="18">
        <v>4879713</v>
      </c>
      <c r="M1374" s="17">
        <v>1353049</v>
      </c>
      <c r="N1374" s="19">
        <v>43378</v>
      </c>
      <c r="O1374" s="17">
        <v>76</v>
      </c>
      <c r="P1374" s="17">
        <v>0.77300000000000002</v>
      </c>
      <c r="Q1374" s="17">
        <v>0.82599999999999996</v>
      </c>
      <c r="R1374" s="17">
        <v>5.2400000000000002E-2</v>
      </c>
      <c r="S1374" s="17">
        <v>0.32300000000000001</v>
      </c>
      <c r="T1374" s="17">
        <v>0.14299999999999999</v>
      </c>
      <c r="U1374" s="17">
        <v>0.76100000000000001</v>
      </c>
      <c r="V1374" s="17">
        <v>-4.218</v>
      </c>
      <c r="W1374" s="17">
        <v>238200</v>
      </c>
      <c r="X1374">
        <f>YEAR(semaineNetNm1[[#This Row],[Date de sortie]])</f>
        <v>2018</v>
      </c>
    </row>
    <row r="1375" spans="1:24" x14ac:dyDescent="0.25">
      <c r="A1375" s="10" t="s">
        <v>752</v>
      </c>
      <c r="B1375" s="17">
        <v>526</v>
      </c>
      <c r="C1375" s="18">
        <v>80</v>
      </c>
      <c r="D1375" s="17">
        <v>57</v>
      </c>
      <c r="E1375" s="19">
        <v>43847</v>
      </c>
      <c r="F1375" s="17" t="s">
        <v>2170</v>
      </c>
      <c r="G1375" s="17" t="s">
        <v>1796</v>
      </c>
      <c r="H1375" t="str" cm="1">
        <f t="array" ref="H13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75" s="17" t="s">
        <v>68</v>
      </c>
      <c r="J1375" t="str">
        <f>IF(semaineNetNm1[[#This Row],[Popularité]]&gt;=70,"Forte","Faible")</f>
        <v>Forte</v>
      </c>
      <c r="K1375" t="str">
        <f>IF(semaineNetNm1[[#This Row],[Energie]]&gt;0.6,"Forte","Faible")</f>
        <v>Faible</v>
      </c>
      <c r="L1375" s="18">
        <v>5016283</v>
      </c>
      <c r="M1375" s="17">
        <v>15663384</v>
      </c>
      <c r="N1375" s="19">
        <v>43377</v>
      </c>
      <c r="O1375" s="17">
        <v>79</v>
      </c>
      <c r="P1375" s="17">
        <v>0.48799999999999999</v>
      </c>
      <c r="Q1375" s="17">
        <v>0.752</v>
      </c>
      <c r="R1375" s="17">
        <v>7.0499999999999993E-2</v>
      </c>
      <c r="S1375" s="17">
        <v>0.29699999999999999</v>
      </c>
      <c r="T1375" s="17">
        <v>9.3600000000000003E-2</v>
      </c>
      <c r="U1375" s="17">
        <v>0.53300000000000003</v>
      </c>
      <c r="V1375" s="17">
        <v>-7.05</v>
      </c>
      <c r="W1375" s="17">
        <v>201661</v>
      </c>
      <c r="X1375">
        <f>YEAR(semaineNetNm1[[#This Row],[Date de sortie]])</f>
        <v>2018</v>
      </c>
    </row>
    <row r="1376" spans="1:24" x14ac:dyDescent="0.25">
      <c r="A1376" s="10" t="s">
        <v>752</v>
      </c>
      <c r="B1376" s="17">
        <v>1181</v>
      </c>
      <c r="C1376" s="18">
        <v>131</v>
      </c>
      <c r="D1376" s="17">
        <v>21</v>
      </c>
      <c r="E1376" s="19">
        <v>43924</v>
      </c>
      <c r="F1376" s="17" t="s">
        <v>2171</v>
      </c>
      <c r="G1376" s="17" t="s">
        <v>2172</v>
      </c>
      <c r="H1376" t="str" cm="1">
        <f t="array" ref="H13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76" s="17" t="s">
        <v>942</v>
      </c>
      <c r="J1376" t="str">
        <f>IF(semaineNetNm1[[#This Row],[Popularité]]&gt;=70,"Forte","Faible")</f>
        <v>Forte</v>
      </c>
      <c r="K1376" t="str">
        <f>IF(semaineNetNm1[[#This Row],[Energie]]&gt;0.6,"Forte","Faible")</f>
        <v>Faible</v>
      </c>
      <c r="L1376" s="18">
        <v>4397385</v>
      </c>
      <c r="M1376" s="17">
        <v>661863</v>
      </c>
      <c r="N1376" s="19">
        <v>43343</v>
      </c>
      <c r="O1376" s="17">
        <v>78</v>
      </c>
      <c r="P1376" s="17">
        <v>0.128</v>
      </c>
      <c r="Q1376" s="17">
        <v>0.52200000000000002</v>
      </c>
      <c r="R1376" s="17">
        <v>3.5700000000000003E-2</v>
      </c>
      <c r="S1376" s="17">
        <v>0.89400000000000002</v>
      </c>
      <c r="T1376" s="17">
        <v>9.4100000000000003E-2</v>
      </c>
      <c r="U1376" s="17">
        <v>0.124</v>
      </c>
      <c r="V1376" s="17">
        <v>-18.716999999999999</v>
      </c>
      <c r="W1376" s="17">
        <v>187932</v>
      </c>
      <c r="X1376">
        <f>YEAR(semaineNetNm1[[#This Row],[Date de sortie]])</f>
        <v>2018</v>
      </c>
    </row>
    <row r="1377" spans="1:24" x14ac:dyDescent="0.25">
      <c r="A1377" s="10" t="s">
        <v>752</v>
      </c>
      <c r="B1377" s="17">
        <v>612</v>
      </c>
      <c r="C1377" s="18">
        <v>66</v>
      </c>
      <c r="D1377" s="17">
        <v>46</v>
      </c>
      <c r="E1377" s="19">
        <v>43826</v>
      </c>
      <c r="F1377" s="17" t="s">
        <v>2173</v>
      </c>
      <c r="G1377" s="17" t="s">
        <v>2174</v>
      </c>
      <c r="H1377" t="str" cm="1">
        <f t="array" ref="H13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77" s="17" t="s">
        <v>64</v>
      </c>
      <c r="J1377" t="str">
        <f>IF(semaineNetNm1[[#This Row],[Popularité]]&gt;=70,"Forte","Faible")</f>
        <v>Forte</v>
      </c>
      <c r="K1377" t="str">
        <f>IF(semaineNetNm1[[#This Row],[Energie]]&gt;0.6,"Forte","Faible")</f>
        <v>Forte</v>
      </c>
      <c r="L1377" s="18">
        <v>4655272</v>
      </c>
      <c r="M1377" s="17">
        <v>31552500</v>
      </c>
      <c r="N1377" s="19">
        <v>43329</v>
      </c>
      <c r="O1377" s="17">
        <v>82</v>
      </c>
      <c r="P1377" s="17">
        <v>0.79200000000000004</v>
      </c>
      <c r="Q1377" s="17">
        <v>0.68700000000000006</v>
      </c>
      <c r="R1377" s="17">
        <v>4.5199999999999997E-2</v>
      </c>
      <c r="S1377" s="17">
        <v>0.191</v>
      </c>
      <c r="T1377" s="17">
        <v>0.16700000000000001</v>
      </c>
      <c r="U1377" s="17">
        <v>0.67100000000000004</v>
      </c>
      <c r="V1377" s="17">
        <v>-2.7490000000000001</v>
      </c>
      <c r="W1377" s="17">
        <v>214290</v>
      </c>
      <c r="X1377">
        <f>YEAR(semaineNetNm1[[#This Row],[Date de sortie]])</f>
        <v>2018</v>
      </c>
    </row>
    <row r="1378" spans="1:24" x14ac:dyDescent="0.25">
      <c r="A1378" s="10" t="s">
        <v>752</v>
      </c>
      <c r="B1378" s="17">
        <v>296</v>
      </c>
      <c r="C1378" s="18">
        <v>7</v>
      </c>
      <c r="D1378" s="17">
        <v>74</v>
      </c>
      <c r="E1378" s="19">
        <v>43945</v>
      </c>
      <c r="F1378" s="17" t="s">
        <v>2175</v>
      </c>
      <c r="G1378" s="17" t="s">
        <v>713</v>
      </c>
      <c r="H1378" t="str" cm="1">
        <f t="array" ref="H13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78" s="17" t="s">
        <v>443</v>
      </c>
      <c r="J1378" t="str">
        <f>IF(semaineNetNm1[[#This Row],[Popularité]]&gt;=70,"Forte","Faible")</f>
        <v>Forte</v>
      </c>
      <c r="K1378" t="str">
        <f>IF(semaineNetNm1[[#This Row],[Energie]]&gt;0.6,"Forte","Faible")</f>
        <v>Forte</v>
      </c>
      <c r="L1378" s="18">
        <v>4898977</v>
      </c>
      <c r="M1378" s="17">
        <v>17719446</v>
      </c>
      <c r="N1378" s="19">
        <v>43315</v>
      </c>
      <c r="O1378" s="17">
        <v>84</v>
      </c>
      <c r="P1378" s="17">
        <v>0.73</v>
      </c>
      <c r="Q1378" s="17">
        <v>0.83399999999999996</v>
      </c>
      <c r="R1378" s="17">
        <v>0.222</v>
      </c>
      <c r="S1378" s="17">
        <v>5.13E-3</v>
      </c>
      <c r="T1378" s="17">
        <v>0.124</v>
      </c>
      <c r="U1378" s="17">
        <v>0.44600000000000001</v>
      </c>
      <c r="V1378" s="17">
        <v>-3.714</v>
      </c>
      <c r="W1378" s="17">
        <v>312820</v>
      </c>
      <c r="X1378">
        <f>YEAR(semaineNetNm1[[#This Row],[Date de sortie]])</f>
        <v>2018</v>
      </c>
    </row>
    <row r="1379" spans="1:24" x14ac:dyDescent="0.25">
      <c r="A1379" s="10" t="s">
        <v>752</v>
      </c>
      <c r="B1379" s="17">
        <v>1165</v>
      </c>
      <c r="C1379" s="18">
        <v>51</v>
      </c>
      <c r="D1379" s="17">
        <v>5</v>
      </c>
      <c r="E1379" s="19">
        <v>43945</v>
      </c>
      <c r="F1379" s="17" t="s">
        <v>2176</v>
      </c>
      <c r="G1379" s="17" t="s">
        <v>713</v>
      </c>
      <c r="H1379" t="str" cm="1">
        <f t="array" ref="H13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79" s="17" t="s">
        <v>443</v>
      </c>
      <c r="J1379" t="str">
        <f>IF(semaineNetNm1[[#This Row],[Popularité]]&gt;=70,"Forte","Faible")</f>
        <v>Forte</v>
      </c>
      <c r="K1379" t="str">
        <f>IF(semaineNetNm1[[#This Row],[Energie]]&gt;0.6,"Forte","Faible")</f>
        <v>Forte</v>
      </c>
      <c r="L1379" s="18">
        <v>4537762</v>
      </c>
      <c r="M1379" s="17">
        <v>17732077</v>
      </c>
      <c r="N1379" s="19">
        <v>43315</v>
      </c>
      <c r="O1379" s="17">
        <v>79</v>
      </c>
      <c r="P1379" s="17">
        <v>0.628</v>
      </c>
      <c r="Q1379" s="17">
        <v>0.76300000000000001</v>
      </c>
      <c r="R1379" s="17">
        <v>0.05</v>
      </c>
      <c r="S1379" s="17">
        <v>5.3100000000000001E-2</v>
      </c>
      <c r="T1379" s="17">
        <v>0.114</v>
      </c>
      <c r="U1379" s="17">
        <v>0.193</v>
      </c>
      <c r="V1379" s="17">
        <v>-5.85</v>
      </c>
      <c r="W1379" s="17">
        <v>190557</v>
      </c>
      <c r="X1379">
        <f>YEAR(semaineNetNm1[[#This Row],[Date de sortie]])</f>
        <v>2018</v>
      </c>
    </row>
    <row r="1380" spans="1:24" x14ac:dyDescent="0.25">
      <c r="A1380" s="10" t="s">
        <v>752</v>
      </c>
      <c r="B1380" s="17">
        <v>1192</v>
      </c>
      <c r="C1380" s="18">
        <v>46</v>
      </c>
      <c r="D1380" s="17">
        <v>3</v>
      </c>
      <c r="E1380" s="19">
        <v>43945</v>
      </c>
      <c r="F1380" s="17" t="s">
        <v>2177</v>
      </c>
      <c r="G1380" s="17" t="s">
        <v>713</v>
      </c>
      <c r="H1380" t="str" cm="1">
        <f t="array" ref="H13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80" s="17" t="s">
        <v>443</v>
      </c>
      <c r="J1380" t="str">
        <f>IF(semaineNetNm1[[#This Row],[Popularité]]&gt;=70,"Forte","Faible")</f>
        <v>Forte</v>
      </c>
      <c r="K1380" t="str">
        <f>IF(semaineNetNm1[[#This Row],[Energie]]&gt;0.6,"Forte","Faible")</f>
        <v>Forte</v>
      </c>
      <c r="L1380" s="18">
        <v>4499820</v>
      </c>
      <c r="M1380" s="17">
        <v>17732077</v>
      </c>
      <c r="N1380" s="19">
        <v>43315</v>
      </c>
      <c r="O1380" s="17">
        <v>76</v>
      </c>
      <c r="P1380" s="17">
        <v>0.78900000000000003</v>
      </c>
      <c r="Q1380" s="17">
        <v>0.48699999999999999</v>
      </c>
      <c r="R1380" s="17">
        <v>4.3999999999999997E-2</v>
      </c>
      <c r="S1380" s="17">
        <v>9.4699999999999993E-3</v>
      </c>
      <c r="T1380" s="17">
        <v>0.189</v>
      </c>
      <c r="U1380" s="17">
        <v>5.6399999999999999E-2</v>
      </c>
      <c r="V1380" s="17">
        <v>-3.69</v>
      </c>
      <c r="W1380" s="17">
        <v>270715</v>
      </c>
      <c r="X1380">
        <f>YEAR(semaineNetNm1[[#This Row],[Date de sortie]])</f>
        <v>2018</v>
      </c>
    </row>
    <row r="1381" spans="1:24" x14ac:dyDescent="0.25">
      <c r="A1381" s="10" t="s">
        <v>752</v>
      </c>
      <c r="B1381" s="17">
        <v>1220</v>
      </c>
      <c r="C1381" s="18">
        <v>115</v>
      </c>
      <c r="D1381" s="17">
        <v>1</v>
      </c>
      <c r="E1381" s="19">
        <v>43945</v>
      </c>
      <c r="F1381" s="17" t="s">
        <v>2178</v>
      </c>
      <c r="G1381" s="17" t="s">
        <v>713</v>
      </c>
      <c r="H1381" t="str" cm="1">
        <f t="array" ref="H13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81" s="17" t="s">
        <v>443</v>
      </c>
      <c r="J1381" t="str">
        <f>IF(semaineNetNm1[[#This Row],[Popularité]]&gt;=70,"Forte","Faible")</f>
        <v>Forte</v>
      </c>
      <c r="K1381" t="str">
        <f>IF(semaineNetNm1[[#This Row],[Energie]]&gt;0.6,"Forte","Faible")</f>
        <v>Faible</v>
      </c>
      <c r="L1381" s="18">
        <v>5686981</v>
      </c>
      <c r="M1381" s="17">
        <v>17732077</v>
      </c>
      <c r="N1381" s="19">
        <v>43315</v>
      </c>
      <c r="O1381" s="17">
        <v>75</v>
      </c>
      <c r="P1381" s="17">
        <v>0.55400000000000005</v>
      </c>
      <c r="Q1381" s="17">
        <v>0.78500000000000003</v>
      </c>
      <c r="R1381" s="17">
        <v>4.0899999999999999E-2</v>
      </c>
      <c r="S1381" s="17">
        <v>0.28299999999999997</v>
      </c>
      <c r="T1381" s="17">
        <v>0.11600000000000001</v>
      </c>
      <c r="U1381" s="17">
        <v>0.14399999999999999</v>
      </c>
      <c r="V1381" s="17">
        <v>-6.5709999999999997</v>
      </c>
      <c r="W1381" s="17">
        <v>150043</v>
      </c>
      <c r="X1381">
        <f>YEAR(semaineNetNm1[[#This Row],[Date de sortie]])</f>
        <v>2018</v>
      </c>
    </row>
    <row r="1382" spans="1:24" x14ac:dyDescent="0.25">
      <c r="A1382" s="10" t="s">
        <v>752</v>
      </c>
      <c r="B1382" s="17">
        <v>1193</v>
      </c>
      <c r="C1382" s="18">
        <v>124</v>
      </c>
      <c r="D1382" s="17">
        <v>20</v>
      </c>
      <c r="E1382" s="19">
        <v>43833</v>
      </c>
      <c r="F1382" s="17" t="s">
        <v>2179</v>
      </c>
      <c r="G1382" s="17" t="s">
        <v>681</v>
      </c>
      <c r="H1382" t="str" cm="1">
        <f t="array" ref="H13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82" s="17" t="s">
        <v>43</v>
      </c>
      <c r="J1382" t="str">
        <f>IF(semaineNetNm1[[#This Row],[Popularité]]&gt;=70,"Forte","Faible")</f>
        <v>Forte</v>
      </c>
      <c r="K1382" t="str">
        <f>IF(semaineNetNm1[[#This Row],[Energie]]&gt;0.6,"Forte","Faible")</f>
        <v>Forte</v>
      </c>
      <c r="L1382" s="18">
        <v>4397708</v>
      </c>
      <c r="M1382" s="17">
        <v>804613</v>
      </c>
      <c r="N1382" s="19">
        <v>43293</v>
      </c>
      <c r="O1382" s="17">
        <v>77</v>
      </c>
      <c r="P1382" s="17">
        <v>0.68</v>
      </c>
      <c r="Q1382" s="17">
        <v>0.56000000000000005</v>
      </c>
      <c r="R1382" s="17">
        <v>0.32100000000000001</v>
      </c>
      <c r="S1382" s="17">
        <v>0.55500000000000005</v>
      </c>
      <c r="T1382" s="17">
        <v>0.11600000000000001</v>
      </c>
      <c r="U1382" s="17">
        <v>0.31900000000000001</v>
      </c>
      <c r="V1382" s="17">
        <v>-7.6479999999999997</v>
      </c>
      <c r="W1382" s="17">
        <v>173800</v>
      </c>
      <c r="X1382">
        <f>YEAR(semaineNetNm1[[#This Row],[Date de sortie]])</f>
        <v>2018</v>
      </c>
    </row>
    <row r="1383" spans="1:24" x14ac:dyDescent="0.25">
      <c r="A1383" s="10" t="s">
        <v>752</v>
      </c>
      <c r="B1383" s="17">
        <v>568</v>
      </c>
      <c r="C1383" s="18">
        <v>138</v>
      </c>
      <c r="D1383" s="17">
        <v>49</v>
      </c>
      <c r="E1383" s="19">
        <v>44120</v>
      </c>
      <c r="F1383" s="17" t="s">
        <v>2180</v>
      </c>
      <c r="G1383" s="17" t="s">
        <v>2181</v>
      </c>
      <c r="H1383" t="str" cm="1">
        <f t="array" ref="H13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83" s="17" t="s">
        <v>71</v>
      </c>
      <c r="J1383" t="str">
        <f>IF(semaineNetNm1[[#This Row],[Popularité]]&gt;=70,"Forte","Faible")</f>
        <v>Forte</v>
      </c>
      <c r="K1383" t="str">
        <f>IF(semaineNetNm1[[#This Row],[Energie]]&gt;0.6,"Forte","Faible")</f>
        <v>Faible</v>
      </c>
      <c r="L1383" s="18">
        <v>4900492</v>
      </c>
      <c r="M1383" s="17">
        <v>1692635</v>
      </c>
      <c r="N1383" s="19">
        <v>43280</v>
      </c>
      <c r="O1383" s="17">
        <v>80</v>
      </c>
      <c r="P1383" s="17">
        <v>0.58599999999999997</v>
      </c>
      <c r="Q1383" s="17">
        <v>0.55300000000000005</v>
      </c>
      <c r="R1383" s="17">
        <v>3.6200000000000003E-2</v>
      </c>
      <c r="S1383" s="17">
        <v>0.69699999999999995</v>
      </c>
      <c r="T1383" s="17">
        <v>8.1299999999999997E-2</v>
      </c>
      <c r="U1383" s="17">
        <v>0.443</v>
      </c>
      <c r="V1383" s="17">
        <v>-6.319</v>
      </c>
      <c r="W1383" s="17">
        <v>196373</v>
      </c>
      <c r="X1383">
        <f>YEAR(semaineNetNm1[[#This Row],[Date de sortie]])</f>
        <v>2018</v>
      </c>
    </row>
    <row r="1384" spans="1:24" x14ac:dyDescent="0.25">
      <c r="A1384" s="10" t="s">
        <v>752</v>
      </c>
      <c r="B1384" s="17">
        <v>1213</v>
      </c>
      <c r="C1384" s="18">
        <v>130</v>
      </c>
      <c r="D1384" s="17">
        <v>11</v>
      </c>
      <c r="E1384" s="19">
        <v>43826</v>
      </c>
      <c r="F1384" s="17" t="s">
        <v>2182</v>
      </c>
      <c r="G1384" s="17" t="s">
        <v>610</v>
      </c>
      <c r="H1384" t="str" cm="1">
        <f t="array" ref="H13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384" s="17" t="s">
        <v>149</v>
      </c>
      <c r="J1384" t="str">
        <f>IF(semaineNetNm1[[#This Row],[Popularité]]&gt;=70,"Forte","Faible")</f>
        <v>Forte</v>
      </c>
      <c r="K1384" t="str">
        <f>IF(semaineNetNm1[[#This Row],[Energie]]&gt;0.6,"Forte","Faible")</f>
        <v>Faible</v>
      </c>
      <c r="L1384" s="18">
        <v>4565400</v>
      </c>
      <c r="M1384" s="17">
        <v>56327031</v>
      </c>
      <c r="N1384" s="19">
        <v>43280</v>
      </c>
      <c r="O1384" s="17">
        <v>82</v>
      </c>
      <c r="P1384" s="17">
        <v>0.44900000000000001</v>
      </c>
      <c r="Q1384" s="17">
        <v>0.754</v>
      </c>
      <c r="R1384" s="17">
        <v>0.109</v>
      </c>
      <c r="S1384" s="17">
        <v>3.32E-2</v>
      </c>
      <c r="T1384" s="17">
        <v>0.55200000000000005</v>
      </c>
      <c r="U1384" s="17">
        <v>0.35699999999999998</v>
      </c>
      <c r="V1384" s="17">
        <v>-9.2110000000000003</v>
      </c>
      <c r="W1384" s="17">
        <v>198973</v>
      </c>
      <c r="X1384">
        <f>YEAR(semaineNetNm1[[#This Row],[Date de sortie]])</f>
        <v>2018</v>
      </c>
    </row>
    <row r="1385" spans="1:24" x14ac:dyDescent="0.25">
      <c r="A1385" s="10" t="s">
        <v>752</v>
      </c>
      <c r="B1385" s="17">
        <v>1073</v>
      </c>
      <c r="C1385" s="18">
        <v>116</v>
      </c>
      <c r="D1385" s="17">
        <v>21</v>
      </c>
      <c r="E1385" s="19">
        <v>43826</v>
      </c>
      <c r="F1385" s="17" t="s">
        <v>2183</v>
      </c>
      <c r="G1385" s="17" t="s">
        <v>2184</v>
      </c>
      <c r="H1385" t="str" cm="1">
        <f t="array" ref="H13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385" s="17" t="s">
        <v>213</v>
      </c>
      <c r="J1385" t="str">
        <f>IF(semaineNetNm1[[#This Row],[Popularité]]&gt;=70,"Forte","Faible")</f>
        <v>Forte</v>
      </c>
      <c r="K1385" t="str">
        <f>IF(semaineNetNm1[[#This Row],[Energie]]&gt;0.6,"Forte","Faible")</f>
        <v>Forte</v>
      </c>
      <c r="L1385" s="18">
        <v>4426791</v>
      </c>
      <c r="M1385" s="17">
        <v>10850424</v>
      </c>
      <c r="N1385" s="19">
        <v>43273</v>
      </c>
      <c r="O1385" s="17">
        <v>81</v>
      </c>
      <c r="P1385" s="17">
        <v>0.90400000000000003</v>
      </c>
      <c r="Q1385" s="17">
        <v>0.57899999999999996</v>
      </c>
      <c r="R1385" s="17">
        <v>6.1800000000000001E-2</v>
      </c>
      <c r="S1385" s="17">
        <v>0.193</v>
      </c>
      <c r="T1385" s="17">
        <v>6.4000000000000001E-2</v>
      </c>
      <c r="U1385" s="17">
        <v>0.68100000000000005</v>
      </c>
      <c r="V1385" s="17">
        <v>-2.7290000000000001</v>
      </c>
      <c r="W1385" s="17">
        <v>190947</v>
      </c>
      <c r="X1385">
        <f>YEAR(semaineNetNm1[[#This Row],[Date de sortie]])</f>
        <v>2018</v>
      </c>
    </row>
    <row r="1386" spans="1:24" x14ac:dyDescent="0.25">
      <c r="A1386" s="10" t="s">
        <v>752</v>
      </c>
      <c r="B1386" s="17">
        <v>1483</v>
      </c>
      <c r="C1386" s="18">
        <v>126</v>
      </c>
      <c r="D1386" s="17">
        <v>4</v>
      </c>
      <c r="E1386" s="19">
        <v>43826</v>
      </c>
      <c r="F1386" s="17" t="s">
        <v>2185</v>
      </c>
      <c r="G1386" s="17" t="s">
        <v>368</v>
      </c>
      <c r="H1386" t="str" cm="1">
        <f t="array" ref="H13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86" s="17" t="s">
        <v>311</v>
      </c>
      <c r="J1386" t="str">
        <f>IF(semaineNetNm1[[#This Row],[Popularité]]&gt;=70,"Forte","Faible")</f>
        <v>Forte</v>
      </c>
      <c r="K1386" t="str">
        <f>IF(semaineNetNm1[[#This Row],[Energie]]&gt;0.6,"Forte","Faible")</f>
        <v>Forte</v>
      </c>
      <c r="L1386" s="18">
        <v>4922369</v>
      </c>
      <c r="M1386" s="17">
        <v>19102888</v>
      </c>
      <c r="N1386" s="19">
        <v>43273</v>
      </c>
      <c r="O1386" s="17">
        <v>77</v>
      </c>
      <c r="P1386" s="17">
        <v>0.79800000000000004</v>
      </c>
      <c r="Q1386" s="17">
        <v>0.59399999999999997</v>
      </c>
      <c r="R1386" s="17">
        <v>8.4400000000000003E-2</v>
      </c>
      <c r="S1386" s="17">
        <v>0.115</v>
      </c>
      <c r="T1386" s="17">
        <v>0.14299999999999999</v>
      </c>
      <c r="U1386" s="17">
        <v>0.38100000000000001</v>
      </c>
      <c r="V1386" s="17">
        <v>-5.2439999999999998</v>
      </c>
      <c r="W1386" s="17">
        <v>191840</v>
      </c>
      <c r="X1386">
        <f>YEAR(semaineNetNm1[[#This Row],[Date de sortie]])</f>
        <v>2018</v>
      </c>
    </row>
    <row r="1387" spans="1:24" x14ac:dyDescent="0.25">
      <c r="A1387" s="10" t="s">
        <v>752</v>
      </c>
      <c r="B1387" s="17">
        <v>948</v>
      </c>
      <c r="C1387" s="18">
        <v>136</v>
      </c>
      <c r="D1387" s="17">
        <v>32</v>
      </c>
      <c r="E1387" s="19">
        <v>43987</v>
      </c>
      <c r="F1387" s="17" t="s">
        <v>2186</v>
      </c>
      <c r="G1387" s="17" t="s">
        <v>1546</v>
      </c>
      <c r="H1387" t="str" cm="1">
        <f t="array" ref="H13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87" s="17" t="s">
        <v>1398</v>
      </c>
      <c r="J1387" t="str">
        <f>IF(semaineNetNm1[[#This Row],[Popularité]]&gt;=70,"Forte","Faible")</f>
        <v>Forte</v>
      </c>
      <c r="K1387" t="str">
        <f>IF(semaineNetNm1[[#This Row],[Energie]]&gt;0.6,"Forte","Faible")</f>
        <v>Forte</v>
      </c>
      <c r="L1387" s="18">
        <v>4390823</v>
      </c>
      <c r="M1387" s="17">
        <v>7744095</v>
      </c>
      <c r="N1387" s="19">
        <v>43266</v>
      </c>
      <c r="O1387" s="17">
        <v>80</v>
      </c>
      <c r="P1387" s="17">
        <v>0.85399999999999998</v>
      </c>
      <c r="Q1387" s="17">
        <v>0.59599999999999997</v>
      </c>
      <c r="R1387" s="17">
        <v>0.46300000000000002</v>
      </c>
      <c r="S1387" s="17">
        <v>1.6899999999999998E-2</v>
      </c>
      <c r="T1387" s="17">
        <v>0.124</v>
      </c>
      <c r="U1387" s="17">
        <v>0.152</v>
      </c>
      <c r="V1387" s="17">
        <v>-5.1139999999999999</v>
      </c>
      <c r="W1387" s="17">
        <v>203418</v>
      </c>
      <c r="X1387">
        <f>YEAR(semaineNetNm1[[#This Row],[Date de sortie]])</f>
        <v>2018</v>
      </c>
    </row>
    <row r="1388" spans="1:24" x14ac:dyDescent="0.25">
      <c r="A1388" s="10" t="s">
        <v>752</v>
      </c>
      <c r="B1388" s="17">
        <v>1083</v>
      </c>
      <c r="C1388" s="18">
        <v>94</v>
      </c>
      <c r="D1388" s="17">
        <v>18</v>
      </c>
      <c r="E1388" s="19">
        <v>43826</v>
      </c>
      <c r="F1388" s="17" t="s">
        <v>2187</v>
      </c>
      <c r="G1388" s="17" t="s">
        <v>297</v>
      </c>
      <c r="H1388" t="str" cm="1">
        <f t="array" ref="H13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88" s="17" t="s">
        <v>56</v>
      </c>
      <c r="J1388" t="str">
        <f>IF(semaineNetNm1[[#This Row],[Popularité]]&gt;=70,"Forte","Faible")</f>
        <v>Faible</v>
      </c>
      <c r="K1388" t="str">
        <f>IF(semaineNetNm1[[#This Row],[Energie]]&gt;0.6,"Forte","Faible")</f>
        <v>Faible</v>
      </c>
      <c r="L1388" s="18">
        <v>4318772</v>
      </c>
      <c r="M1388" s="17">
        <v>32279979</v>
      </c>
      <c r="N1388" s="19">
        <v>43266</v>
      </c>
      <c r="O1388" s="17">
        <v>66</v>
      </c>
      <c r="P1388" s="17">
        <v>0.54100000000000004</v>
      </c>
      <c r="Q1388" s="17">
        <v>0.85099999999999998</v>
      </c>
      <c r="R1388" s="17">
        <v>5.0500000000000003E-2</v>
      </c>
      <c r="S1388" s="17">
        <v>0.56799999999999995</v>
      </c>
      <c r="T1388" s="17">
        <v>0.13</v>
      </c>
      <c r="U1388" s="17">
        <v>0.44800000000000001</v>
      </c>
      <c r="V1388" s="17">
        <v>-6.8250000000000002</v>
      </c>
      <c r="W1388" s="17">
        <v>235545</v>
      </c>
      <c r="X1388">
        <f>YEAR(semaineNetNm1[[#This Row],[Date de sortie]])</f>
        <v>2018</v>
      </c>
    </row>
    <row r="1389" spans="1:24" x14ac:dyDescent="0.25">
      <c r="A1389" s="10" t="s">
        <v>752</v>
      </c>
      <c r="B1389" s="17">
        <v>1455</v>
      </c>
      <c r="C1389" s="18">
        <v>113</v>
      </c>
      <c r="D1389" s="17">
        <v>5</v>
      </c>
      <c r="E1389" s="19">
        <v>43861</v>
      </c>
      <c r="F1389" s="17" t="s">
        <v>2188</v>
      </c>
      <c r="G1389" s="17" t="s">
        <v>1983</v>
      </c>
      <c r="H1389" t="str" cm="1">
        <f t="array" ref="H13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89" s="17" t="s">
        <v>428</v>
      </c>
      <c r="J1389" t="str">
        <f>IF(semaineNetNm1[[#This Row],[Popularité]]&gt;=70,"Forte","Faible")</f>
        <v>Forte</v>
      </c>
      <c r="K1389" t="str">
        <f>IF(semaineNetNm1[[#This Row],[Energie]]&gt;0.6,"Forte","Faible")</f>
        <v>Faible</v>
      </c>
      <c r="L1389" s="18">
        <v>6350496</v>
      </c>
      <c r="M1389" s="17">
        <v>621200</v>
      </c>
      <c r="N1389" s="19">
        <v>43254</v>
      </c>
      <c r="O1389" s="17">
        <v>74</v>
      </c>
      <c r="P1389" s="17">
        <v>0.57499999999999996</v>
      </c>
      <c r="Q1389" s="17">
        <v>0.82199999999999995</v>
      </c>
      <c r="R1389" s="17">
        <v>9.3399999999999997E-2</v>
      </c>
      <c r="S1389" s="17">
        <v>0.113</v>
      </c>
      <c r="T1389" s="17">
        <v>0.106</v>
      </c>
      <c r="U1389" s="17">
        <v>0.61599999999999999</v>
      </c>
      <c r="V1389" s="17">
        <v>-5.95</v>
      </c>
      <c r="W1389" s="17">
        <v>223000</v>
      </c>
      <c r="X1389">
        <f>YEAR(semaineNetNm1[[#This Row],[Date de sortie]])</f>
        <v>2018</v>
      </c>
    </row>
    <row r="1390" spans="1:24" x14ac:dyDescent="0.25">
      <c r="A1390" s="10" t="s">
        <v>752</v>
      </c>
      <c r="B1390" s="17">
        <v>1072</v>
      </c>
      <c r="C1390" s="18">
        <v>147</v>
      </c>
      <c r="D1390" s="17">
        <v>27</v>
      </c>
      <c r="E1390" s="19">
        <v>43833</v>
      </c>
      <c r="F1390" s="17" t="s">
        <v>2189</v>
      </c>
      <c r="G1390" s="17" t="s">
        <v>1629</v>
      </c>
      <c r="H1390" t="str" cm="1">
        <f t="array" ref="H13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90" s="17" t="s">
        <v>68</v>
      </c>
      <c r="J1390" t="str">
        <f>IF(semaineNetNm1[[#This Row],[Popularité]]&gt;=70,"Forte","Faible")</f>
        <v>Forte</v>
      </c>
      <c r="K1390" t="str">
        <f>IF(semaineNetNm1[[#This Row],[Energie]]&gt;0.6,"Forte","Faible")</f>
        <v>Faible</v>
      </c>
      <c r="L1390" s="18">
        <v>4430642</v>
      </c>
      <c r="M1390" s="17">
        <v>4442273</v>
      </c>
      <c r="N1390" s="19">
        <v>43251</v>
      </c>
      <c r="O1390" s="17">
        <v>82</v>
      </c>
      <c r="P1390" s="17">
        <v>0.505</v>
      </c>
      <c r="Q1390" s="17">
        <v>0.752</v>
      </c>
      <c r="R1390" s="17">
        <v>0.253</v>
      </c>
      <c r="S1390" s="17">
        <v>0.53500000000000003</v>
      </c>
      <c r="T1390" s="17">
        <v>0.104</v>
      </c>
      <c r="U1390" s="17">
        <v>0.41899999999999998</v>
      </c>
      <c r="V1390" s="17">
        <v>-7.6210000000000004</v>
      </c>
      <c r="W1390" s="17">
        <v>197437</v>
      </c>
      <c r="X1390">
        <f>YEAR(semaineNetNm1[[#This Row],[Date de sortie]])</f>
        <v>2018</v>
      </c>
    </row>
    <row r="1391" spans="1:24" x14ac:dyDescent="0.25">
      <c r="A1391" s="10" t="s">
        <v>752</v>
      </c>
      <c r="B1391" s="17">
        <v>1118</v>
      </c>
      <c r="C1391" s="18">
        <v>63</v>
      </c>
      <c r="D1391" s="17">
        <v>2</v>
      </c>
      <c r="E1391" s="19">
        <v>43980</v>
      </c>
      <c r="F1391" s="17" t="s">
        <v>2190</v>
      </c>
      <c r="G1391" s="17" t="s">
        <v>2191</v>
      </c>
      <c r="H1391" t="str" cm="1">
        <f t="array" ref="H13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391" s="17" t="s">
        <v>74</v>
      </c>
      <c r="J1391" t="str">
        <f>IF(semaineNetNm1[[#This Row],[Popularité]]&gt;=70,"Forte","Faible")</f>
        <v>Forte</v>
      </c>
      <c r="K1391" t="str">
        <f>IF(semaineNetNm1[[#This Row],[Energie]]&gt;0.6,"Forte","Faible")</f>
        <v>Faible</v>
      </c>
      <c r="L1391" s="18">
        <v>4727415</v>
      </c>
      <c r="M1391" s="17">
        <v>8099554</v>
      </c>
      <c r="N1391" s="19">
        <v>43226</v>
      </c>
      <c r="O1391" s="17">
        <v>71</v>
      </c>
      <c r="P1391" s="17">
        <v>0.46300000000000002</v>
      </c>
      <c r="Q1391" s="17">
        <v>0.85399999999999998</v>
      </c>
      <c r="R1391" s="17">
        <v>0.13700000000000001</v>
      </c>
      <c r="S1391" s="17">
        <v>0.11700000000000001</v>
      </c>
      <c r="T1391" s="17">
        <v>0.35399999999999998</v>
      </c>
      <c r="U1391" s="17">
        <v>0.54900000000000004</v>
      </c>
      <c r="V1391" s="17">
        <v>-6.1589999999999998</v>
      </c>
      <c r="W1391" s="17">
        <v>225773</v>
      </c>
      <c r="X1391">
        <f>YEAR(semaineNetNm1[[#This Row],[Date de sortie]])</f>
        <v>2018</v>
      </c>
    </row>
    <row r="1392" spans="1:24" x14ac:dyDescent="0.25">
      <c r="A1392" s="10" t="s">
        <v>752</v>
      </c>
      <c r="B1392" s="17">
        <v>524</v>
      </c>
      <c r="C1392" s="18">
        <v>83</v>
      </c>
      <c r="D1392" s="17">
        <v>53</v>
      </c>
      <c r="E1392" s="19">
        <v>43826</v>
      </c>
      <c r="F1392" s="17" t="s">
        <v>2192</v>
      </c>
      <c r="G1392" s="17" t="s">
        <v>183</v>
      </c>
      <c r="H1392" t="str" cm="1">
        <f t="array" ref="H13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92" s="17" t="s">
        <v>184</v>
      </c>
      <c r="J1392" t="str">
        <f>IF(semaineNetNm1[[#This Row],[Popularité]]&gt;=70,"Forte","Faible")</f>
        <v>Forte</v>
      </c>
      <c r="K1392" t="str">
        <f>IF(semaineNetNm1[[#This Row],[Energie]]&gt;0.6,"Forte","Faible")</f>
        <v>Faible</v>
      </c>
      <c r="L1392" s="18">
        <v>5115990</v>
      </c>
      <c r="M1392" s="17">
        <v>33663701</v>
      </c>
      <c r="N1392" s="19">
        <v>43217</v>
      </c>
      <c r="O1392" s="17">
        <v>83</v>
      </c>
      <c r="P1392" s="17">
        <v>0.52</v>
      </c>
      <c r="Q1392" s="17">
        <v>0.58499999999999996</v>
      </c>
      <c r="R1392" s="17">
        <v>7.1199999999999999E-2</v>
      </c>
      <c r="S1392" s="17">
        <v>0.124</v>
      </c>
      <c r="T1392" s="17">
        <v>0.13100000000000001</v>
      </c>
      <c r="U1392" s="17">
        <v>0.129</v>
      </c>
      <c r="V1392" s="17">
        <v>-6.1360000000000001</v>
      </c>
      <c r="W1392" s="17">
        <v>218147</v>
      </c>
      <c r="X1392">
        <f>YEAR(semaineNetNm1[[#This Row],[Date de sortie]])</f>
        <v>2018</v>
      </c>
    </row>
    <row r="1393" spans="1:24" x14ac:dyDescent="0.25">
      <c r="A1393" s="10" t="s">
        <v>752</v>
      </c>
      <c r="B1393" s="17">
        <v>1060</v>
      </c>
      <c r="C1393" s="18">
        <v>122</v>
      </c>
      <c r="D1393" s="17">
        <v>27</v>
      </c>
      <c r="E1393" s="19">
        <v>43826</v>
      </c>
      <c r="F1393" s="17" t="s">
        <v>2193</v>
      </c>
      <c r="G1393" s="17" t="s">
        <v>183</v>
      </c>
      <c r="H1393" t="str" cm="1">
        <f t="array" ref="H13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93" s="17" t="s">
        <v>184</v>
      </c>
      <c r="J1393" t="str">
        <f>IF(semaineNetNm1[[#This Row],[Popularité]]&gt;=70,"Forte","Faible")</f>
        <v>Forte</v>
      </c>
      <c r="K1393" t="str">
        <f>IF(semaineNetNm1[[#This Row],[Energie]]&gt;0.6,"Forte","Faible")</f>
        <v>Faible</v>
      </c>
      <c r="L1393" s="18">
        <v>4431571</v>
      </c>
      <c r="M1393" s="17">
        <v>33663701</v>
      </c>
      <c r="N1393" s="19">
        <v>43217</v>
      </c>
      <c r="O1393" s="17">
        <v>81</v>
      </c>
      <c r="P1393" s="17">
        <v>0.57799999999999996</v>
      </c>
      <c r="Q1393" s="17">
        <v>0.68</v>
      </c>
      <c r="R1393" s="17">
        <v>0.04</v>
      </c>
      <c r="S1393" s="17">
        <v>0.33100000000000002</v>
      </c>
      <c r="T1393" s="17">
        <v>0.13500000000000001</v>
      </c>
      <c r="U1393" s="17">
        <v>0.34100000000000003</v>
      </c>
      <c r="V1393" s="17">
        <v>-5.8040000000000003</v>
      </c>
      <c r="W1393" s="17">
        <v>231267</v>
      </c>
      <c r="X1393">
        <f>YEAR(semaineNetNm1[[#This Row],[Date de sortie]])</f>
        <v>2018</v>
      </c>
    </row>
    <row r="1394" spans="1:24" x14ac:dyDescent="0.25">
      <c r="A1394" s="10" t="s">
        <v>752</v>
      </c>
      <c r="B1394" s="17">
        <v>1531</v>
      </c>
      <c r="C1394" s="18">
        <v>179</v>
      </c>
      <c r="D1394" s="17">
        <v>3</v>
      </c>
      <c r="E1394" s="19">
        <v>43833</v>
      </c>
      <c r="F1394" s="17" t="s">
        <v>2194</v>
      </c>
      <c r="G1394" s="17" t="s">
        <v>1767</v>
      </c>
      <c r="H1394" t="str" cm="1">
        <f t="array" ref="H13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94" s="17" t="s">
        <v>68</v>
      </c>
      <c r="J1394" t="str">
        <f>IF(semaineNetNm1[[#This Row],[Popularité]]&gt;=70,"Forte","Faible")</f>
        <v>Forte</v>
      </c>
      <c r="K1394" t="str">
        <f>IF(semaineNetNm1[[#This Row],[Energie]]&gt;0.6,"Forte","Faible")</f>
        <v>Forte</v>
      </c>
      <c r="L1394" s="18">
        <v>4831644</v>
      </c>
      <c r="M1394" s="17">
        <v>8153871</v>
      </c>
      <c r="N1394" s="19">
        <v>43217</v>
      </c>
      <c r="O1394" s="17">
        <v>81</v>
      </c>
      <c r="P1394" s="17">
        <v>0.68300000000000005</v>
      </c>
      <c r="Q1394" s="17">
        <v>0.69699999999999995</v>
      </c>
      <c r="R1394" s="17">
        <v>0.11700000000000001</v>
      </c>
      <c r="S1394" s="17">
        <v>3.7199999999999997E-2</v>
      </c>
      <c r="T1394" s="17">
        <v>0.13700000000000001</v>
      </c>
      <c r="U1394" s="17">
        <v>0.60299999999999998</v>
      </c>
      <c r="V1394" s="17">
        <v>-2.8809999999999998</v>
      </c>
      <c r="W1394" s="17">
        <v>186987</v>
      </c>
      <c r="X1394">
        <f>YEAR(semaineNetNm1[[#This Row],[Date de sortie]])</f>
        <v>2018</v>
      </c>
    </row>
    <row r="1395" spans="1:24" x14ac:dyDescent="0.25">
      <c r="A1395" s="10" t="s">
        <v>752</v>
      </c>
      <c r="B1395" s="17">
        <v>111</v>
      </c>
      <c r="C1395" s="18">
        <v>46</v>
      </c>
      <c r="D1395" s="17">
        <v>83</v>
      </c>
      <c r="E1395" s="19">
        <v>43938</v>
      </c>
      <c r="F1395" s="17" t="s">
        <v>2195</v>
      </c>
      <c r="G1395" s="17" t="s">
        <v>42</v>
      </c>
      <c r="H1395" t="str" cm="1">
        <f t="array" ref="H13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95" s="17" t="s">
        <v>43</v>
      </c>
      <c r="J1395" t="str">
        <f>IF(semaineNetNm1[[#This Row],[Popularité]]&gt;=70,"Forte","Faible")</f>
        <v>Forte</v>
      </c>
      <c r="K1395" t="str">
        <f>IF(semaineNetNm1[[#This Row],[Energie]]&gt;0.6,"Forte","Faible")</f>
        <v>Faible</v>
      </c>
      <c r="L1395" s="18">
        <v>6569547</v>
      </c>
      <c r="M1395" s="17">
        <v>47014200</v>
      </c>
      <c r="N1395" s="19">
        <v>43209</v>
      </c>
      <c r="O1395" s="17">
        <v>86</v>
      </c>
      <c r="P1395" s="17">
        <v>0.29599999999999999</v>
      </c>
      <c r="Q1395" s="17">
        <v>0.35099999999999998</v>
      </c>
      <c r="R1395" s="17">
        <v>3.3300000000000003E-2</v>
      </c>
      <c r="S1395" s="17">
        <v>0.93400000000000005</v>
      </c>
      <c r="T1395" s="17">
        <v>9.5000000000000001E-2</v>
      </c>
      <c r="U1395" s="17">
        <v>0.12</v>
      </c>
      <c r="V1395" s="17">
        <v>-10.109</v>
      </c>
      <c r="W1395" s="17">
        <v>200186</v>
      </c>
      <c r="X1395">
        <f>YEAR(semaineNetNm1[[#This Row],[Date de sortie]])</f>
        <v>2018</v>
      </c>
    </row>
    <row r="1396" spans="1:24" x14ac:dyDescent="0.25">
      <c r="A1396" s="10" t="s">
        <v>752</v>
      </c>
      <c r="B1396" s="17">
        <v>1542</v>
      </c>
      <c r="C1396" s="18">
        <v>145</v>
      </c>
      <c r="D1396" s="17">
        <v>2</v>
      </c>
      <c r="E1396" s="19">
        <v>43826</v>
      </c>
      <c r="F1396" s="17" t="s">
        <v>2196</v>
      </c>
      <c r="G1396" s="17" t="s">
        <v>336</v>
      </c>
      <c r="H1396" t="str" cm="1">
        <f t="array" ref="H13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96" s="17" t="s">
        <v>68</v>
      </c>
      <c r="J1396" t="str">
        <f>IF(semaineNetNm1[[#This Row],[Popularité]]&gt;=70,"Forte","Faible")</f>
        <v>Forte</v>
      </c>
      <c r="K1396" t="str">
        <f>IF(semaineNetNm1[[#This Row],[Energie]]&gt;0.6,"Forte","Faible")</f>
        <v>Forte</v>
      </c>
      <c r="L1396" s="18">
        <v>4594157</v>
      </c>
      <c r="M1396" s="17">
        <v>21946934</v>
      </c>
      <c r="N1396" s="19">
        <v>43196</v>
      </c>
      <c r="O1396" s="17">
        <v>81</v>
      </c>
      <c r="P1396" s="17">
        <v>0.86199999999999999</v>
      </c>
      <c r="Q1396" s="17">
        <v>0.79100000000000004</v>
      </c>
      <c r="R1396" s="17">
        <v>0.11</v>
      </c>
      <c r="S1396" s="17">
        <v>3.6999999999999998E-2</v>
      </c>
      <c r="T1396" s="17">
        <v>8.14E-2</v>
      </c>
      <c r="U1396" s="17">
        <v>0.59199999999999997</v>
      </c>
      <c r="V1396" s="17">
        <v>-3.24</v>
      </c>
      <c r="W1396" s="17">
        <v>214847</v>
      </c>
      <c r="X1396">
        <f>YEAR(semaineNetNm1[[#This Row],[Date de sortie]])</f>
        <v>2018</v>
      </c>
    </row>
    <row r="1397" spans="1:24" x14ac:dyDescent="0.25">
      <c r="A1397" s="10" t="s">
        <v>752</v>
      </c>
      <c r="B1397" s="17">
        <v>560</v>
      </c>
      <c r="C1397" s="18">
        <v>168</v>
      </c>
      <c r="D1397" s="17">
        <v>3</v>
      </c>
      <c r="E1397" s="19">
        <v>43910</v>
      </c>
      <c r="F1397" s="17" t="s">
        <v>2197</v>
      </c>
      <c r="G1397" s="17" t="s">
        <v>478</v>
      </c>
      <c r="H1397" t="str" cm="1">
        <f t="array" ref="H13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397" s="17" t="s">
        <v>479</v>
      </c>
      <c r="J1397" t="str">
        <f>IF(semaineNetNm1[[#This Row],[Popularité]]&gt;=70,"Forte","Faible")</f>
        <v>Forte</v>
      </c>
      <c r="K1397" t="str">
        <f>IF(semaineNetNm1[[#This Row],[Energie]]&gt;0.6,"Forte","Faible")</f>
        <v>Faible</v>
      </c>
      <c r="L1397" s="18">
        <v>5233359</v>
      </c>
      <c r="M1397" s="17">
        <v>35340069</v>
      </c>
      <c r="N1397" s="19">
        <v>43189</v>
      </c>
      <c r="O1397" s="17">
        <v>80</v>
      </c>
      <c r="P1397" s="17">
        <v>0.59299999999999997</v>
      </c>
      <c r="Q1397" s="17">
        <v>0.46100000000000002</v>
      </c>
      <c r="R1397" s="17">
        <v>3.56E-2</v>
      </c>
      <c r="S1397" s="17">
        <v>0.17</v>
      </c>
      <c r="T1397" s="17">
        <v>0.307</v>
      </c>
      <c r="U1397" s="17">
        <v>0.17499999999999999</v>
      </c>
      <c r="V1397" s="17">
        <v>-4.9539999999999997</v>
      </c>
      <c r="W1397" s="17">
        <v>228373</v>
      </c>
      <c r="X1397">
        <f>YEAR(semaineNetNm1[[#This Row],[Date de sortie]])</f>
        <v>2018</v>
      </c>
    </row>
    <row r="1398" spans="1:24" x14ac:dyDescent="0.25">
      <c r="A1398" s="10" t="s">
        <v>752</v>
      </c>
      <c r="B1398" s="17">
        <v>1546</v>
      </c>
      <c r="C1398" s="18">
        <v>128</v>
      </c>
      <c r="D1398" s="17">
        <v>1</v>
      </c>
      <c r="E1398" s="19">
        <v>43826</v>
      </c>
      <c r="F1398" s="17" t="s">
        <v>2198</v>
      </c>
      <c r="G1398" s="17" t="s">
        <v>230</v>
      </c>
      <c r="H1398" t="str" cm="1">
        <f t="array" ref="H13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398" s="17" t="s">
        <v>68</v>
      </c>
      <c r="J1398" t="str">
        <f>IF(semaineNetNm1[[#This Row],[Popularité]]&gt;=70,"Forte","Faible")</f>
        <v>Forte</v>
      </c>
      <c r="K1398" t="str">
        <f>IF(semaineNetNm1[[#This Row],[Energie]]&gt;0.6,"Forte","Faible")</f>
        <v>Faible</v>
      </c>
      <c r="L1398" s="18">
        <v>5632102</v>
      </c>
      <c r="M1398" s="17">
        <v>8671649</v>
      </c>
      <c r="N1398" s="19">
        <v>43189</v>
      </c>
      <c r="O1398" s="17">
        <v>71</v>
      </c>
      <c r="P1398" s="17">
        <v>0.51600000000000001</v>
      </c>
      <c r="Q1398" s="17">
        <v>0.68899999999999995</v>
      </c>
      <c r="R1398" s="17">
        <v>4.4400000000000002E-2</v>
      </c>
      <c r="S1398" s="17">
        <v>0.51300000000000001</v>
      </c>
      <c r="T1398" s="17">
        <v>0.16300000000000001</v>
      </c>
      <c r="U1398" s="17">
        <v>0.20899999999999999</v>
      </c>
      <c r="V1398" s="17">
        <v>-5.8570000000000002</v>
      </c>
      <c r="W1398" s="17">
        <v>190920</v>
      </c>
      <c r="X1398">
        <f>YEAR(semaineNetNm1[[#This Row],[Date de sortie]])</f>
        <v>2018</v>
      </c>
    </row>
    <row r="1399" spans="1:24" x14ac:dyDescent="0.25">
      <c r="A1399" s="10" t="s">
        <v>752</v>
      </c>
      <c r="B1399" s="17">
        <v>414</v>
      </c>
      <c r="C1399" s="18">
        <v>101</v>
      </c>
      <c r="D1399" s="17">
        <v>68</v>
      </c>
      <c r="E1399" s="19">
        <v>44008</v>
      </c>
      <c r="F1399" s="17" t="s">
        <v>2199</v>
      </c>
      <c r="G1399" s="17" t="s">
        <v>1325</v>
      </c>
      <c r="H1399" t="str" cm="1">
        <f t="array" ref="H13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399" s="17" t="s">
        <v>1142</v>
      </c>
      <c r="J1399" t="str">
        <f>IF(semaineNetNm1[[#This Row],[Popularité]]&gt;=70,"Forte","Faible")</f>
        <v>Forte</v>
      </c>
      <c r="K1399" t="str">
        <f>IF(semaineNetNm1[[#This Row],[Energie]]&gt;0.6,"Forte","Faible")</f>
        <v>Forte</v>
      </c>
      <c r="L1399" s="18">
        <v>5051338</v>
      </c>
      <c r="M1399" s="17">
        <v>29566516</v>
      </c>
      <c r="N1399" s="19">
        <v>43175</v>
      </c>
      <c r="O1399" s="17">
        <v>84</v>
      </c>
      <c r="P1399" s="17">
        <v>0.61299999999999999</v>
      </c>
      <c r="Q1399" s="17">
        <v>0.74</v>
      </c>
      <c r="R1399" s="17">
        <v>0.14499999999999999</v>
      </c>
      <c r="S1399" s="17">
        <v>0.25800000000000001</v>
      </c>
      <c r="T1399" s="17">
        <v>0.123</v>
      </c>
      <c r="U1399" s="17">
        <v>0.47299999999999998</v>
      </c>
      <c r="V1399" s="17">
        <v>-4.88</v>
      </c>
      <c r="W1399" s="17">
        <v>166606</v>
      </c>
      <c r="X1399">
        <f>YEAR(semaineNetNm1[[#This Row],[Date de sortie]])</f>
        <v>2018</v>
      </c>
    </row>
    <row r="1400" spans="1:24" x14ac:dyDescent="0.25">
      <c r="A1400" s="10" t="s">
        <v>752</v>
      </c>
      <c r="B1400" s="17">
        <v>498</v>
      </c>
      <c r="C1400" s="18">
        <v>157</v>
      </c>
      <c r="D1400" s="17">
        <v>9</v>
      </c>
      <c r="E1400" s="19">
        <v>44225</v>
      </c>
      <c r="F1400" s="17" t="s">
        <v>2200</v>
      </c>
      <c r="G1400" s="17" t="s">
        <v>1325</v>
      </c>
      <c r="H1400" t="str" cm="1">
        <f t="array" ref="H14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400" s="17" t="s">
        <v>1142</v>
      </c>
      <c r="J1400" t="str">
        <f>IF(semaineNetNm1[[#This Row],[Popularité]]&gt;=70,"Forte","Faible")</f>
        <v>Forte</v>
      </c>
      <c r="K1400" t="str">
        <f>IF(semaineNetNm1[[#This Row],[Energie]]&gt;0.6,"Forte","Faible")</f>
        <v>Faible</v>
      </c>
      <c r="L1400" s="18">
        <v>5085527</v>
      </c>
      <c r="M1400" s="17">
        <v>29566516</v>
      </c>
      <c r="N1400" s="19">
        <v>43175</v>
      </c>
      <c r="O1400" s="17">
        <v>84</v>
      </c>
      <c r="P1400" s="17">
        <v>0.45700000000000002</v>
      </c>
      <c r="Q1400" s="17">
        <v>0.59199999999999997</v>
      </c>
      <c r="R1400" s="17">
        <v>6.0299999999999999E-2</v>
      </c>
      <c r="S1400" s="17">
        <v>0.66100000000000003</v>
      </c>
      <c r="T1400" s="17">
        <v>0.14599999999999999</v>
      </c>
      <c r="U1400" s="17">
        <v>0.22500000000000001</v>
      </c>
      <c r="V1400" s="17">
        <v>-6.0810000000000004</v>
      </c>
      <c r="W1400" s="17">
        <v>110886</v>
      </c>
      <c r="X1400">
        <f>YEAR(semaineNetNm1[[#This Row],[Date de sortie]])</f>
        <v>2018</v>
      </c>
    </row>
    <row r="1401" spans="1:24" x14ac:dyDescent="0.25">
      <c r="A1401" s="10" t="s">
        <v>752</v>
      </c>
      <c r="B1401" s="17">
        <v>548</v>
      </c>
      <c r="C1401" s="18">
        <v>143</v>
      </c>
      <c r="D1401" s="17">
        <v>42</v>
      </c>
      <c r="E1401" s="19">
        <v>44008</v>
      </c>
      <c r="F1401" s="17" t="s">
        <v>2201</v>
      </c>
      <c r="G1401" s="17" t="s">
        <v>1325</v>
      </c>
      <c r="H1401" t="str" cm="1">
        <f t="array" ref="H14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401" s="17" t="s">
        <v>1142</v>
      </c>
      <c r="J1401" t="str">
        <f>IF(semaineNetNm1[[#This Row],[Popularité]]&gt;=70,"Forte","Faible")</f>
        <v>Forte</v>
      </c>
      <c r="K1401" t="str">
        <f>IF(semaineNetNm1[[#This Row],[Energie]]&gt;0.6,"Forte","Faible")</f>
        <v>Faible</v>
      </c>
      <c r="L1401" s="18">
        <v>5003825</v>
      </c>
      <c r="M1401" s="17">
        <v>29566516</v>
      </c>
      <c r="N1401" s="19">
        <v>43175</v>
      </c>
      <c r="O1401" s="17">
        <v>83</v>
      </c>
      <c r="P1401" s="17">
        <v>0.53700000000000003</v>
      </c>
      <c r="Q1401" s="17">
        <v>0.92100000000000004</v>
      </c>
      <c r="R1401" s="17">
        <v>8.0399999999999999E-2</v>
      </c>
      <c r="S1401" s="17">
        <v>0.55600000000000005</v>
      </c>
      <c r="T1401" s="17">
        <v>0.10199999999999999</v>
      </c>
      <c r="U1401" s="17">
        <v>0.71099999999999997</v>
      </c>
      <c r="V1401" s="17">
        <v>-5.7229999999999999</v>
      </c>
      <c r="W1401" s="17">
        <v>135090</v>
      </c>
      <c r="X1401">
        <f>YEAR(semaineNetNm1[[#This Row],[Date de sortie]])</f>
        <v>2018</v>
      </c>
    </row>
    <row r="1402" spans="1:24" x14ac:dyDescent="0.25">
      <c r="A1402" s="10" t="s">
        <v>752</v>
      </c>
      <c r="B1402" s="17">
        <v>1126</v>
      </c>
      <c r="C1402" s="18">
        <v>189</v>
      </c>
      <c r="D1402" s="17">
        <v>5</v>
      </c>
      <c r="E1402" s="19">
        <v>43931</v>
      </c>
      <c r="F1402" s="17" t="s">
        <v>2202</v>
      </c>
      <c r="G1402" s="17" t="s">
        <v>1325</v>
      </c>
      <c r="H1402" t="str" cm="1">
        <f t="array" ref="H14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402" s="17" t="s">
        <v>1142</v>
      </c>
      <c r="J1402" t="str">
        <f>IF(semaineNetNm1[[#This Row],[Popularité]]&gt;=70,"Forte","Faible")</f>
        <v>Forte</v>
      </c>
      <c r="K1402" t="str">
        <f>IF(semaineNetNm1[[#This Row],[Energie]]&gt;0.6,"Forte","Faible")</f>
        <v>Faible</v>
      </c>
      <c r="L1402" s="18">
        <v>4299334</v>
      </c>
      <c r="M1402" s="17">
        <v>29566516</v>
      </c>
      <c r="N1402" s="19">
        <v>43175</v>
      </c>
      <c r="O1402" s="17">
        <v>81</v>
      </c>
      <c r="P1402" s="17">
        <v>0.308</v>
      </c>
      <c r="Q1402" s="17">
        <v>0.66900000000000004</v>
      </c>
      <c r="R1402" s="17">
        <v>2.9000000000000001E-2</v>
      </c>
      <c r="S1402" s="17">
        <v>0.88300000000000001</v>
      </c>
      <c r="T1402" s="17">
        <v>9.8400000000000001E-2</v>
      </c>
      <c r="U1402" s="17">
        <v>0.52</v>
      </c>
      <c r="V1402" s="17">
        <v>-10.068</v>
      </c>
      <c r="W1402" s="17">
        <v>121887</v>
      </c>
      <c r="X1402">
        <f>YEAR(semaineNetNm1[[#This Row],[Date de sortie]])</f>
        <v>2018</v>
      </c>
    </row>
    <row r="1403" spans="1:24" x14ac:dyDescent="0.25">
      <c r="A1403" s="10" t="s">
        <v>752</v>
      </c>
      <c r="B1403" s="17">
        <v>67</v>
      </c>
      <c r="C1403" s="18">
        <v>33</v>
      </c>
      <c r="D1403" s="17">
        <v>7</v>
      </c>
      <c r="E1403" s="19">
        <v>44372</v>
      </c>
      <c r="F1403" s="17" t="s">
        <v>2203</v>
      </c>
      <c r="G1403" s="17" t="s">
        <v>2204</v>
      </c>
      <c r="H1403" t="str" cm="1">
        <f t="array" ref="H14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03" s="17"/>
      <c r="J1403" t="str">
        <f>IF(semaineNetNm1[[#This Row],[Popularité]]&gt;=70,"Forte","Faible")</f>
        <v>Forte</v>
      </c>
      <c r="K1403" t="str">
        <f>IF(semaineNetNm1[[#This Row],[Energie]]&gt;0.6,"Forte","Faible")</f>
        <v>Forte</v>
      </c>
      <c r="L1403" s="18">
        <v>8564775</v>
      </c>
      <c r="M1403" s="17">
        <v>116817</v>
      </c>
      <c r="N1403" s="19">
        <v>43133</v>
      </c>
      <c r="O1403" s="17">
        <v>87</v>
      </c>
      <c r="P1403" s="17">
        <v>0.78200000000000003</v>
      </c>
      <c r="Q1403" s="17">
        <v>0.70799999999999996</v>
      </c>
      <c r="R1403" s="17">
        <v>6.7400000000000002E-2</v>
      </c>
      <c r="S1403" s="17">
        <v>7.7200000000000003E-3</v>
      </c>
      <c r="T1403" s="17">
        <v>0.107</v>
      </c>
      <c r="U1403" s="17">
        <v>0.48399999999999999</v>
      </c>
      <c r="V1403" s="17">
        <v>-4.6870000000000003</v>
      </c>
      <c r="W1403" s="17">
        <v>160880</v>
      </c>
      <c r="X1403">
        <f>YEAR(semaineNetNm1[[#This Row],[Date de sortie]])</f>
        <v>2018</v>
      </c>
    </row>
    <row r="1404" spans="1:24" x14ac:dyDescent="0.25">
      <c r="A1404" s="10" t="s">
        <v>752</v>
      </c>
      <c r="B1404" s="17">
        <v>1554</v>
      </c>
      <c r="C1404" s="18">
        <v>197</v>
      </c>
      <c r="D1404" s="17">
        <v>1</v>
      </c>
      <c r="E1404" s="19">
        <v>43826</v>
      </c>
      <c r="F1404" s="17" t="s">
        <v>2205</v>
      </c>
      <c r="G1404" s="17" t="s">
        <v>146</v>
      </c>
      <c r="H1404" t="str" cm="1">
        <f t="array" ref="H14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04" s="17" t="s">
        <v>68</v>
      </c>
      <c r="J1404" t="str">
        <f>IF(semaineNetNm1[[#This Row],[Popularité]]&gt;=70,"Forte","Faible")</f>
        <v>Forte</v>
      </c>
      <c r="K1404" t="str">
        <f>IF(semaineNetNm1[[#This Row],[Energie]]&gt;0.6,"Forte","Faible")</f>
        <v>Faible</v>
      </c>
      <c r="L1404" s="18">
        <v>4620876</v>
      </c>
      <c r="M1404" s="17">
        <v>22698747</v>
      </c>
      <c r="N1404" s="19">
        <v>43112</v>
      </c>
      <c r="O1404" s="17">
        <v>81</v>
      </c>
      <c r="P1404" s="17">
        <v>0.52300000000000002</v>
      </c>
      <c r="Q1404" s="17">
        <v>0.76500000000000001</v>
      </c>
      <c r="R1404" s="17">
        <v>0.03</v>
      </c>
      <c r="S1404" s="17">
        <v>0.184</v>
      </c>
      <c r="T1404" s="17">
        <v>0.13200000000000001</v>
      </c>
      <c r="U1404" s="17">
        <v>0.39400000000000002</v>
      </c>
      <c r="V1404" s="17">
        <v>-4.3330000000000002</v>
      </c>
      <c r="W1404" s="17">
        <v>217307</v>
      </c>
      <c r="X1404">
        <f>YEAR(semaineNetNm1[[#This Row],[Date de sortie]])</f>
        <v>2018</v>
      </c>
    </row>
    <row r="1405" spans="1:24" x14ac:dyDescent="0.25">
      <c r="A1405" s="10" t="s">
        <v>752</v>
      </c>
      <c r="B1405" s="17">
        <v>1469</v>
      </c>
      <c r="C1405" s="18">
        <v>191</v>
      </c>
      <c r="D1405" s="17">
        <v>2</v>
      </c>
      <c r="E1405" s="19">
        <v>43854</v>
      </c>
      <c r="F1405" s="17" t="s">
        <v>2206</v>
      </c>
      <c r="G1405" s="17" t="s">
        <v>42</v>
      </c>
      <c r="H1405" t="str" cm="1">
        <f t="array" ref="H14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05" s="17" t="s">
        <v>43</v>
      </c>
      <c r="J1405" t="str">
        <f>IF(semaineNetNm1[[#This Row],[Popularité]]&gt;=70,"Forte","Faible")</f>
        <v>Forte</v>
      </c>
      <c r="K1405" t="str">
        <f>IF(semaineNetNm1[[#This Row],[Energie]]&gt;0.6,"Forte","Faible")</f>
        <v>Faible</v>
      </c>
      <c r="L1405" s="18">
        <v>4824483</v>
      </c>
      <c r="M1405" s="17">
        <v>47061119</v>
      </c>
      <c r="N1405" s="19">
        <v>43091</v>
      </c>
      <c r="O1405" s="17">
        <v>78</v>
      </c>
      <c r="P1405" s="17">
        <v>0.41199999999999998</v>
      </c>
      <c r="Q1405" s="17">
        <v>0.48299999999999998</v>
      </c>
      <c r="R1405" s="17">
        <v>4.02E-2</v>
      </c>
      <c r="S1405" s="17">
        <v>0.73699999999999999</v>
      </c>
      <c r="T1405" s="17">
        <v>0.11600000000000001</v>
      </c>
      <c r="U1405" s="17">
        <v>0.247</v>
      </c>
      <c r="V1405" s="17">
        <v>-8.4610000000000003</v>
      </c>
      <c r="W1405" s="17">
        <v>203569</v>
      </c>
      <c r="X1405">
        <f>YEAR(semaineNetNm1[[#This Row],[Date de sortie]])</f>
        <v>2017</v>
      </c>
    </row>
    <row r="1406" spans="1:24" x14ac:dyDescent="0.25">
      <c r="A1406" s="10" t="s">
        <v>752</v>
      </c>
      <c r="B1406" s="17">
        <v>75</v>
      </c>
      <c r="C1406" s="18">
        <v>75</v>
      </c>
      <c r="D1406" s="17">
        <v>4</v>
      </c>
      <c r="E1406" s="19">
        <v>44400</v>
      </c>
      <c r="F1406" s="17" t="s">
        <v>2207</v>
      </c>
      <c r="G1406" s="17" t="s">
        <v>2208</v>
      </c>
      <c r="H1406" t="str" cm="1">
        <f t="array" ref="H14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06" s="17" t="s">
        <v>2209</v>
      </c>
      <c r="J1406" t="str">
        <f>IF(semaineNetNm1[[#This Row],[Popularité]]&gt;=70,"Forte","Faible")</f>
        <v>Forte</v>
      </c>
      <c r="K1406" t="str">
        <f>IF(semaineNetNm1[[#This Row],[Energie]]&gt;0.6,"Forte","Faible")</f>
        <v>Forte</v>
      </c>
      <c r="L1406" s="18">
        <v>8006336</v>
      </c>
      <c r="M1406" s="17">
        <v>27116</v>
      </c>
      <c r="N1406" s="19">
        <v>43083</v>
      </c>
      <c r="O1406" s="17">
        <v>87</v>
      </c>
      <c r="P1406" s="17">
        <v>0.68100000000000005</v>
      </c>
      <c r="Q1406" s="17">
        <v>0.72699999999999998</v>
      </c>
      <c r="R1406" s="17">
        <v>2.6499999999999999E-2</v>
      </c>
      <c r="S1406" s="17">
        <v>2.14E-3</v>
      </c>
      <c r="T1406" s="17">
        <v>8.6099999999999996E-2</v>
      </c>
      <c r="U1406" s="17">
        <v>0.44800000000000001</v>
      </c>
      <c r="V1406" s="17">
        <v>-7.1139999999999999</v>
      </c>
      <c r="W1406" s="17">
        <v>241970</v>
      </c>
      <c r="X1406">
        <f>YEAR(semaineNetNm1[[#This Row],[Date de sortie]])</f>
        <v>2017</v>
      </c>
    </row>
    <row r="1407" spans="1:24" x14ac:dyDescent="0.25">
      <c r="A1407" s="10" t="s">
        <v>752</v>
      </c>
      <c r="B1407" s="17">
        <v>1</v>
      </c>
      <c r="C1407" s="18">
        <v>1</v>
      </c>
      <c r="D1407" s="17">
        <v>8</v>
      </c>
      <c r="E1407" s="19">
        <v>44400</v>
      </c>
      <c r="F1407" s="17" t="s">
        <v>2210</v>
      </c>
      <c r="G1407" s="17" t="s">
        <v>563</v>
      </c>
      <c r="H1407" t="str" cm="1">
        <f t="array" ref="H14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407" s="17" t="s">
        <v>564</v>
      </c>
      <c r="J1407" t="str">
        <f>IF(semaineNetNm1[[#This Row],[Popularité]]&gt;=70,"Forte","Faible")</f>
        <v>Forte</v>
      </c>
      <c r="K1407" t="str">
        <f>IF(semaineNetNm1[[#This Row],[Energie]]&gt;0.6,"Forte","Faible")</f>
        <v>Forte</v>
      </c>
      <c r="L1407" s="18">
        <v>48633449</v>
      </c>
      <c r="M1407" s="17">
        <v>3377762</v>
      </c>
      <c r="N1407" s="19">
        <v>43077</v>
      </c>
      <c r="O1407" s="17">
        <v>100</v>
      </c>
      <c r="P1407" s="17">
        <v>0.8</v>
      </c>
      <c r="Q1407" s="17">
        <v>0.71399999999999997</v>
      </c>
      <c r="R1407" s="17">
        <v>5.04E-2</v>
      </c>
      <c r="S1407" s="17">
        <v>0.127</v>
      </c>
      <c r="T1407" s="17">
        <v>0.35899999999999999</v>
      </c>
      <c r="U1407" s="17">
        <v>0.58899999999999997</v>
      </c>
      <c r="V1407" s="17">
        <v>-4.8079999999999998</v>
      </c>
      <c r="W1407" s="17">
        <v>211560</v>
      </c>
      <c r="X1407">
        <f>YEAR(semaineNetNm1[[#This Row],[Date de sortie]])</f>
        <v>2017</v>
      </c>
    </row>
    <row r="1408" spans="1:24" x14ac:dyDescent="0.25">
      <c r="A1408" s="10" t="s">
        <v>752</v>
      </c>
      <c r="B1408" s="17">
        <v>686</v>
      </c>
      <c r="C1408" s="18">
        <v>167</v>
      </c>
      <c r="D1408" s="17">
        <v>1</v>
      </c>
      <c r="E1408" s="19">
        <v>44183</v>
      </c>
      <c r="F1408" s="17" t="s">
        <v>2211</v>
      </c>
      <c r="G1408" s="17" t="s">
        <v>2212</v>
      </c>
      <c r="H1408" t="str" cm="1">
        <f t="array" ref="H14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08" s="17" t="s">
        <v>2213</v>
      </c>
      <c r="J1408" t="str">
        <f>IF(semaineNetNm1[[#This Row],[Popularité]]&gt;=70,"Forte","Faible")</f>
        <v>Faible</v>
      </c>
      <c r="K1408" t="str">
        <f>IF(semaineNetNm1[[#This Row],[Energie]]&gt;0.6,"Forte","Faible")</f>
        <v>Faible</v>
      </c>
      <c r="L1408" s="18">
        <v>6985392</v>
      </c>
      <c r="M1408" s="17">
        <v>3083825</v>
      </c>
      <c r="N1408" s="19">
        <v>43075</v>
      </c>
      <c r="O1408" s="17">
        <v>60</v>
      </c>
      <c r="P1408" s="17">
        <v>0.378</v>
      </c>
      <c r="Q1408" s="17">
        <v>0.36399999999999999</v>
      </c>
      <c r="R1408" s="17">
        <v>3.3099999999999997E-2</v>
      </c>
      <c r="S1408" s="17">
        <v>0.47</v>
      </c>
      <c r="T1408" s="17">
        <v>0.33900000000000002</v>
      </c>
      <c r="U1408" s="17">
        <v>0.36599999999999999</v>
      </c>
      <c r="V1408" s="17">
        <v>-7.3810000000000002</v>
      </c>
      <c r="W1408" s="17">
        <v>268960</v>
      </c>
      <c r="X1408">
        <f>YEAR(semaineNetNm1[[#This Row],[Date de sortie]])</f>
        <v>2017</v>
      </c>
    </row>
    <row r="1409" spans="1:24" x14ac:dyDescent="0.25">
      <c r="A1409" s="10" t="s">
        <v>752</v>
      </c>
      <c r="B1409" s="17">
        <v>1430</v>
      </c>
      <c r="C1409" s="18">
        <v>186</v>
      </c>
      <c r="D1409" s="17">
        <v>2</v>
      </c>
      <c r="E1409" s="19">
        <v>43868</v>
      </c>
      <c r="F1409" s="17" t="s">
        <v>2214</v>
      </c>
      <c r="G1409" s="17" t="s">
        <v>931</v>
      </c>
      <c r="H1409" t="str" cm="1">
        <f t="array" ref="H14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09" s="17" t="s">
        <v>68</v>
      </c>
      <c r="J1409" t="str">
        <f>IF(semaineNetNm1[[#This Row],[Popularité]]&gt;=70,"Forte","Faible")</f>
        <v>Forte</v>
      </c>
      <c r="K1409" t="str">
        <f>IF(semaineNetNm1[[#This Row],[Energie]]&gt;0.6,"Forte","Faible")</f>
        <v>Faible</v>
      </c>
      <c r="L1409" s="18">
        <v>4984764</v>
      </c>
      <c r="M1409" s="17">
        <v>17097317</v>
      </c>
      <c r="N1409" s="19">
        <v>43042</v>
      </c>
      <c r="O1409" s="17">
        <v>72</v>
      </c>
      <c r="P1409" s="17">
        <v>0.372</v>
      </c>
      <c r="Q1409" s="17">
        <v>0.68100000000000005</v>
      </c>
      <c r="R1409" s="17">
        <v>4.3200000000000002E-2</v>
      </c>
      <c r="S1409" s="17">
        <v>0.64</v>
      </c>
      <c r="T1409" s="17">
        <v>0.16900000000000001</v>
      </c>
      <c r="U1409" s="17">
        <v>0.47599999999999998</v>
      </c>
      <c r="V1409" s="17">
        <v>-8.2370000000000001</v>
      </c>
      <c r="W1409" s="17">
        <v>201000</v>
      </c>
      <c r="X1409">
        <f>YEAR(semaineNetNm1[[#This Row],[Date de sortie]])</f>
        <v>2017</v>
      </c>
    </row>
    <row r="1410" spans="1:24" x14ac:dyDescent="0.25">
      <c r="A1410" s="10" t="s">
        <v>752</v>
      </c>
      <c r="B1410" s="17">
        <v>663</v>
      </c>
      <c r="C1410" s="18">
        <v>104</v>
      </c>
      <c r="D1410" s="17">
        <v>1</v>
      </c>
      <c r="E1410" s="19">
        <v>44183</v>
      </c>
      <c r="F1410" s="17" t="s">
        <v>2215</v>
      </c>
      <c r="G1410" s="17" t="s">
        <v>2216</v>
      </c>
      <c r="H1410" t="str" cm="1">
        <f t="array" ref="H14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10" s="17" t="s">
        <v>68</v>
      </c>
      <c r="J1410" t="str">
        <f>IF(semaineNetNm1[[#This Row],[Popularité]]&gt;=70,"Forte","Faible")</f>
        <v>Faible</v>
      </c>
      <c r="K1410" t="str">
        <f>IF(semaineNetNm1[[#This Row],[Energie]]&gt;0.6,"Forte","Faible")</f>
        <v>Forte</v>
      </c>
      <c r="L1410" s="18">
        <v>8696354</v>
      </c>
      <c r="M1410" s="17">
        <v>4805333</v>
      </c>
      <c r="N1410" s="19">
        <v>43014</v>
      </c>
      <c r="O1410" s="17">
        <v>44</v>
      </c>
      <c r="P1410" s="17">
        <v>0.87</v>
      </c>
      <c r="Q1410" s="17">
        <v>0.63500000000000001</v>
      </c>
      <c r="R1410" s="17">
        <v>0.04</v>
      </c>
      <c r="S1410" s="17">
        <v>1.5599999999999999E-2</v>
      </c>
      <c r="T1410" s="17">
        <v>0.11799999999999999</v>
      </c>
      <c r="U1410" s="17">
        <v>0.91200000000000003</v>
      </c>
      <c r="V1410" s="17">
        <v>-4.2910000000000004</v>
      </c>
      <c r="W1410" s="17">
        <v>156773</v>
      </c>
      <c r="X1410">
        <f>YEAR(semaineNetNm1[[#This Row],[Date de sortie]])</f>
        <v>2017</v>
      </c>
    </row>
    <row r="1411" spans="1:24" x14ac:dyDescent="0.25">
      <c r="A1411" s="10" t="s">
        <v>752</v>
      </c>
      <c r="B1411" s="17">
        <v>808</v>
      </c>
      <c r="C1411" s="18">
        <v>146</v>
      </c>
      <c r="D1411" s="17">
        <v>1</v>
      </c>
      <c r="E1411" s="19">
        <v>44134</v>
      </c>
      <c r="F1411" s="17" t="s">
        <v>2217</v>
      </c>
      <c r="G1411" s="17" t="s">
        <v>2218</v>
      </c>
      <c r="H1411" t="str" cm="1">
        <f t="array" ref="H14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11" s="17" t="s">
        <v>56</v>
      </c>
      <c r="J1411" t="str">
        <f>IF(semaineNetNm1[[#This Row],[Popularité]]&gt;=70,"Forte","Faible")</f>
        <v>Faible</v>
      </c>
      <c r="K1411" t="str">
        <f>IF(semaineNetNm1[[#This Row],[Energie]]&gt;0.6,"Forte","Faible")</f>
        <v>Forte</v>
      </c>
      <c r="L1411" s="18">
        <v>5605234</v>
      </c>
      <c r="M1411" s="17">
        <v>19345579</v>
      </c>
      <c r="N1411" s="19">
        <v>43005</v>
      </c>
      <c r="O1411" s="17">
        <v>68</v>
      </c>
      <c r="P1411" s="17">
        <v>0.88700000000000001</v>
      </c>
      <c r="Q1411" s="17">
        <v>0.76400000000000001</v>
      </c>
      <c r="R1411" s="17">
        <v>7.4399999999999994E-2</v>
      </c>
      <c r="S1411" s="17">
        <v>8.1600000000000006E-2</v>
      </c>
      <c r="T1411" s="17">
        <v>0.84699999999999998</v>
      </c>
      <c r="U1411" s="17">
        <v>0.72</v>
      </c>
      <c r="V1411" s="17">
        <v>-3.726</v>
      </c>
      <c r="W1411" s="17">
        <v>358053</v>
      </c>
      <c r="X1411">
        <f>YEAR(semaineNetNm1[[#This Row],[Date de sortie]])</f>
        <v>2017</v>
      </c>
    </row>
    <row r="1412" spans="1:24" x14ac:dyDescent="0.25">
      <c r="A1412" s="10" t="s">
        <v>752</v>
      </c>
      <c r="B1412" s="17">
        <v>281</v>
      </c>
      <c r="C1412" s="18">
        <v>96</v>
      </c>
      <c r="D1412" s="17">
        <v>77</v>
      </c>
      <c r="E1412" s="19">
        <v>44008</v>
      </c>
      <c r="F1412" s="17" t="s">
        <v>2219</v>
      </c>
      <c r="G1412" s="17" t="s">
        <v>1325</v>
      </c>
      <c r="H1412" t="str" cm="1">
        <f t="array" ref="H14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412" s="17" t="s">
        <v>1142</v>
      </c>
      <c r="J1412" t="str">
        <f>IF(semaineNetNm1[[#This Row],[Popularité]]&gt;=70,"Forte","Faible")</f>
        <v>Forte</v>
      </c>
      <c r="K1412" t="str">
        <f>IF(semaineNetNm1[[#This Row],[Energie]]&gt;0.6,"Forte","Faible")</f>
        <v>Faible</v>
      </c>
      <c r="L1412" s="18">
        <v>5220422</v>
      </c>
      <c r="M1412" s="17">
        <v>29539807</v>
      </c>
      <c r="N1412" s="19">
        <v>42972</v>
      </c>
      <c r="O1412" s="17">
        <v>84</v>
      </c>
      <c r="P1412" s="17">
        <v>0.39100000000000001</v>
      </c>
      <c r="Q1412" s="17">
        <v>0.872</v>
      </c>
      <c r="R1412" s="17">
        <v>0.24199999999999999</v>
      </c>
      <c r="S1412" s="17">
        <v>0.46899999999999997</v>
      </c>
      <c r="T1412" s="17">
        <v>0.29699999999999999</v>
      </c>
      <c r="U1412" s="17">
        <v>0.437</v>
      </c>
      <c r="V1412" s="17">
        <v>-9.1440000000000001</v>
      </c>
      <c r="W1412" s="17">
        <v>119133</v>
      </c>
      <c r="X1412">
        <f>YEAR(semaineNetNm1[[#This Row],[Date de sortie]])</f>
        <v>2017</v>
      </c>
    </row>
    <row r="1413" spans="1:24" x14ac:dyDescent="0.25">
      <c r="A1413" s="10" t="s">
        <v>752</v>
      </c>
      <c r="B1413" s="17">
        <v>554</v>
      </c>
      <c r="C1413" s="18">
        <v>181</v>
      </c>
      <c r="D1413" s="17">
        <v>7</v>
      </c>
      <c r="E1413" s="19">
        <v>44225</v>
      </c>
      <c r="F1413" s="17" t="s">
        <v>2220</v>
      </c>
      <c r="G1413" s="17" t="s">
        <v>1325</v>
      </c>
      <c r="H1413" t="str" cm="1">
        <f t="array" ref="H14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413" s="17" t="s">
        <v>1142</v>
      </c>
      <c r="J1413" t="str">
        <f>IF(semaineNetNm1[[#This Row],[Popularité]]&gt;=70,"Forte","Faible")</f>
        <v>Forte</v>
      </c>
      <c r="K1413" t="str">
        <f>IF(semaineNetNm1[[#This Row],[Energie]]&gt;0.6,"Forte","Faible")</f>
        <v>Faible</v>
      </c>
      <c r="L1413" s="18">
        <v>4847224</v>
      </c>
      <c r="M1413" s="17">
        <v>29566516</v>
      </c>
      <c r="N1413" s="19">
        <v>42972</v>
      </c>
      <c r="O1413" s="17">
        <v>83</v>
      </c>
      <c r="P1413" s="17">
        <v>0.56999999999999995</v>
      </c>
      <c r="Q1413" s="17">
        <v>0.73399999999999999</v>
      </c>
      <c r="R1413" s="17">
        <v>0.13300000000000001</v>
      </c>
      <c r="S1413" s="17">
        <v>0.84699999999999998</v>
      </c>
      <c r="T1413" s="17">
        <v>0.112</v>
      </c>
      <c r="U1413" s="17">
        <v>0.68899999999999995</v>
      </c>
      <c r="V1413" s="17">
        <v>-7.0659999999999998</v>
      </c>
      <c r="W1413" s="17">
        <v>95467</v>
      </c>
      <c r="X1413">
        <f>YEAR(semaineNetNm1[[#This Row],[Date de sortie]])</f>
        <v>2017</v>
      </c>
    </row>
    <row r="1414" spans="1:24" x14ac:dyDescent="0.25">
      <c r="A1414" s="10" t="s">
        <v>752</v>
      </c>
      <c r="B1414" s="17">
        <v>1125</v>
      </c>
      <c r="C1414" s="18">
        <v>137</v>
      </c>
      <c r="D1414" s="17">
        <v>10</v>
      </c>
      <c r="E1414" s="19">
        <v>43896</v>
      </c>
      <c r="F1414" s="17" t="s">
        <v>2221</v>
      </c>
      <c r="G1414" s="17" t="s">
        <v>1482</v>
      </c>
      <c r="H1414" t="str" cm="1">
        <f t="array" ref="H14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414" s="17" t="s">
        <v>81</v>
      </c>
      <c r="J1414" t="str">
        <f>IF(semaineNetNm1[[#This Row],[Popularité]]&gt;=70,"Forte","Faible")</f>
        <v>Forte</v>
      </c>
      <c r="K1414" t="str">
        <f>IF(semaineNetNm1[[#This Row],[Energie]]&gt;0.6,"Forte","Faible")</f>
        <v>Forte</v>
      </c>
      <c r="L1414" s="18">
        <v>4314080</v>
      </c>
      <c r="M1414" s="17">
        <v>11821805</v>
      </c>
      <c r="N1414" s="19">
        <v>42972</v>
      </c>
      <c r="O1414" s="17">
        <v>82</v>
      </c>
      <c r="P1414" s="17">
        <v>0.75</v>
      </c>
      <c r="Q1414" s="17">
        <v>0.73199999999999998</v>
      </c>
      <c r="R1414" s="17">
        <v>0.23100000000000001</v>
      </c>
      <c r="S1414" s="17">
        <v>2.64E-3</v>
      </c>
      <c r="T1414" s="17">
        <v>0.109</v>
      </c>
      <c r="U1414" s="17">
        <v>0.40100000000000002</v>
      </c>
      <c r="V1414" s="17">
        <v>-6.3659999999999997</v>
      </c>
      <c r="W1414" s="17">
        <v>182707</v>
      </c>
      <c r="X1414">
        <f>YEAR(semaineNetNm1[[#This Row],[Date de sortie]])</f>
        <v>2017</v>
      </c>
    </row>
    <row r="1415" spans="1:24" x14ac:dyDescent="0.25">
      <c r="A1415" s="10" t="s">
        <v>752</v>
      </c>
      <c r="B1415" s="17">
        <v>104</v>
      </c>
      <c r="C1415" s="18">
        <v>88</v>
      </c>
      <c r="D1415" s="17">
        <v>83</v>
      </c>
      <c r="E1415" s="19">
        <v>44008</v>
      </c>
      <c r="F1415" s="17" t="s">
        <v>2222</v>
      </c>
      <c r="G1415" s="17" t="s">
        <v>212</v>
      </c>
      <c r="H1415" t="str" cm="1">
        <f t="array" ref="H14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415" s="17" t="s">
        <v>213</v>
      </c>
      <c r="J1415" t="str">
        <f>IF(semaineNetNm1[[#This Row],[Popularité]]&gt;=70,"Forte","Faible")</f>
        <v>Forte</v>
      </c>
      <c r="K1415" t="str">
        <f>IF(semaineNetNm1[[#This Row],[Energie]]&gt;0.6,"Forte","Faible")</f>
        <v>Forte</v>
      </c>
      <c r="L1415" s="18">
        <v>6699895</v>
      </c>
      <c r="M1415" s="17">
        <v>35285425</v>
      </c>
      <c r="N1415" s="19">
        <v>42909</v>
      </c>
      <c r="O1415" s="17">
        <v>86</v>
      </c>
      <c r="P1415" s="17">
        <v>0.78</v>
      </c>
      <c r="Q1415" s="17">
        <v>0.77600000000000002</v>
      </c>
      <c r="R1415" s="17">
        <v>0.128</v>
      </c>
      <c r="S1415" s="17">
        <v>6.2199999999999998E-2</v>
      </c>
      <c r="T1415" s="17">
        <v>8.1000000000000003E-2</v>
      </c>
      <c r="U1415" s="17">
        <v>0.66600000000000004</v>
      </c>
      <c r="V1415" s="17">
        <v>-4.3739999999999997</v>
      </c>
      <c r="W1415" s="17">
        <v>204347</v>
      </c>
      <c r="X1415">
        <f>YEAR(semaineNetNm1[[#This Row],[Date de sortie]])</f>
        <v>2017</v>
      </c>
    </row>
    <row r="1416" spans="1:24" x14ac:dyDescent="0.25">
      <c r="A1416" s="10" t="s">
        <v>752</v>
      </c>
      <c r="B1416" s="17">
        <v>1058</v>
      </c>
      <c r="C1416" s="18">
        <v>181</v>
      </c>
      <c r="D1416" s="17">
        <v>8</v>
      </c>
      <c r="E1416" s="19">
        <v>43826</v>
      </c>
      <c r="F1416" s="17" t="s">
        <v>2223</v>
      </c>
      <c r="G1416" s="17" t="s">
        <v>212</v>
      </c>
      <c r="H1416" t="str" cm="1">
        <f t="array" ref="H14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416" s="17" t="s">
        <v>213</v>
      </c>
      <c r="J1416" t="str">
        <f>IF(semaineNetNm1[[#This Row],[Popularité]]&gt;=70,"Forte","Faible")</f>
        <v>Forte</v>
      </c>
      <c r="K1416" t="str">
        <f>IF(semaineNetNm1[[#This Row],[Energie]]&gt;0.6,"Forte","Faible")</f>
        <v>Forte</v>
      </c>
      <c r="L1416" s="18">
        <v>4468668</v>
      </c>
      <c r="M1416" s="17">
        <v>35299488</v>
      </c>
      <c r="N1416" s="19">
        <v>42909</v>
      </c>
      <c r="O1416" s="17">
        <v>83</v>
      </c>
      <c r="P1416" s="17">
        <v>0.82199999999999995</v>
      </c>
      <c r="Q1416" s="17">
        <v>0.60499999999999998</v>
      </c>
      <c r="R1416" s="17">
        <v>4.3799999999999999E-2</v>
      </c>
      <c r="S1416" s="17">
        <v>6.7099999999999998E-3</v>
      </c>
      <c r="T1416" s="17">
        <v>0.14699999999999999</v>
      </c>
      <c r="U1416" s="17">
        <v>0.28799999999999998</v>
      </c>
      <c r="V1416" s="17">
        <v>-4.8330000000000002</v>
      </c>
      <c r="W1416" s="17">
        <v>187147</v>
      </c>
      <c r="X1416">
        <f>YEAR(semaineNetNm1[[#This Row],[Date de sortie]])</f>
        <v>2017</v>
      </c>
    </row>
    <row r="1417" spans="1:24" x14ac:dyDescent="0.25">
      <c r="A1417" s="10" t="s">
        <v>752</v>
      </c>
      <c r="B1417" s="17">
        <v>1552</v>
      </c>
      <c r="C1417" s="18">
        <v>195</v>
      </c>
      <c r="D1417" s="17">
        <v>1</v>
      </c>
      <c r="E1417" s="19">
        <v>43826</v>
      </c>
      <c r="F1417" s="17" t="s">
        <v>2224</v>
      </c>
      <c r="G1417" s="17" t="s">
        <v>33</v>
      </c>
      <c r="H1417" t="str" cm="1">
        <f t="array" ref="H14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17" s="17" t="s">
        <v>68</v>
      </c>
      <c r="J1417" t="str">
        <f>IF(semaineNetNm1[[#This Row],[Popularité]]&gt;=70,"Forte","Faible")</f>
        <v>Forte</v>
      </c>
      <c r="K1417" t="str">
        <f>IF(semaineNetNm1[[#This Row],[Energie]]&gt;0.6,"Forte","Faible")</f>
        <v>Forte</v>
      </c>
      <c r="L1417" s="18">
        <v>4630675</v>
      </c>
      <c r="M1417" s="17">
        <v>27167675</v>
      </c>
      <c r="N1417" s="19">
        <v>42888</v>
      </c>
      <c r="O1417" s="17">
        <v>79</v>
      </c>
      <c r="P1417" s="17">
        <v>0.7</v>
      </c>
      <c r="Q1417" s="17">
        <v>0.76200000000000001</v>
      </c>
      <c r="R1417" s="17">
        <v>6.9400000000000003E-2</v>
      </c>
      <c r="S1417" s="17">
        <v>2.6099999999999999E-3</v>
      </c>
      <c r="T1417" s="17">
        <v>0.153</v>
      </c>
      <c r="U1417" s="17">
        <v>0.60799999999999998</v>
      </c>
      <c r="V1417" s="17">
        <v>-6.0209999999999999</v>
      </c>
      <c r="W1417" s="17">
        <v>209320</v>
      </c>
      <c r="X1417">
        <f>YEAR(semaineNetNm1[[#This Row],[Date de sortie]])</f>
        <v>2017</v>
      </c>
    </row>
    <row r="1418" spans="1:24" x14ac:dyDescent="0.25">
      <c r="A1418" s="10" t="s">
        <v>752</v>
      </c>
      <c r="B1418" s="17">
        <v>297</v>
      </c>
      <c r="C1418" s="18">
        <v>161</v>
      </c>
      <c r="D1418" s="17">
        <v>41</v>
      </c>
      <c r="E1418" s="19">
        <v>44008</v>
      </c>
      <c r="F1418" s="17" t="s">
        <v>2225</v>
      </c>
      <c r="G1418" s="17" t="s">
        <v>2226</v>
      </c>
      <c r="H1418" t="str" cm="1">
        <f t="array" ref="H14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18" s="17" t="s">
        <v>68</v>
      </c>
      <c r="J1418" t="str">
        <f>IF(semaineNetNm1[[#This Row],[Popularité]]&gt;=70,"Forte","Faible")</f>
        <v>Forte</v>
      </c>
      <c r="K1418" t="str">
        <f>IF(semaineNetNm1[[#This Row],[Energie]]&gt;0.6,"Forte","Faible")</f>
        <v>Forte</v>
      </c>
      <c r="L1418" s="18">
        <v>4862683</v>
      </c>
      <c r="M1418" s="17">
        <v>18191658</v>
      </c>
      <c r="N1418" s="19">
        <v>42832</v>
      </c>
      <c r="O1418" s="17">
        <v>82</v>
      </c>
      <c r="P1418" s="17">
        <v>0.63500000000000001</v>
      </c>
      <c r="Q1418" s="17">
        <v>0.61699999999999999</v>
      </c>
      <c r="R1418" s="17">
        <v>3.1699999999999999E-2</v>
      </c>
      <c r="S1418" s="17">
        <v>4.9799999999999997E-2</v>
      </c>
      <c r="T1418" s="17">
        <v>0.16400000000000001</v>
      </c>
      <c r="U1418" s="17">
        <v>0.44600000000000001</v>
      </c>
      <c r="V1418" s="17">
        <v>-6.7690000000000001</v>
      </c>
      <c r="W1418" s="17">
        <v>247160</v>
      </c>
      <c r="X1418">
        <f>YEAR(semaineNetNm1[[#This Row],[Date de sortie]])</f>
        <v>2017</v>
      </c>
    </row>
    <row r="1419" spans="1:24" x14ac:dyDescent="0.25">
      <c r="A1419" s="10" t="s">
        <v>752</v>
      </c>
      <c r="B1419" s="17">
        <v>117</v>
      </c>
      <c r="C1419" s="18">
        <v>80</v>
      </c>
      <c r="D1419" s="17">
        <v>80</v>
      </c>
      <c r="E1419" s="19">
        <v>43826</v>
      </c>
      <c r="F1419" s="17" t="s">
        <v>2227</v>
      </c>
      <c r="G1419" s="17" t="s">
        <v>55</v>
      </c>
      <c r="H1419" t="str" cm="1">
        <f t="array" ref="H14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19" s="17" t="s">
        <v>56</v>
      </c>
      <c r="J1419" t="str">
        <f>IF(semaineNetNm1[[#This Row],[Popularité]]&gt;=70,"Forte","Faible")</f>
        <v>Forte</v>
      </c>
      <c r="K1419" t="str">
        <f>IF(semaineNetNm1[[#This Row],[Energie]]&gt;0.6,"Forte","Faible")</f>
        <v>Forte</v>
      </c>
      <c r="L1419" s="18">
        <v>6452492</v>
      </c>
      <c r="M1419" s="17">
        <v>83293380</v>
      </c>
      <c r="N1419" s="19">
        <v>42797</v>
      </c>
      <c r="O1419" s="17">
        <v>85</v>
      </c>
      <c r="P1419" s="17">
        <v>0.65200000000000002</v>
      </c>
      <c r="Q1419" s="17">
        <v>0.82499999999999996</v>
      </c>
      <c r="R1419" s="17">
        <v>8.0199999999999994E-2</v>
      </c>
      <c r="S1419" s="17">
        <v>0.58099999999999996</v>
      </c>
      <c r="T1419" s="17">
        <v>9.3100000000000002E-2</v>
      </c>
      <c r="U1419" s="17">
        <v>0.93100000000000005</v>
      </c>
      <c r="V1419" s="17">
        <v>-3.1829999999999998</v>
      </c>
      <c r="W1419" s="17">
        <v>233713</v>
      </c>
      <c r="X1419">
        <f>YEAR(semaineNetNm1[[#This Row],[Date de sortie]])</f>
        <v>2017</v>
      </c>
    </row>
    <row r="1420" spans="1:24" x14ac:dyDescent="0.25">
      <c r="A1420" s="10" t="s">
        <v>752</v>
      </c>
      <c r="B1420" s="17">
        <v>120</v>
      </c>
      <c r="C1420" s="18">
        <v>99</v>
      </c>
      <c r="D1420" s="17">
        <v>83</v>
      </c>
      <c r="E1420" s="19">
        <v>44036</v>
      </c>
      <c r="F1420" s="17" t="s">
        <v>2228</v>
      </c>
      <c r="G1420" s="17" t="s">
        <v>55</v>
      </c>
      <c r="H1420" t="str" cm="1">
        <f t="array" ref="H14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20" s="17" t="s">
        <v>56</v>
      </c>
      <c r="J1420" t="str">
        <f>IF(semaineNetNm1[[#This Row],[Popularité]]&gt;=70,"Forte","Faible")</f>
        <v>Forte</v>
      </c>
      <c r="K1420" t="str">
        <f>IF(semaineNetNm1[[#This Row],[Energie]]&gt;0.6,"Forte","Faible")</f>
        <v>Faible</v>
      </c>
      <c r="L1420" s="18">
        <v>6278765</v>
      </c>
      <c r="M1420" s="17">
        <v>83293380</v>
      </c>
      <c r="N1420" s="19">
        <v>42797</v>
      </c>
      <c r="O1420" s="17">
        <v>86</v>
      </c>
      <c r="P1420" s="17">
        <v>0.44800000000000001</v>
      </c>
      <c r="Q1420" s="17">
        <v>0.59899999999999998</v>
      </c>
      <c r="R1420" s="17">
        <v>2.3199999999999998E-2</v>
      </c>
      <c r="S1420" s="17">
        <v>0.16300000000000001</v>
      </c>
      <c r="T1420" s="17">
        <v>0.106</v>
      </c>
      <c r="U1420" s="17">
        <v>0.16800000000000001</v>
      </c>
      <c r="V1420" s="17">
        <v>-6.3120000000000003</v>
      </c>
      <c r="W1420" s="17">
        <v>263400</v>
      </c>
      <c r="X1420">
        <f>YEAR(semaineNetNm1[[#This Row],[Date de sortie]])</f>
        <v>2017</v>
      </c>
    </row>
    <row r="1421" spans="1:24" x14ac:dyDescent="0.25">
      <c r="A1421" s="10" t="s">
        <v>752</v>
      </c>
      <c r="B1421" s="17">
        <v>656</v>
      </c>
      <c r="C1421" s="18">
        <v>74</v>
      </c>
      <c r="D1421" s="17">
        <v>3</v>
      </c>
      <c r="E1421" s="19">
        <v>44183</v>
      </c>
      <c r="F1421" s="17" t="s">
        <v>2229</v>
      </c>
      <c r="G1421" s="17" t="s">
        <v>47</v>
      </c>
      <c r="H1421" t="str" cm="1">
        <f t="array" ref="H14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21" s="17" t="s">
        <v>48</v>
      </c>
      <c r="J1421" t="str">
        <f>IF(semaineNetNm1[[#This Row],[Popularité]]&gt;=70,"Forte","Faible")</f>
        <v>Faible</v>
      </c>
      <c r="K1421" t="str">
        <f>IF(semaineNetNm1[[#This Row],[Energie]]&gt;0.6,"Forte","Faible")</f>
        <v>Faible</v>
      </c>
      <c r="L1421" s="18">
        <v>10455065</v>
      </c>
      <c r="M1421" s="17">
        <v>31161671</v>
      </c>
      <c r="N1421" s="19">
        <v>42720</v>
      </c>
      <c r="O1421" s="17">
        <v>53</v>
      </c>
      <c r="P1421" s="17">
        <v>0.496</v>
      </c>
      <c r="Q1421" s="17">
        <v>0.29499999999999998</v>
      </c>
      <c r="R1421" s="17">
        <v>3.27E-2</v>
      </c>
      <c r="S1421" s="17">
        <v>0.20699999999999999</v>
      </c>
      <c r="T1421" s="17">
        <v>0.85799999999999998</v>
      </c>
      <c r="U1421" s="17">
        <v>0.224</v>
      </c>
      <c r="V1421" s="17">
        <v>-9.4779999999999998</v>
      </c>
      <c r="W1421" s="17">
        <v>268521</v>
      </c>
      <c r="X1421">
        <f>YEAR(semaineNetNm1[[#This Row],[Date de sortie]])</f>
        <v>2016</v>
      </c>
    </row>
    <row r="1422" spans="1:24" x14ac:dyDescent="0.25">
      <c r="A1422" s="10" t="s">
        <v>752</v>
      </c>
      <c r="B1422" s="17">
        <v>1351</v>
      </c>
      <c r="C1422" s="18">
        <v>190</v>
      </c>
      <c r="D1422" s="17">
        <v>1</v>
      </c>
      <c r="E1422" s="19">
        <v>43896</v>
      </c>
      <c r="F1422" s="17" t="s">
        <v>2230</v>
      </c>
      <c r="G1422" s="17" t="s">
        <v>183</v>
      </c>
      <c r="H1422" t="str" cm="1">
        <f t="array" ref="H14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422" s="17" t="s">
        <v>184</v>
      </c>
      <c r="J1422" t="str">
        <f>IF(semaineNetNm1[[#This Row],[Popularité]]&gt;=70,"Forte","Faible")</f>
        <v>Forte</v>
      </c>
      <c r="K1422" t="str">
        <f>IF(semaineNetNm1[[#This Row],[Energie]]&gt;0.6,"Forte","Faible")</f>
        <v>Faible</v>
      </c>
      <c r="L1422" s="18">
        <v>5251918</v>
      </c>
      <c r="M1422" s="17">
        <v>33663701</v>
      </c>
      <c r="N1422" s="19">
        <v>42713</v>
      </c>
      <c r="O1422" s="17">
        <v>80</v>
      </c>
      <c r="P1422" s="17">
        <v>0.53800000000000003</v>
      </c>
      <c r="Q1422" s="17">
        <v>0.55600000000000005</v>
      </c>
      <c r="R1422" s="17">
        <v>3.8199999999999998E-2</v>
      </c>
      <c r="S1422" s="17">
        <v>6.8900000000000003E-2</v>
      </c>
      <c r="T1422" s="17">
        <v>0.19600000000000001</v>
      </c>
      <c r="U1422" s="17">
        <v>0.29099999999999998</v>
      </c>
      <c r="V1422" s="17">
        <v>-5.4080000000000004</v>
      </c>
      <c r="W1422" s="17">
        <v>223347</v>
      </c>
      <c r="X1422">
        <f>YEAR(semaineNetNm1[[#This Row],[Date de sortie]])</f>
        <v>2016</v>
      </c>
    </row>
    <row r="1423" spans="1:24" x14ac:dyDescent="0.25">
      <c r="A1423" s="10" t="s">
        <v>752</v>
      </c>
      <c r="B1423" s="17">
        <v>477</v>
      </c>
      <c r="C1423" s="18">
        <v>64</v>
      </c>
      <c r="D1423" s="17">
        <v>12</v>
      </c>
      <c r="E1423" s="19">
        <v>44232</v>
      </c>
      <c r="F1423" s="17" t="s">
        <v>2231</v>
      </c>
      <c r="G1423" s="17" t="s">
        <v>2232</v>
      </c>
      <c r="H1423" t="str" cm="1">
        <f t="array" ref="H14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23" s="17" t="s">
        <v>479</v>
      </c>
      <c r="J1423" t="str">
        <f>IF(semaineNetNm1[[#This Row],[Popularité]]&gt;=70,"Forte","Faible")</f>
        <v>Forte</v>
      </c>
      <c r="K1423" t="str">
        <f>IF(semaineNetNm1[[#This Row],[Energie]]&gt;0.6,"Forte","Faible")</f>
        <v>Faible</v>
      </c>
      <c r="L1423" s="18">
        <v>5302285</v>
      </c>
      <c r="M1423" s="17">
        <v>35340069</v>
      </c>
      <c r="N1423" s="19">
        <v>42699</v>
      </c>
      <c r="O1423" s="17">
        <v>83</v>
      </c>
      <c r="P1423" s="17">
        <v>0.58699999999999997</v>
      </c>
      <c r="Q1423" s="17">
        <v>0.67900000000000005</v>
      </c>
      <c r="R1423" s="17">
        <v>0.27600000000000002</v>
      </c>
      <c r="S1423" s="17">
        <v>0.14099999999999999</v>
      </c>
      <c r="T1423" s="17">
        <v>0.13700000000000001</v>
      </c>
      <c r="U1423" s="17">
        <v>0.48599999999999999</v>
      </c>
      <c r="V1423" s="17">
        <v>-7.0149999999999997</v>
      </c>
      <c r="W1423" s="17">
        <v>230453</v>
      </c>
      <c r="X1423">
        <f>YEAR(semaineNetNm1[[#This Row],[Date de sortie]])</f>
        <v>2016</v>
      </c>
    </row>
    <row r="1424" spans="1:24" x14ac:dyDescent="0.25">
      <c r="A1424" s="10" t="s">
        <v>752</v>
      </c>
      <c r="B1424" s="17">
        <v>500</v>
      </c>
      <c r="C1424" s="18">
        <v>109</v>
      </c>
      <c r="D1424" s="17">
        <v>6</v>
      </c>
      <c r="E1424" s="19">
        <v>44232</v>
      </c>
      <c r="F1424" s="17" t="s">
        <v>2233</v>
      </c>
      <c r="G1424" s="17" t="s">
        <v>2232</v>
      </c>
      <c r="H1424" t="str" cm="1">
        <f t="array" ref="H14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24" s="17" t="s">
        <v>479</v>
      </c>
      <c r="J1424" t="str">
        <f>IF(semaineNetNm1[[#This Row],[Popularité]]&gt;=70,"Forte","Faible")</f>
        <v>Forte</v>
      </c>
      <c r="K1424" t="str">
        <f>IF(semaineNetNm1[[#This Row],[Energie]]&gt;0.6,"Forte","Faible")</f>
        <v>Forte</v>
      </c>
      <c r="L1424" s="18">
        <v>5079857</v>
      </c>
      <c r="M1424" s="17">
        <v>35340069</v>
      </c>
      <c r="N1424" s="19">
        <v>42699</v>
      </c>
      <c r="O1424" s="17">
        <v>80</v>
      </c>
      <c r="P1424" s="17">
        <v>0.81899999999999995</v>
      </c>
      <c r="Q1424" s="17">
        <v>0.77300000000000002</v>
      </c>
      <c r="R1424" s="17">
        <v>0.11799999999999999</v>
      </c>
      <c r="S1424" s="17">
        <v>0.42799999999999999</v>
      </c>
      <c r="T1424" s="17">
        <v>6.7900000000000002E-2</v>
      </c>
      <c r="U1424" s="17">
        <v>0.58499999999999996</v>
      </c>
      <c r="V1424" s="17">
        <v>-5.9459999999999997</v>
      </c>
      <c r="W1424" s="17">
        <v>269187</v>
      </c>
      <c r="X1424">
        <f>YEAR(semaineNetNm1[[#This Row],[Date de sortie]])</f>
        <v>2016</v>
      </c>
    </row>
    <row r="1425" spans="1:24" x14ac:dyDescent="0.25">
      <c r="A1425" s="10" t="s">
        <v>752</v>
      </c>
      <c r="B1425" s="17">
        <v>173</v>
      </c>
      <c r="C1425" s="18">
        <v>94</v>
      </c>
      <c r="D1425" s="17">
        <v>82</v>
      </c>
      <c r="E1425" s="19">
        <v>44239</v>
      </c>
      <c r="F1425" s="17" t="s">
        <v>2234</v>
      </c>
      <c r="G1425" s="17" t="s">
        <v>2235</v>
      </c>
      <c r="H1425" t="str" cm="1">
        <f t="array" ref="H14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25" s="17" t="s">
        <v>56</v>
      </c>
      <c r="J1425" t="str">
        <f>IF(semaineNetNm1[[#This Row],[Popularité]]&gt;=70,"Forte","Faible")</f>
        <v>Forte</v>
      </c>
      <c r="K1425" t="str">
        <f>IF(semaineNetNm1[[#This Row],[Energie]]&gt;0.6,"Forte","Faible")</f>
        <v>Faible</v>
      </c>
      <c r="L1425" s="18">
        <v>5375426</v>
      </c>
      <c r="M1425" s="17">
        <v>8441598</v>
      </c>
      <c r="N1425" s="19">
        <v>42671</v>
      </c>
      <c r="O1425" s="17">
        <v>84</v>
      </c>
      <c r="P1425" s="17">
        <v>0.55700000000000005</v>
      </c>
      <c r="Q1425" s="17">
        <v>0.35799999999999998</v>
      </c>
      <c r="R1425" s="17">
        <v>5.8999999999999997E-2</v>
      </c>
      <c r="S1425" s="17">
        <v>0.69499999999999995</v>
      </c>
      <c r="T1425" s="17">
        <v>9.0200000000000002E-2</v>
      </c>
      <c r="U1425" s="17">
        <v>0.49399999999999999</v>
      </c>
      <c r="V1425" s="17">
        <v>-7.3979999999999997</v>
      </c>
      <c r="W1425" s="17">
        <v>211467</v>
      </c>
      <c r="X1425">
        <f>YEAR(semaineNetNm1[[#This Row],[Date de sortie]])</f>
        <v>2016</v>
      </c>
    </row>
    <row r="1426" spans="1:24" x14ac:dyDescent="0.25">
      <c r="A1426" s="10" t="s">
        <v>752</v>
      </c>
      <c r="B1426" s="17">
        <v>411</v>
      </c>
      <c r="C1426" s="18">
        <v>62</v>
      </c>
      <c r="D1426" s="17">
        <v>28</v>
      </c>
      <c r="E1426" s="19">
        <v>44211</v>
      </c>
      <c r="F1426" s="17" t="s">
        <v>2236</v>
      </c>
      <c r="G1426" s="17" t="s">
        <v>2235</v>
      </c>
      <c r="H1426" t="str" cm="1">
        <f t="array" ref="H14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26" s="17" t="s">
        <v>56</v>
      </c>
      <c r="J1426" t="str">
        <f>IF(semaineNetNm1[[#This Row],[Popularité]]&gt;=70,"Forte","Faible")</f>
        <v>Forte</v>
      </c>
      <c r="K1426" t="str">
        <f>IF(semaineNetNm1[[#This Row],[Energie]]&gt;0.6,"Forte","Faible")</f>
        <v>Faible</v>
      </c>
      <c r="L1426" s="18">
        <v>5081800</v>
      </c>
      <c r="M1426" s="17">
        <v>8446147</v>
      </c>
      <c r="N1426" s="19">
        <v>42671</v>
      </c>
      <c r="O1426" s="17">
        <v>82</v>
      </c>
      <c r="P1426" s="17">
        <v>0.48499999999999999</v>
      </c>
      <c r="Q1426" s="17">
        <v>0.311</v>
      </c>
      <c r="R1426" s="17">
        <v>3.6499999999999998E-2</v>
      </c>
      <c r="S1426" s="17">
        <v>0.70099999999999996</v>
      </c>
      <c r="T1426" s="17">
        <v>7.2599999999999998E-2</v>
      </c>
      <c r="U1426" s="17">
        <v>0.22500000000000001</v>
      </c>
      <c r="V1426" s="17">
        <v>-5.726</v>
      </c>
      <c r="W1426" s="17">
        <v>208827</v>
      </c>
      <c r="X1426">
        <f>YEAR(semaineNetNm1[[#This Row],[Date de sortie]])</f>
        <v>2016</v>
      </c>
    </row>
    <row r="1427" spans="1:24" x14ac:dyDescent="0.25">
      <c r="A1427" s="10" t="s">
        <v>752</v>
      </c>
      <c r="B1427" s="17">
        <v>660</v>
      </c>
      <c r="C1427" s="18">
        <v>89</v>
      </c>
      <c r="D1427" s="17">
        <v>3</v>
      </c>
      <c r="E1427" s="19">
        <v>44183</v>
      </c>
      <c r="F1427" s="17" t="s">
        <v>2237</v>
      </c>
      <c r="G1427" s="17" t="s">
        <v>2238</v>
      </c>
      <c r="H1427" t="str" cm="1">
        <f t="array" ref="H14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27" s="17" t="s">
        <v>199</v>
      </c>
      <c r="J1427" t="str">
        <f>IF(semaineNetNm1[[#This Row],[Popularité]]&gt;=70,"Forte","Faible")</f>
        <v>Faible</v>
      </c>
      <c r="K1427" t="str">
        <f>IF(semaineNetNm1[[#This Row],[Energie]]&gt;0.6,"Forte","Faible")</f>
        <v>Faible</v>
      </c>
      <c r="L1427" s="18">
        <v>9270017</v>
      </c>
      <c r="M1427" s="17">
        <v>1298537</v>
      </c>
      <c r="N1427" s="19">
        <v>42671</v>
      </c>
      <c r="O1427" s="17">
        <v>44</v>
      </c>
      <c r="P1427" s="17">
        <v>0.57199999999999995</v>
      </c>
      <c r="Q1427" s="17">
        <v>0.58299999999999996</v>
      </c>
      <c r="R1427" s="17">
        <v>3.6600000000000001E-2</v>
      </c>
      <c r="S1427" s="17">
        <v>0.73799999999999999</v>
      </c>
      <c r="T1427" s="17">
        <v>0.26600000000000001</v>
      </c>
      <c r="U1427" s="17">
        <v>0.68400000000000005</v>
      </c>
      <c r="V1427" s="17">
        <v>-4.7759999999999998</v>
      </c>
      <c r="W1427" s="17">
        <v>173560</v>
      </c>
      <c r="X1427">
        <f>YEAR(semaineNetNm1[[#This Row],[Date de sortie]])</f>
        <v>2016</v>
      </c>
    </row>
    <row r="1428" spans="1:24" x14ac:dyDescent="0.25">
      <c r="A1428" s="10" t="s">
        <v>752</v>
      </c>
      <c r="B1428" s="17">
        <v>1163</v>
      </c>
      <c r="C1428" s="18">
        <v>98</v>
      </c>
      <c r="D1428" s="17">
        <v>8</v>
      </c>
      <c r="E1428" s="19">
        <v>43945</v>
      </c>
      <c r="F1428" s="17" t="s">
        <v>2239</v>
      </c>
      <c r="G1428" s="17" t="s">
        <v>2240</v>
      </c>
      <c r="H1428" t="str" cm="1">
        <f t="array" ref="H14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28" s="17" t="s">
        <v>102</v>
      </c>
      <c r="J1428" t="str">
        <f>IF(semaineNetNm1[[#This Row],[Popularité]]&gt;=70,"Forte","Faible")</f>
        <v>Forte</v>
      </c>
      <c r="K1428" t="str">
        <f>IF(semaineNetNm1[[#This Row],[Energie]]&gt;0.6,"Forte","Faible")</f>
        <v>Forte</v>
      </c>
      <c r="L1428" s="18">
        <v>4642284</v>
      </c>
      <c r="M1428" s="17">
        <v>378114</v>
      </c>
      <c r="N1428" s="19">
        <v>42629</v>
      </c>
      <c r="O1428" s="17">
        <v>71</v>
      </c>
      <c r="P1428" s="17">
        <v>0.94499999999999995</v>
      </c>
      <c r="Q1428" s="17">
        <v>0.65300000000000002</v>
      </c>
      <c r="R1428" s="17">
        <v>9.6000000000000002E-2</v>
      </c>
      <c r="S1428" s="17">
        <v>5.6100000000000004E-3</v>
      </c>
      <c r="T1428" s="17">
        <v>0.439</v>
      </c>
      <c r="U1428" s="17">
        <v>0.32600000000000001</v>
      </c>
      <c r="V1428" s="17">
        <v>-2.6339999999999999</v>
      </c>
      <c r="W1428" s="17">
        <v>198095</v>
      </c>
      <c r="X1428">
        <f>YEAR(semaineNetNm1[[#This Row],[Date de sortie]])</f>
        <v>2016</v>
      </c>
    </row>
    <row r="1429" spans="1:24" x14ac:dyDescent="0.25">
      <c r="A1429" s="10" t="s">
        <v>752</v>
      </c>
      <c r="B1429" s="17">
        <v>236</v>
      </c>
      <c r="C1429" s="18">
        <v>141</v>
      </c>
      <c r="D1429" s="17">
        <v>32</v>
      </c>
      <c r="E1429" s="19">
        <v>43826</v>
      </c>
      <c r="F1429" s="17" t="s">
        <v>2241</v>
      </c>
      <c r="G1429" s="17" t="s">
        <v>2242</v>
      </c>
      <c r="H1429" t="str" cm="1">
        <f t="array" ref="H14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29" s="17" t="s">
        <v>68</v>
      </c>
      <c r="J1429" t="str">
        <f>IF(semaineNetNm1[[#This Row],[Popularité]]&gt;=70,"Forte","Faible")</f>
        <v>Forte</v>
      </c>
      <c r="K1429" t="str">
        <f>IF(semaineNetNm1[[#This Row],[Energie]]&gt;0.6,"Forte","Faible")</f>
        <v>Faible</v>
      </c>
      <c r="L1429" s="18">
        <v>4954679</v>
      </c>
      <c r="M1429" s="17">
        <v>18191658</v>
      </c>
      <c r="N1429" s="19">
        <v>42580</v>
      </c>
      <c r="O1429" s="17">
        <v>84</v>
      </c>
      <c r="P1429" s="17">
        <v>0.52400000000000002</v>
      </c>
      <c r="Q1429" s="17">
        <v>0.748</v>
      </c>
      <c r="R1429" s="17">
        <v>3.3799999999999997E-2</v>
      </c>
      <c r="S1429" s="17">
        <v>0.41399999999999998</v>
      </c>
      <c r="T1429" s="17">
        <v>0.111</v>
      </c>
      <c r="U1429" s="17">
        <v>0.66100000000000003</v>
      </c>
      <c r="V1429" s="17">
        <v>-5.5990000000000002</v>
      </c>
      <c r="W1429" s="17">
        <v>244960</v>
      </c>
      <c r="X1429">
        <f>YEAR(semaineNetNm1[[#This Row],[Date de sortie]])</f>
        <v>2016</v>
      </c>
    </row>
    <row r="1430" spans="1:24" x14ac:dyDescent="0.25">
      <c r="A1430" s="10" t="s">
        <v>752</v>
      </c>
      <c r="B1430" s="17">
        <v>180</v>
      </c>
      <c r="C1430" s="18">
        <v>149</v>
      </c>
      <c r="D1430" s="17">
        <v>14</v>
      </c>
      <c r="E1430" s="19">
        <v>44344</v>
      </c>
      <c r="F1430" s="17" t="s">
        <v>2243</v>
      </c>
      <c r="G1430" s="17" t="s">
        <v>2244</v>
      </c>
      <c r="H1430" t="str" cm="1">
        <f t="array" ref="H14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430" s="17" t="s">
        <v>149</v>
      </c>
      <c r="J1430" t="str">
        <f>IF(semaineNetNm1[[#This Row],[Popularité]]&gt;=70,"Forte","Faible")</f>
        <v>Forte</v>
      </c>
      <c r="K1430" t="str">
        <f>IF(semaineNetNm1[[#This Row],[Energie]]&gt;0.6,"Forte","Faible")</f>
        <v>Forte</v>
      </c>
      <c r="L1430" s="18">
        <v>5178490</v>
      </c>
      <c r="M1430" s="17">
        <v>56308172</v>
      </c>
      <c r="N1430" s="19">
        <v>42496</v>
      </c>
      <c r="O1430" s="17">
        <v>84</v>
      </c>
      <c r="P1430" s="17">
        <v>0.625</v>
      </c>
      <c r="Q1430" s="17">
        <v>0.79200000000000004</v>
      </c>
      <c r="R1430" s="17">
        <v>5.3600000000000002E-2</v>
      </c>
      <c r="S1430" s="17">
        <v>7.7600000000000004E-3</v>
      </c>
      <c r="T1430" s="17">
        <v>0.32900000000000001</v>
      </c>
      <c r="U1430" s="17">
        <v>0.37</v>
      </c>
      <c r="V1430" s="17">
        <v>-5.609</v>
      </c>
      <c r="W1430" s="17">
        <v>173987</v>
      </c>
      <c r="X1430">
        <f>YEAR(semaineNetNm1[[#This Row],[Date de sortie]])</f>
        <v>2016</v>
      </c>
    </row>
    <row r="1431" spans="1:24" x14ac:dyDescent="0.25">
      <c r="A1431" s="10" t="s">
        <v>752</v>
      </c>
      <c r="B1431" s="17">
        <v>488</v>
      </c>
      <c r="C1431" s="18">
        <v>182</v>
      </c>
      <c r="D1431" s="17">
        <v>3</v>
      </c>
      <c r="E1431" s="19">
        <v>44267</v>
      </c>
      <c r="F1431" s="17" t="s">
        <v>2245</v>
      </c>
      <c r="G1431" s="17" t="s">
        <v>2246</v>
      </c>
      <c r="H1431" t="str" cm="1">
        <f t="array" ref="H14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31" s="17" t="s">
        <v>102</v>
      </c>
      <c r="J1431" t="str">
        <f>IF(semaineNetNm1[[#This Row],[Popularité]]&gt;=70,"Forte","Faible")</f>
        <v>Forte</v>
      </c>
      <c r="K1431" t="str">
        <f>IF(semaineNetNm1[[#This Row],[Energie]]&gt;0.6,"Forte","Faible")</f>
        <v>Faible</v>
      </c>
      <c r="L1431" s="18">
        <v>5098581</v>
      </c>
      <c r="M1431" s="17">
        <v>713486</v>
      </c>
      <c r="N1431" s="19">
        <v>42405</v>
      </c>
      <c r="O1431" s="17">
        <v>80</v>
      </c>
      <c r="P1431" s="17">
        <v>0.39600000000000002</v>
      </c>
      <c r="Q1431" s="17">
        <v>0.39100000000000001</v>
      </c>
      <c r="R1431" s="17">
        <v>0.189</v>
      </c>
      <c r="S1431" s="17">
        <v>0.70199999999999996</v>
      </c>
      <c r="T1431" s="17">
        <v>0.315</v>
      </c>
      <c r="U1431" s="17">
        <v>0.19900000000000001</v>
      </c>
      <c r="V1431" s="17">
        <v>-8.6210000000000004</v>
      </c>
      <c r="W1431" s="17">
        <v>131272</v>
      </c>
      <c r="X1431">
        <f>YEAR(semaineNetNm1[[#This Row],[Date de sortie]])</f>
        <v>2016</v>
      </c>
    </row>
    <row r="1432" spans="1:24" x14ac:dyDescent="0.25">
      <c r="A1432" s="10" t="s">
        <v>752</v>
      </c>
      <c r="B1432" s="17">
        <v>1251</v>
      </c>
      <c r="C1432" s="18">
        <v>117</v>
      </c>
      <c r="D1432" s="17">
        <v>8</v>
      </c>
      <c r="E1432" s="19">
        <v>43875</v>
      </c>
      <c r="F1432" s="17" t="s">
        <v>2247</v>
      </c>
      <c r="G1432" s="17" t="s">
        <v>2116</v>
      </c>
      <c r="H1432" t="str" cm="1">
        <f t="array" ref="H14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32" s="17" t="s">
        <v>68</v>
      </c>
      <c r="J1432" t="str">
        <f>IF(semaineNetNm1[[#This Row],[Popularité]]&gt;=70,"Forte","Faible")</f>
        <v>Forte</v>
      </c>
      <c r="K1432" t="str">
        <f>IF(semaineNetNm1[[#This Row],[Energie]]&gt;0.6,"Forte","Faible")</f>
        <v>Forte</v>
      </c>
      <c r="L1432" s="18">
        <v>4176083</v>
      </c>
      <c r="M1432" s="17">
        <v>3991674</v>
      </c>
      <c r="N1432" s="19">
        <v>42370</v>
      </c>
      <c r="O1432" s="17">
        <v>71</v>
      </c>
      <c r="P1432" s="17">
        <v>0.89200000000000002</v>
      </c>
      <c r="Q1432" s="17">
        <v>0.66800000000000004</v>
      </c>
      <c r="R1432" s="17">
        <v>6.4500000000000002E-2</v>
      </c>
      <c r="S1432" s="17">
        <v>0.29799999999999999</v>
      </c>
      <c r="T1432" s="17">
        <v>0.73499999999999999</v>
      </c>
      <c r="U1432" s="17">
        <v>0.47799999999999998</v>
      </c>
      <c r="V1432" s="17">
        <v>-3.0009999999999999</v>
      </c>
      <c r="W1432" s="17">
        <v>159011</v>
      </c>
      <c r="X1432">
        <f>YEAR(semaineNetNm1[[#This Row],[Date de sortie]])</f>
        <v>2016</v>
      </c>
    </row>
    <row r="1433" spans="1:24" x14ac:dyDescent="0.25">
      <c r="A1433" s="10" t="s">
        <v>752</v>
      </c>
      <c r="B1433" s="17">
        <v>1436</v>
      </c>
      <c r="C1433" s="18">
        <v>65</v>
      </c>
      <c r="D1433" s="17">
        <v>7</v>
      </c>
      <c r="E1433" s="19">
        <v>43826</v>
      </c>
      <c r="F1433" s="17" t="s">
        <v>2248</v>
      </c>
      <c r="G1433" s="17" t="s">
        <v>2116</v>
      </c>
      <c r="H1433" t="str" cm="1">
        <f t="array" ref="H14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33" s="17" t="s">
        <v>68</v>
      </c>
      <c r="J1433" t="str">
        <f>IF(semaineNetNm1[[#This Row],[Popularité]]&gt;=70,"Forte","Faible")</f>
        <v>Forte</v>
      </c>
      <c r="K1433" t="str">
        <f>IF(semaineNetNm1[[#This Row],[Energie]]&gt;0.6,"Forte","Faible")</f>
        <v>Forte</v>
      </c>
      <c r="L1433" s="18">
        <v>6066001</v>
      </c>
      <c r="M1433" s="17">
        <v>3991674</v>
      </c>
      <c r="N1433" s="19">
        <v>42370</v>
      </c>
      <c r="O1433" s="17">
        <v>71</v>
      </c>
      <c r="P1433" s="17">
        <v>0.89200000000000002</v>
      </c>
      <c r="Q1433" s="17">
        <v>0.66800000000000004</v>
      </c>
      <c r="R1433" s="17">
        <v>6.4500000000000002E-2</v>
      </c>
      <c r="S1433" s="17">
        <v>0.29799999999999999</v>
      </c>
      <c r="T1433" s="17">
        <v>0.73499999999999999</v>
      </c>
      <c r="U1433" s="17">
        <v>0.47799999999999998</v>
      </c>
      <c r="V1433" s="17">
        <v>-3.0009999999999999</v>
      </c>
      <c r="W1433" s="17">
        <v>159011</v>
      </c>
      <c r="X1433">
        <f>YEAR(semaineNetNm1[[#This Row],[Date de sortie]])</f>
        <v>2016</v>
      </c>
    </row>
    <row r="1434" spans="1:24" x14ac:dyDescent="0.25">
      <c r="A1434" s="10" t="s">
        <v>752</v>
      </c>
      <c r="B1434" s="17">
        <v>130</v>
      </c>
      <c r="C1434" s="18">
        <v>99</v>
      </c>
      <c r="D1434" s="17">
        <v>42</v>
      </c>
      <c r="E1434" s="19">
        <v>44232</v>
      </c>
      <c r="F1434" s="17" t="s">
        <v>2249</v>
      </c>
      <c r="G1434" s="17" t="s">
        <v>2250</v>
      </c>
      <c r="H1434" t="str" cm="1">
        <f t="array" ref="H14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434" s="17" t="s">
        <v>1490</v>
      </c>
      <c r="J1434" t="str">
        <f>IF(semaineNetNm1[[#This Row],[Popularité]]&gt;=70,"Forte","Faible")</f>
        <v>Forte</v>
      </c>
      <c r="K1434" t="str">
        <f>IF(semaineNetNm1[[#This Row],[Energie]]&gt;0.6,"Forte","Faible")</f>
        <v>Faible</v>
      </c>
      <c r="L1434" s="18">
        <v>6014443</v>
      </c>
      <c r="M1434" s="17">
        <v>6662605</v>
      </c>
      <c r="N1434" s="19">
        <v>42307</v>
      </c>
      <c r="O1434" s="17">
        <v>85</v>
      </c>
      <c r="P1434" s="17">
        <v>0.52100000000000002</v>
      </c>
      <c r="Q1434" s="17">
        <v>0.58799999999999997</v>
      </c>
      <c r="R1434" s="17">
        <v>3.2899999999999999E-2</v>
      </c>
      <c r="S1434" s="17">
        <v>6.7799999999999999E-2</v>
      </c>
      <c r="T1434" s="17">
        <v>0.123</v>
      </c>
      <c r="U1434" s="17">
        <v>0.33700000000000002</v>
      </c>
      <c r="V1434" s="17">
        <v>-9.4610000000000003</v>
      </c>
      <c r="W1434" s="17">
        <v>260173</v>
      </c>
      <c r="X1434">
        <f>YEAR(semaineNetNm1[[#This Row],[Date de sortie]])</f>
        <v>2015</v>
      </c>
    </row>
    <row r="1435" spans="1:24" x14ac:dyDescent="0.25">
      <c r="A1435" s="10" t="s">
        <v>752</v>
      </c>
      <c r="B1435" s="17">
        <v>516</v>
      </c>
      <c r="C1435" s="18">
        <v>61</v>
      </c>
      <c r="D1435" s="17">
        <v>26</v>
      </c>
      <c r="E1435" s="19">
        <v>44064</v>
      </c>
      <c r="F1435" s="17" t="s">
        <v>2251</v>
      </c>
      <c r="G1435" s="17" t="s">
        <v>2252</v>
      </c>
      <c r="H1435" t="str" cm="1">
        <f t="array" ref="H14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435" s="17" t="s">
        <v>1490</v>
      </c>
      <c r="J1435" t="str">
        <f>IF(semaineNetNm1[[#This Row],[Popularité]]&gt;=70,"Forte","Faible")</f>
        <v>Forte</v>
      </c>
      <c r="K1435" t="str">
        <f>IF(semaineNetNm1[[#This Row],[Energie]]&gt;0.6,"Forte","Faible")</f>
        <v>Forte</v>
      </c>
      <c r="L1435" s="18">
        <v>5060903</v>
      </c>
      <c r="M1435" s="17">
        <v>1027085</v>
      </c>
      <c r="N1435" s="19">
        <v>42293</v>
      </c>
      <c r="O1435" s="17">
        <v>83</v>
      </c>
      <c r="P1435" s="17">
        <v>0.79700000000000004</v>
      </c>
      <c r="Q1435" s="17">
        <v>0.61099999999999999</v>
      </c>
      <c r="R1435" s="17">
        <v>5.33E-2</v>
      </c>
      <c r="S1435" s="17">
        <v>5.4299999999999999E-3</v>
      </c>
      <c r="T1435" s="17">
        <v>0.26</v>
      </c>
      <c r="U1435" s="17">
        <v>0.51800000000000002</v>
      </c>
      <c r="V1435" s="17">
        <v>-7.6269999999999998</v>
      </c>
      <c r="W1435" s="17">
        <v>218107</v>
      </c>
      <c r="X1435">
        <f>YEAR(semaineNetNm1[[#This Row],[Date de sortie]])</f>
        <v>2015</v>
      </c>
    </row>
    <row r="1436" spans="1:24" x14ac:dyDescent="0.25">
      <c r="A1436" s="10" t="s">
        <v>752</v>
      </c>
      <c r="B1436" s="17">
        <v>189</v>
      </c>
      <c r="C1436" s="18">
        <v>52</v>
      </c>
      <c r="D1436" s="17">
        <v>22</v>
      </c>
      <c r="E1436" s="19">
        <v>44232</v>
      </c>
      <c r="F1436" s="17" t="s">
        <v>2253</v>
      </c>
      <c r="G1436" s="17" t="s">
        <v>478</v>
      </c>
      <c r="H1436" t="str" cm="1">
        <f t="array" ref="H14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36" s="17" t="s">
        <v>479</v>
      </c>
      <c r="J1436" t="str">
        <f>IF(semaineNetNm1[[#This Row],[Popularité]]&gt;=70,"Forte","Faible")</f>
        <v>Forte</v>
      </c>
      <c r="K1436" t="str">
        <f>IF(semaineNetNm1[[#This Row],[Energie]]&gt;0.6,"Forte","Faible")</f>
        <v>Faible</v>
      </c>
      <c r="L1436" s="18">
        <v>5068864</v>
      </c>
      <c r="M1436" s="17">
        <v>35305637</v>
      </c>
      <c r="N1436" s="19">
        <v>42244</v>
      </c>
      <c r="O1436" s="17">
        <v>84</v>
      </c>
      <c r="P1436" s="17">
        <v>0.56399999999999995</v>
      </c>
      <c r="Q1436" s="17">
        <v>0.58499999999999996</v>
      </c>
      <c r="R1436" s="17">
        <v>5.1499999999999997E-2</v>
      </c>
      <c r="S1436" s="17">
        <v>6.7100000000000007E-2</v>
      </c>
      <c r="T1436" s="17">
        <v>0.13500000000000001</v>
      </c>
      <c r="U1436" s="17">
        <v>0.13700000000000001</v>
      </c>
      <c r="V1436" s="17">
        <v>-7.0629999999999997</v>
      </c>
      <c r="W1436" s="17">
        <v>242253</v>
      </c>
      <c r="X1436">
        <f>YEAR(semaineNetNm1[[#This Row],[Date de sortie]])</f>
        <v>2015</v>
      </c>
    </row>
    <row r="1437" spans="1:24" x14ac:dyDescent="0.25">
      <c r="A1437" s="10" t="s">
        <v>752</v>
      </c>
      <c r="B1437" s="17">
        <v>551</v>
      </c>
      <c r="C1437" s="18">
        <v>167</v>
      </c>
      <c r="D1437" s="17">
        <v>2</v>
      </c>
      <c r="E1437" s="19">
        <v>44232</v>
      </c>
      <c r="F1437" s="17" t="s">
        <v>2254</v>
      </c>
      <c r="G1437" s="17" t="s">
        <v>478</v>
      </c>
      <c r="H1437" t="str" cm="1">
        <f t="array" ref="H14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37" s="17" t="s">
        <v>479</v>
      </c>
      <c r="J1437" t="str">
        <f>IF(semaineNetNm1[[#This Row],[Popularité]]&gt;=70,"Forte","Faible")</f>
        <v>Faible</v>
      </c>
      <c r="K1437" t="str">
        <f>IF(semaineNetNm1[[#This Row],[Energie]]&gt;0.6,"Forte","Faible")</f>
        <v>Faible</v>
      </c>
      <c r="L1437" s="18">
        <v>4929647</v>
      </c>
      <c r="M1437" s="17">
        <v>35340069</v>
      </c>
      <c r="N1437" s="19">
        <v>42244</v>
      </c>
      <c r="O1437" s="17">
        <v>69</v>
      </c>
      <c r="P1437" s="17">
        <v>0.29099999999999998</v>
      </c>
      <c r="Q1437" s="17">
        <v>0.65900000000000003</v>
      </c>
      <c r="R1437" s="17">
        <v>3.4799999999999998E-2</v>
      </c>
      <c r="S1437" s="17">
        <v>0.40500000000000003</v>
      </c>
      <c r="T1437" s="17">
        <v>7.7100000000000002E-2</v>
      </c>
      <c r="U1437" s="17">
        <v>0.40600000000000003</v>
      </c>
      <c r="V1437" s="17">
        <v>-8.2750000000000004</v>
      </c>
      <c r="W1437" s="17">
        <v>277680</v>
      </c>
      <c r="X1437">
        <f>YEAR(semaineNetNm1[[#This Row],[Date de sortie]])</f>
        <v>2015</v>
      </c>
    </row>
    <row r="1438" spans="1:24" x14ac:dyDescent="0.25">
      <c r="A1438" s="10" t="s">
        <v>752</v>
      </c>
      <c r="B1438" s="17">
        <v>558</v>
      </c>
      <c r="C1438" s="18">
        <v>157</v>
      </c>
      <c r="D1438" s="17">
        <v>1</v>
      </c>
      <c r="E1438" s="19">
        <v>44232</v>
      </c>
      <c r="F1438" s="17" t="s">
        <v>2255</v>
      </c>
      <c r="G1438" s="17" t="s">
        <v>478</v>
      </c>
      <c r="H1438" t="str" cm="1">
        <f t="array" ref="H14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38" s="17" t="s">
        <v>479</v>
      </c>
      <c r="J1438" t="str">
        <f>IF(semaineNetNm1[[#This Row],[Popularité]]&gt;=70,"Forte","Faible")</f>
        <v>Forte</v>
      </c>
      <c r="K1438" t="str">
        <f>IF(semaineNetNm1[[#This Row],[Energie]]&gt;0.6,"Forte","Faible")</f>
        <v>Forte</v>
      </c>
      <c r="L1438" s="18">
        <v>5479407</v>
      </c>
      <c r="M1438" s="17">
        <v>35340069</v>
      </c>
      <c r="N1438" s="19">
        <v>42244</v>
      </c>
      <c r="O1438" s="17">
        <v>80</v>
      </c>
      <c r="P1438" s="17">
        <v>0.76900000000000002</v>
      </c>
      <c r="Q1438" s="17">
        <v>0.70499999999999996</v>
      </c>
      <c r="R1438" s="17">
        <v>4.2500000000000003E-2</v>
      </c>
      <c r="S1438" s="17">
        <v>0.113</v>
      </c>
      <c r="T1438" s="17">
        <v>0.105</v>
      </c>
      <c r="U1438" s="17">
        <v>0.58299999999999996</v>
      </c>
      <c r="V1438" s="17">
        <v>-5.5259999999999998</v>
      </c>
      <c r="W1438" s="17">
        <v>213520</v>
      </c>
      <c r="X1438">
        <f>YEAR(semaineNetNm1[[#This Row],[Date de sortie]])</f>
        <v>2015</v>
      </c>
    </row>
    <row r="1439" spans="1:24" x14ac:dyDescent="0.25">
      <c r="A1439" s="10" t="s">
        <v>752</v>
      </c>
      <c r="B1439" s="17">
        <v>826</v>
      </c>
      <c r="C1439" s="18">
        <v>26</v>
      </c>
      <c r="D1439" s="17">
        <v>27</v>
      </c>
      <c r="E1439" s="19">
        <v>43973</v>
      </c>
      <c r="F1439" s="17" t="s">
        <v>2256</v>
      </c>
      <c r="G1439" s="17" t="s">
        <v>2257</v>
      </c>
      <c r="H1439" t="str" cm="1">
        <f t="array" ref="H14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39" s="17" t="s">
        <v>291</v>
      </c>
      <c r="J1439" t="str">
        <f>IF(semaineNetNm1[[#This Row],[Popularité]]&gt;=70,"Forte","Faible")</f>
        <v>Forte</v>
      </c>
      <c r="K1439" t="str">
        <f>IF(semaineNetNm1[[#This Row],[Energie]]&gt;0.6,"Forte","Faible")</f>
        <v>Forte</v>
      </c>
      <c r="L1439" s="18">
        <v>4745568</v>
      </c>
      <c r="M1439" s="17">
        <v>10925614</v>
      </c>
      <c r="N1439" s="19">
        <v>42230</v>
      </c>
      <c r="O1439" s="17">
        <v>80</v>
      </c>
      <c r="P1439" s="17">
        <v>0.72899999999999998</v>
      </c>
      <c r="Q1439" s="17">
        <v>0.68</v>
      </c>
      <c r="R1439" s="17">
        <v>4.7500000000000001E-2</v>
      </c>
      <c r="S1439" s="17">
        <v>0.61199999999999999</v>
      </c>
      <c r="T1439" s="17">
        <v>0.224</v>
      </c>
      <c r="U1439" s="17">
        <v>0.44600000000000001</v>
      </c>
      <c r="V1439" s="17">
        <v>-5.077</v>
      </c>
      <c r="W1439" s="17">
        <v>179867</v>
      </c>
      <c r="X1439">
        <f>YEAR(semaineNetNm1[[#This Row],[Date de sortie]])</f>
        <v>2015</v>
      </c>
    </row>
    <row r="1440" spans="1:24" x14ac:dyDescent="0.25">
      <c r="A1440" s="10" t="s">
        <v>752</v>
      </c>
      <c r="B1440" s="17">
        <v>499</v>
      </c>
      <c r="C1440" s="18">
        <v>149</v>
      </c>
      <c r="D1440" s="17">
        <v>46</v>
      </c>
      <c r="E1440" s="19">
        <v>44008</v>
      </c>
      <c r="F1440" s="17" t="s">
        <v>2258</v>
      </c>
      <c r="G1440" s="17" t="s">
        <v>1734</v>
      </c>
      <c r="H1440" t="str" cm="1">
        <f t="array" ref="H14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40" s="17" t="s">
        <v>1735</v>
      </c>
      <c r="J1440" t="str">
        <f>IF(semaineNetNm1[[#This Row],[Popularité]]&gt;=70,"Forte","Faible")</f>
        <v>Forte</v>
      </c>
      <c r="K1440" t="str">
        <f>IF(semaineNetNm1[[#This Row],[Energie]]&gt;0.6,"Forte","Faible")</f>
        <v>Forte</v>
      </c>
      <c r="L1440" s="18">
        <v>5084635</v>
      </c>
      <c r="M1440" s="17">
        <v>5064200</v>
      </c>
      <c r="N1440" s="19">
        <v>42202</v>
      </c>
      <c r="O1440" s="17">
        <v>84</v>
      </c>
      <c r="P1440" s="17">
        <v>0.74</v>
      </c>
      <c r="Q1440" s="17">
        <v>0.64</v>
      </c>
      <c r="R1440" s="17">
        <v>2.8400000000000002E-2</v>
      </c>
      <c r="S1440" s="17">
        <v>1.15E-2</v>
      </c>
      <c r="T1440" s="17">
        <v>0.16700000000000001</v>
      </c>
      <c r="U1440" s="17">
        <v>0.78500000000000003</v>
      </c>
      <c r="V1440" s="17">
        <v>-4.0830000000000002</v>
      </c>
      <c r="W1440" s="17">
        <v>216320</v>
      </c>
      <c r="X1440">
        <f>YEAR(semaineNetNm1[[#This Row],[Date de sortie]])</f>
        <v>2015</v>
      </c>
    </row>
    <row r="1441" spans="1:24" x14ac:dyDescent="0.25">
      <c r="A1441" s="10" t="s">
        <v>752</v>
      </c>
      <c r="B1441" s="17">
        <v>419</v>
      </c>
      <c r="C1441" s="18">
        <v>177</v>
      </c>
      <c r="D1441" s="17">
        <v>7</v>
      </c>
      <c r="E1441" s="19">
        <v>44253</v>
      </c>
      <c r="F1441" s="17" t="s">
        <v>2259</v>
      </c>
      <c r="G1441" s="17" t="s">
        <v>390</v>
      </c>
      <c r="H1441" t="str" cm="1">
        <f t="array" ref="H14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441" s="17" t="s">
        <v>213</v>
      </c>
      <c r="J1441" t="str">
        <f>IF(semaineNetNm1[[#This Row],[Popularité]]&gt;=70,"Forte","Faible")</f>
        <v>Forte</v>
      </c>
      <c r="K1441" t="str">
        <f>IF(semaineNetNm1[[#This Row],[Energie]]&gt;0.6,"Forte","Faible")</f>
        <v>Forte</v>
      </c>
      <c r="L1441" s="18">
        <v>4913147</v>
      </c>
      <c r="M1441" s="17">
        <v>20823062</v>
      </c>
      <c r="N1441" s="19">
        <v>42139</v>
      </c>
      <c r="O1441" s="17">
        <v>83</v>
      </c>
      <c r="P1441" s="17">
        <v>0.63700000000000001</v>
      </c>
      <c r="Q1441" s="17">
        <v>0.73399999999999999</v>
      </c>
      <c r="R1441" s="17">
        <v>0.14099999999999999</v>
      </c>
      <c r="S1441" s="17">
        <v>4.6199999999999998E-2</v>
      </c>
      <c r="T1441" s="17">
        <v>6.0199999999999997E-2</v>
      </c>
      <c r="U1441" s="17">
        <v>0.64800000000000002</v>
      </c>
      <c r="V1441" s="17">
        <v>-5.6769999999999996</v>
      </c>
      <c r="W1441" s="17">
        <v>202333</v>
      </c>
      <c r="X1441">
        <f>YEAR(semaineNetNm1[[#This Row],[Date de sortie]])</f>
        <v>2015</v>
      </c>
    </row>
    <row r="1442" spans="1:24" x14ac:dyDescent="0.25">
      <c r="A1442" s="10" t="s">
        <v>752</v>
      </c>
      <c r="B1442" s="17">
        <v>680</v>
      </c>
      <c r="C1442" s="18">
        <v>152</v>
      </c>
      <c r="D1442" s="17">
        <v>1</v>
      </c>
      <c r="E1442" s="19">
        <v>44183</v>
      </c>
      <c r="F1442" s="17" t="s">
        <v>2260</v>
      </c>
      <c r="G1442" s="17" t="s">
        <v>919</v>
      </c>
      <c r="H1442" t="str" cm="1">
        <f t="array" ref="H14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42" s="17" t="s">
        <v>68</v>
      </c>
      <c r="J1442" t="str">
        <f>IF(semaineNetNm1[[#This Row],[Popularité]]&gt;=70,"Forte","Faible")</f>
        <v>Faible</v>
      </c>
      <c r="K1442" t="str">
        <f>IF(semaineNetNm1[[#This Row],[Energie]]&gt;0.6,"Forte","Faible")</f>
        <v>Faible</v>
      </c>
      <c r="L1442" s="18">
        <v>7281773</v>
      </c>
      <c r="M1442" s="17">
        <v>10606572</v>
      </c>
      <c r="N1442" s="19">
        <v>42013</v>
      </c>
      <c r="O1442" s="17">
        <v>45</v>
      </c>
      <c r="P1442" s="17">
        <v>0.37</v>
      </c>
      <c r="Q1442" s="17">
        <v>0.54200000000000004</v>
      </c>
      <c r="R1442" s="17">
        <v>2.5700000000000001E-2</v>
      </c>
      <c r="S1442" s="17">
        <v>0.318</v>
      </c>
      <c r="T1442" s="17">
        <v>0.108</v>
      </c>
      <c r="U1442" s="17">
        <v>0.28899999999999998</v>
      </c>
      <c r="V1442" s="17">
        <v>-7.7789999999999999</v>
      </c>
      <c r="W1442" s="17">
        <v>219653</v>
      </c>
      <c r="X1442">
        <f>YEAR(semaineNetNm1[[#This Row],[Date de sortie]])</f>
        <v>2015</v>
      </c>
    </row>
    <row r="1443" spans="1:24" x14ac:dyDescent="0.25">
      <c r="A1443" s="10" t="s">
        <v>752</v>
      </c>
      <c r="B1443" s="17">
        <v>515</v>
      </c>
      <c r="C1443" s="18">
        <v>152</v>
      </c>
      <c r="D1443" s="17">
        <v>23</v>
      </c>
      <c r="E1443" s="19">
        <v>44225</v>
      </c>
      <c r="F1443" s="17" t="s">
        <v>2261</v>
      </c>
      <c r="G1443" s="17" t="s">
        <v>2262</v>
      </c>
      <c r="H1443" t="str" cm="1">
        <f t="array" ref="H14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Rap</v>
      </c>
      <c r="I1443" s="17" t="s">
        <v>1142</v>
      </c>
      <c r="J1443" t="str">
        <f>IF(semaineNetNm1[[#This Row],[Popularité]]&gt;=70,"Forte","Faible")</f>
        <v>Forte</v>
      </c>
      <c r="K1443" t="str">
        <f>IF(semaineNetNm1[[#This Row],[Energie]]&gt;0.6,"Forte","Faible")</f>
        <v>Faible</v>
      </c>
      <c r="L1443" s="18">
        <v>5073657</v>
      </c>
      <c r="M1443" s="17">
        <v>7535054</v>
      </c>
      <c r="N1443" s="19">
        <v>42005</v>
      </c>
      <c r="O1443" s="17">
        <v>82</v>
      </c>
      <c r="P1443" s="17">
        <v>0.47099999999999997</v>
      </c>
      <c r="Q1443" s="17">
        <v>0.58499999999999996</v>
      </c>
      <c r="R1443" s="17">
        <v>6.1600000000000002E-2</v>
      </c>
      <c r="S1443" s="17">
        <v>9.6699999999999994E-2</v>
      </c>
      <c r="T1443" s="17">
        <v>0.115</v>
      </c>
      <c r="U1443" s="17">
        <v>0.32300000000000001</v>
      </c>
      <c r="V1443" s="17">
        <v>-9.9339999999999993</v>
      </c>
      <c r="W1443" s="17">
        <v>142000</v>
      </c>
      <c r="X1443">
        <f>YEAR(semaineNetNm1[[#This Row],[Date de sortie]])</f>
        <v>2015</v>
      </c>
    </row>
    <row r="1444" spans="1:24" x14ac:dyDescent="0.25">
      <c r="A1444" s="10" t="s">
        <v>752</v>
      </c>
      <c r="B1444" s="17">
        <v>295</v>
      </c>
      <c r="C1444" s="18">
        <v>119</v>
      </c>
      <c r="D1444" s="17">
        <v>6</v>
      </c>
      <c r="E1444" s="19">
        <v>44330</v>
      </c>
      <c r="F1444" s="17" t="s">
        <v>2263</v>
      </c>
      <c r="G1444" s="17" t="s">
        <v>407</v>
      </c>
      <c r="H1444" t="str" cm="1">
        <f t="array" ref="H14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444" s="17" t="s">
        <v>408</v>
      </c>
      <c r="J1444" t="str">
        <f>IF(semaineNetNm1[[#This Row],[Popularité]]&gt;=70,"Forte","Faible")</f>
        <v>Forte</v>
      </c>
      <c r="K1444" t="str">
        <f>IF(semaineNetNm1[[#This Row],[Energie]]&gt;0.6,"Forte","Faible")</f>
        <v>Faible</v>
      </c>
      <c r="L1444" s="18">
        <v>4904401</v>
      </c>
      <c r="M1444" s="17">
        <v>14097410</v>
      </c>
      <c r="N1444" s="19">
        <v>41982</v>
      </c>
      <c r="O1444" s="17">
        <v>84</v>
      </c>
      <c r="P1444" s="17">
        <v>0.52100000000000002</v>
      </c>
      <c r="Q1444" s="17">
        <v>0.69199999999999995</v>
      </c>
      <c r="R1444" s="17">
        <v>0.33</v>
      </c>
      <c r="S1444" s="17">
        <v>0.30099999999999999</v>
      </c>
      <c r="T1444" s="17">
        <v>5.6500000000000002E-2</v>
      </c>
      <c r="U1444" s="17">
        <v>0.46300000000000002</v>
      </c>
      <c r="V1444" s="17">
        <v>-8.4649999999999999</v>
      </c>
      <c r="W1444" s="17">
        <v>292987</v>
      </c>
      <c r="X1444">
        <f>YEAR(semaineNetNm1[[#This Row],[Date de sortie]])</f>
        <v>2014</v>
      </c>
    </row>
    <row r="1445" spans="1:24" x14ac:dyDescent="0.25">
      <c r="A1445" s="10" t="s">
        <v>752</v>
      </c>
      <c r="B1445" s="17">
        <v>688</v>
      </c>
      <c r="C1445" s="18">
        <v>180</v>
      </c>
      <c r="D1445" s="17">
        <v>1</v>
      </c>
      <c r="E1445" s="19">
        <v>44183</v>
      </c>
      <c r="F1445" s="17" t="s">
        <v>2264</v>
      </c>
      <c r="G1445" s="17" t="s">
        <v>2265</v>
      </c>
      <c r="H1445" t="str" cm="1">
        <f t="array" ref="H14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45" s="17" t="s">
        <v>122</v>
      </c>
      <c r="J1445" t="str">
        <f>IF(semaineNetNm1[[#This Row],[Popularité]]&gt;=70,"Forte","Faible")</f>
        <v>Faible</v>
      </c>
      <c r="K1445" t="str">
        <f>IF(semaineNetNm1[[#This Row],[Energie]]&gt;0.6,"Forte","Faible")</f>
        <v>Faible</v>
      </c>
      <c r="L1445" s="18">
        <v>6680928</v>
      </c>
      <c r="M1445" s="17">
        <v>659472</v>
      </c>
      <c r="N1445" s="19">
        <v>41982</v>
      </c>
      <c r="O1445" s="17">
        <v>29</v>
      </c>
      <c r="P1445" s="17">
        <v>0.497</v>
      </c>
      <c r="Q1445" s="17">
        <v>0.60399999999999998</v>
      </c>
      <c r="R1445" s="17">
        <v>3.1899999999999998E-2</v>
      </c>
      <c r="S1445" s="17">
        <v>0.72699999999999998</v>
      </c>
      <c r="T1445" s="17">
        <v>0.10199999999999999</v>
      </c>
      <c r="U1445" s="17">
        <v>0.72</v>
      </c>
      <c r="V1445" s="17">
        <v>-6.6760000000000002</v>
      </c>
      <c r="W1445" s="17">
        <v>149307</v>
      </c>
      <c r="X1445">
        <f>YEAR(semaineNetNm1[[#This Row],[Date de sortie]])</f>
        <v>2014</v>
      </c>
    </row>
    <row r="1446" spans="1:24" x14ac:dyDescent="0.25">
      <c r="A1446" s="10" t="s">
        <v>752</v>
      </c>
      <c r="B1446" s="17">
        <v>657</v>
      </c>
      <c r="C1446" s="18">
        <v>83</v>
      </c>
      <c r="D1446" s="17">
        <v>3</v>
      </c>
      <c r="E1446" s="19">
        <v>44183</v>
      </c>
      <c r="F1446" s="17" t="s">
        <v>2266</v>
      </c>
      <c r="G1446" s="17" t="s">
        <v>931</v>
      </c>
      <c r="H1446" t="str" cm="1">
        <f t="array" ref="H14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46" s="17" t="s">
        <v>68</v>
      </c>
      <c r="J1446" t="str">
        <f>IF(semaineNetNm1[[#This Row],[Popularité]]&gt;=70,"Forte","Faible")</f>
        <v>Faible</v>
      </c>
      <c r="K1446" t="str">
        <f>IF(semaineNetNm1[[#This Row],[Energie]]&gt;0.6,"Forte","Faible")</f>
        <v>Faible</v>
      </c>
      <c r="L1446" s="18">
        <v>9548924</v>
      </c>
      <c r="M1446" s="17">
        <v>17097317</v>
      </c>
      <c r="N1446" s="19">
        <v>41978</v>
      </c>
      <c r="O1446" s="17">
        <v>46</v>
      </c>
      <c r="P1446" s="17">
        <v>0.17799999999999999</v>
      </c>
      <c r="Q1446" s="17">
        <v>0.438</v>
      </c>
      <c r="R1446" s="17">
        <v>4.1399999999999999E-2</v>
      </c>
      <c r="S1446" s="17">
        <v>0.95699999999999996</v>
      </c>
      <c r="T1446" s="17">
        <v>0.316</v>
      </c>
      <c r="U1446" s="17">
        <v>0.34399999999999997</v>
      </c>
      <c r="V1446" s="17">
        <v>-9.4019999999999992</v>
      </c>
      <c r="W1446" s="17">
        <v>170964</v>
      </c>
      <c r="X1446">
        <f>YEAR(semaineNetNm1[[#This Row],[Date de sortie]])</f>
        <v>2014</v>
      </c>
    </row>
    <row r="1447" spans="1:24" x14ac:dyDescent="0.25">
      <c r="A1447" s="10" t="s">
        <v>752</v>
      </c>
      <c r="B1447" s="17">
        <v>622</v>
      </c>
      <c r="C1447" s="18">
        <v>3</v>
      </c>
      <c r="D1447" s="17">
        <v>7</v>
      </c>
      <c r="E1447" s="19">
        <v>44183</v>
      </c>
      <c r="F1447" s="17" t="s">
        <v>2267</v>
      </c>
      <c r="G1447" s="17" t="s">
        <v>649</v>
      </c>
      <c r="H1447" t="str" cm="1">
        <f t="array" ref="H14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47" s="17" t="s">
        <v>68</v>
      </c>
      <c r="J1447" t="str">
        <f>IF(semaineNetNm1[[#This Row],[Popularité]]&gt;=70,"Forte","Faible")</f>
        <v>Faible</v>
      </c>
      <c r="K1447" t="str">
        <f>IF(semaineNetNm1[[#This Row],[Energie]]&gt;0.6,"Forte","Faible")</f>
        <v>Forte</v>
      </c>
      <c r="L1447" s="18">
        <v>16657592</v>
      </c>
      <c r="M1447" s="17">
        <v>67208170</v>
      </c>
      <c r="N1447" s="19">
        <v>41967</v>
      </c>
      <c r="O1447" s="17">
        <v>61</v>
      </c>
      <c r="P1447" s="17">
        <v>0.621</v>
      </c>
      <c r="Q1447" s="17">
        <v>0.52500000000000002</v>
      </c>
      <c r="R1447" s="17">
        <v>0.11600000000000001</v>
      </c>
      <c r="S1447" s="17">
        <v>4.8899999999999999E-2</v>
      </c>
      <c r="T1447" s="17">
        <v>0.29399999999999998</v>
      </c>
      <c r="U1447" s="17">
        <v>0.59099999999999997</v>
      </c>
      <c r="V1447" s="17">
        <v>-7.3639999999999999</v>
      </c>
      <c r="W1447" s="17">
        <v>204093</v>
      </c>
      <c r="X1447">
        <f>YEAR(semaineNetNm1[[#This Row],[Date de sortie]])</f>
        <v>2014</v>
      </c>
    </row>
    <row r="1448" spans="1:24" x14ac:dyDescent="0.25">
      <c r="A1448" s="10" t="s">
        <v>752</v>
      </c>
      <c r="B1448" s="17">
        <v>667</v>
      </c>
      <c r="C1448" s="18">
        <v>119</v>
      </c>
      <c r="D1448" s="17">
        <v>1</v>
      </c>
      <c r="E1448" s="19">
        <v>44183</v>
      </c>
      <c r="F1448" s="17" t="s">
        <v>2268</v>
      </c>
      <c r="G1448" s="17" t="s">
        <v>2269</v>
      </c>
      <c r="H1448" t="str" cm="1">
        <f t="array" ref="H14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48" s="17" t="s">
        <v>2270</v>
      </c>
      <c r="J1448" t="str">
        <f>IF(semaineNetNm1[[#This Row],[Popularité]]&gt;=70,"Forte","Faible")</f>
        <v>Faible</v>
      </c>
      <c r="K1448" t="str">
        <f>IF(semaineNetNm1[[#This Row],[Energie]]&gt;0.6,"Forte","Faible")</f>
        <v>Faible</v>
      </c>
      <c r="L1448" s="18">
        <v>8160534</v>
      </c>
      <c r="M1448" s="17">
        <v>353571</v>
      </c>
      <c r="N1448" s="19">
        <v>41922</v>
      </c>
      <c r="O1448" s="17">
        <v>47</v>
      </c>
      <c r="P1448" s="17">
        <v>0.47599999999999998</v>
      </c>
      <c r="Q1448" s="17">
        <v>0.55300000000000005</v>
      </c>
      <c r="R1448" s="17">
        <v>6.4899999999999999E-2</v>
      </c>
      <c r="S1448" s="17">
        <v>0.64700000000000002</v>
      </c>
      <c r="T1448" s="17">
        <v>0.28100000000000003</v>
      </c>
      <c r="U1448" s="17">
        <v>0.55800000000000005</v>
      </c>
      <c r="V1448" s="17">
        <v>-8.8689999999999998</v>
      </c>
      <c r="W1448" s="17">
        <v>166147</v>
      </c>
      <c r="X1448">
        <f>YEAR(semaineNetNm1[[#This Row],[Date de sortie]])</f>
        <v>2014</v>
      </c>
    </row>
    <row r="1449" spans="1:24" x14ac:dyDescent="0.25">
      <c r="A1449" s="10" t="s">
        <v>752</v>
      </c>
      <c r="B1449" s="17">
        <v>136</v>
      </c>
      <c r="C1449" s="18">
        <v>108</v>
      </c>
      <c r="D1449" s="17">
        <v>37</v>
      </c>
      <c r="E1449" s="19">
        <v>44316</v>
      </c>
      <c r="F1449" s="17" t="s">
        <v>2271</v>
      </c>
      <c r="G1449" s="17" t="s">
        <v>2272</v>
      </c>
      <c r="H1449" t="str" cm="1">
        <f t="array" ref="H14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49" s="17" t="s">
        <v>2273</v>
      </c>
      <c r="J1449" t="str">
        <f>IF(semaineNetNm1[[#This Row],[Popularité]]&gt;=70,"Forte","Faible")</f>
        <v>Forte</v>
      </c>
      <c r="K1449" t="str">
        <f>IF(semaineNetNm1[[#This Row],[Energie]]&gt;0.6,"Forte","Faible")</f>
        <v>Forte</v>
      </c>
      <c r="L1449" s="18">
        <v>5907750</v>
      </c>
      <c r="M1449" s="17">
        <v>4781906</v>
      </c>
      <c r="N1449" s="19">
        <v>41901</v>
      </c>
      <c r="O1449" s="17">
        <v>74</v>
      </c>
      <c r="P1449" s="17">
        <v>0.66400000000000003</v>
      </c>
      <c r="Q1449" s="17">
        <v>0.56599999999999995</v>
      </c>
      <c r="R1449" s="17">
        <v>4.6399999999999997E-2</v>
      </c>
      <c r="S1449" s="17">
        <v>0.63400000000000001</v>
      </c>
      <c r="T1449" s="17">
        <v>0.11600000000000001</v>
      </c>
      <c r="U1449" s="17">
        <v>0.437</v>
      </c>
      <c r="V1449" s="17">
        <v>-5.3029999999999999</v>
      </c>
      <c r="W1449" s="17">
        <v>241693</v>
      </c>
      <c r="X1449">
        <f>YEAR(semaineNetNm1[[#This Row],[Date de sortie]])</f>
        <v>2014</v>
      </c>
    </row>
    <row r="1450" spans="1:24" x14ac:dyDescent="0.25">
      <c r="A1450" s="10" t="s">
        <v>752</v>
      </c>
      <c r="B1450" s="17">
        <v>127</v>
      </c>
      <c r="C1450" s="18">
        <v>122</v>
      </c>
      <c r="D1450" s="17">
        <v>37</v>
      </c>
      <c r="E1450" s="19">
        <v>44393</v>
      </c>
      <c r="F1450" s="17" t="s">
        <v>2274</v>
      </c>
      <c r="G1450" s="17" t="s">
        <v>2275</v>
      </c>
      <c r="H1450" t="str" cm="1">
        <f t="array" ref="H14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50" s="17" t="s">
        <v>2276</v>
      </c>
      <c r="J1450" t="str">
        <f>IF(semaineNetNm1[[#This Row],[Popularité]]&gt;=70,"Forte","Faible")</f>
        <v>Forte</v>
      </c>
      <c r="K1450" t="str">
        <f>IF(semaineNetNm1[[#This Row],[Energie]]&gt;0.6,"Forte","Faible")</f>
        <v>Forte</v>
      </c>
      <c r="L1450" s="18">
        <v>6089242</v>
      </c>
      <c r="M1450" s="17">
        <v>2421254</v>
      </c>
      <c r="N1450" s="19">
        <v>41891</v>
      </c>
      <c r="O1450" s="17">
        <v>78</v>
      </c>
      <c r="P1450" s="17">
        <v>0.73099999999999998</v>
      </c>
      <c r="Q1450" s="17">
        <v>0.48399999999999999</v>
      </c>
      <c r="R1450" s="17">
        <v>3.7900000000000003E-2</v>
      </c>
      <c r="S1450" s="17">
        <v>0.43099999999999999</v>
      </c>
      <c r="T1450" s="17">
        <v>0.151</v>
      </c>
      <c r="U1450" s="17">
        <v>0.51</v>
      </c>
      <c r="V1450" s="17">
        <v>-6.694</v>
      </c>
      <c r="W1450" s="17">
        <v>204280</v>
      </c>
      <c r="X1450">
        <f>YEAR(semaineNetNm1[[#This Row],[Date de sortie]])</f>
        <v>2014</v>
      </c>
    </row>
    <row r="1451" spans="1:24" x14ac:dyDescent="0.25">
      <c r="A1451" s="10" t="s">
        <v>752</v>
      </c>
      <c r="B1451" s="17">
        <v>530</v>
      </c>
      <c r="C1451" s="18">
        <v>176</v>
      </c>
      <c r="D1451" s="17">
        <v>9</v>
      </c>
      <c r="E1451" s="19">
        <v>44239</v>
      </c>
      <c r="F1451" s="17" t="s">
        <v>2277</v>
      </c>
      <c r="G1451" s="17" t="s">
        <v>55</v>
      </c>
      <c r="H1451" t="str" cm="1">
        <f t="array" ref="H14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51" s="17" t="s">
        <v>56</v>
      </c>
      <c r="J1451" t="str">
        <f>IF(semaineNetNm1[[#This Row],[Popularité]]&gt;=70,"Forte","Faible")</f>
        <v>Forte</v>
      </c>
      <c r="K1451" t="str">
        <f>IF(semaineNetNm1[[#This Row],[Energie]]&gt;0.6,"Forte","Faible")</f>
        <v>Faible</v>
      </c>
      <c r="L1451" s="18">
        <v>4974880</v>
      </c>
      <c r="M1451" s="17">
        <v>83337783</v>
      </c>
      <c r="N1451" s="19">
        <v>41811</v>
      </c>
      <c r="O1451" s="17">
        <v>83</v>
      </c>
      <c r="P1451" s="17">
        <v>0.379</v>
      </c>
      <c r="Q1451" s="17">
        <v>0.61399999999999999</v>
      </c>
      <c r="R1451" s="17">
        <v>4.7600000000000003E-2</v>
      </c>
      <c r="S1451" s="17">
        <v>0.60699999999999998</v>
      </c>
      <c r="T1451" s="17">
        <v>9.8599999999999993E-2</v>
      </c>
      <c r="U1451" s="17">
        <v>0.20100000000000001</v>
      </c>
      <c r="V1451" s="17">
        <v>-10.48</v>
      </c>
      <c r="W1451" s="17">
        <v>258987</v>
      </c>
      <c r="X1451">
        <f>YEAR(semaineNetNm1[[#This Row],[Date de sortie]])</f>
        <v>2014</v>
      </c>
    </row>
    <row r="1452" spans="1:24" x14ac:dyDescent="0.25">
      <c r="A1452" s="10" t="s">
        <v>752</v>
      </c>
      <c r="B1452" s="17">
        <v>549</v>
      </c>
      <c r="C1452" s="18">
        <v>182</v>
      </c>
      <c r="D1452" s="17">
        <v>6</v>
      </c>
      <c r="E1452" s="19">
        <v>44120</v>
      </c>
      <c r="F1452" s="17" t="s">
        <v>2278</v>
      </c>
      <c r="G1452" s="17" t="s">
        <v>55</v>
      </c>
      <c r="H1452" t="str" cm="1">
        <f t="array" ref="H14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52" s="17" t="s">
        <v>56</v>
      </c>
      <c r="J1452" t="str">
        <f>IF(semaineNetNm1[[#This Row],[Popularité]]&gt;=70,"Forte","Faible")</f>
        <v>Forte</v>
      </c>
      <c r="K1452" t="str">
        <f>IF(semaineNetNm1[[#This Row],[Energie]]&gt;0.6,"Forte","Faible")</f>
        <v>Faible</v>
      </c>
      <c r="L1452" s="18">
        <v>4995623</v>
      </c>
      <c r="M1452" s="17">
        <v>83337783</v>
      </c>
      <c r="N1452" s="19">
        <v>41811</v>
      </c>
      <c r="O1452" s="17">
        <v>82</v>
      </c>
      <c r="P1452" s="17">
        <v>0.44500000000000001</v>
      </c>
      <c r="Q1452" s="17">
        <v>0.78100000000000003</v>
      </c>
      <c r="R1452" s="17">
        <v>2.9499999999999998E-2</v>
      </c>
      <c r="S1452" s="17">
        <v>0.47399999999999998</v>
      </c>
      <c r="T1452" s="17">
        <v>0.184</v>
      </c>
      <c r="U1452" s="17">
        <v>0.59099999999999997</v>
      </c>
      <c r="V1452" s="17">
        <v>-6.0609999999999999</v>
      </c>
      <c r="W1452" s="17">
        <v>281560</v>
      </c>
      <c r="X1452">
        <f>YEAR(semaineNetNm1[[#This Row],[Date de sortie]])</f>
        <v>2014</v>
      </c>
    </row>
    <row r="1453" spans="1:24" x14ac:dyDescent="0.25">
      <c r="A1453" s="10" t="s">
        <v>752</v>
      </c>
      <c r="B1453" s="17">
        <v>126</v>
      </c>
      <c r="C1453" s="18">
        <v>126</v>
      </c>
      <c r="D1453" s="17">
        <v>18</v>
      </c>
      <c r="E1453" s="19">
        <v>44400</v>
      </c>
      <c r="F1453" s="17" t="s">
        <v>2279</v>
      </c>
      <c r="G1453" s="17" t="s">
        <v>2280</v>
      </c>
      <c r="H1453" t="str" cm="1">
        <f t="array" ref="H14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53" s="17" t="s">
        <v>68</v>
      </c>
      <c r="J1453" t="str">
        <f>IF(semaineNetNm1[[#This Row],[Popularité]]&gt;=70,"Forte","Faible")</f>
        <v>Forte</v>
      </c>
      <c r="K1453" t="str">
        <f>IF(semaineNetNm1[[#This Row],[Energie]]&gt;0.6,"Forte","Faible")</f>
        <v>Forte</v>
      </c>
      <c r="L1453" s="18">
        <v>6136340</v>
      </c>
      <c r="M1453" s="17">
        <v>20270895</v>
      </c>
      <c r="N1453" s="19">
        <v>41640</v>
      </c>
      <c r="O1453" s="17">
        <v>85</v>
      </c>
      <c r="P1453" s="17">
        <v>0.83499999999999996</v>
      </c>
      <c r="Q1453" s="17">
        <v>0.52700000000000002</v>
      </c>
      <c r="R1453" s="17">
        <v>4.3299999999999998E-2</v>
      </c>
      <c r="S1453" s="17">
        <v>1.66E-2</v>
      </c>
      <c r="T1453" s="17">
        <v>0.249</v>
      </c>
      <c r="U1453" s="17">
        <v>0.65400000000000003</v>
      </c>
      <c r="V1453" s="17">
        <v>-5.298</v>
      </c>
      <c r="W1453" s="17">
        <v>176658</v>
      </c>
      <c r="X1453">
        <f>YEAR(semaineNetNm1[[#This Row],[Date de sortie]])</f>
        <v>2014</v>
      </c>
    </row>
    <row r="1454" spans="1:24" x14ac:dyDescent="0.25">
      <c r="A1454" s="10" t="s">
        <v>752</v>
      </c>
      <c r="B1454" s="17">
        <v>151</v>
      </c>
      <c r="C1454" s="18">
        <v>147</v>
      </c>
      <c r="D1454" s="17">
        <v>24</v>
      </c>
      <c r="E1454" s="19">
        <v>44365</v>
      </c>
      <c r="F1454" s="17" t="s">
        <v>2281</v>
      </c>
      <c r="G1454" s="17" t="s">
        <v>440</v>
      </c>
      <c r="H1454" t="str" cm="1">
        <f t="array" ref="H14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54" s="17" t="s">
        <v>68</v>
      </c>
      <c r="J1454" t="str">
        <f>IF(semaineNetNm1[[#This Row],[Popularité]]&gt;=70,"Forte","Faible")</f>
        <v>Forte</v>
      </c>
      <c r="K1454" t="str">
        <f>IF(semaineNetNm1[[#This Row],[Energie]]&gt;0.6,"Forte","Faible")</f>
        <v>Forte</v>
      </c>
      <c r="L1454" s="18">
        <v>5647568</v>
      </c>
      <c r="M1454" s="17">
        <v>12169108</v>
      </c>
      <c r="N1454" s="19">
        <v>41640</v>
      </c>
      <c r="O1454" s="17">
        <v>74</v>
      </c>
      <c r="P1454" s="17">
        <v>0.70499999999999996</v>
      </c>
      <c r="Q1454" s="17">
        <v>0.66400000000000003</v>
      </c>
      <c r="R1454" s="17">
        <v>3.8199999999999998E-2</v>
      </c>
      <c r="S1454" s="17">
        <v>6.54E-2</v>
      </c>
      <c r="T1454" s="17">
        <v>0.115</v>
      </c>
      <c r="U1454" s="17">
        <v>0.47699999999999998</v>
      </c>
      <c r="V1454" s="17">
        <v>-4.9720000000000004</v>
      </c>
      <c r="W1454" s="17">
        <v>257840</v>
      </c>
      <c r="X1454">
        <f>YEAR(semaineNetNm1[[#This Row],[Date de sortie]])</f>
        <v>2014</v>
      </c>
    </row>
    <row r="1455" spans="1:24" x14ac:dyDescent="0.25">
      <c r="A1455" s="10" t="s">
        <v>752</v>
      </c>
      <c r="B1455" s="17">
        <v>159</v>
      </c>
      <c r="C1455" s="18">
        <v>19</v>
      </c>
      <c r="D1455" s="17">
        <v>18</v>
      </c>
      <c r="E1455" s="19">
        <v>44309</v>
      </c>
      <c r="F1455" s="17" t="s">
        <v>2282</v>
      </c>
      <c r="G1455" s="17" t="s">
        <v>2283</v>
      </c>
      <c r="H1455" t="str" cm="1">
        <f t="array" ref="H14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55" s="17" t="s">
        <v>328</v>
      </c>
      <c r="J1455" t="str">
        <f>IF(semaineNetNm1[[#This Row],[Popularité]]&gt;=70,"Forte","Faible")</f>
        <v>Forte</v>
      </c>
      <c r="K1455" t="str">
        <f>IF(semaineNetNm1[[#This Row],[Energie]]&gt;0.6,"Forte","Faible")</f>
        <v>Faible</v>
      </c>
      <c r="L1455" s="18">
        <v>5566150</v>
      </c>
      <c r="M1455" s="17">
        <v>1687399</v>
      </c>
      <c r="N1455" s="19">
        <v>41640</v>
      </c>
      <c r="O1455" s="17">
        <v>77</v>
      </c>
      <c r="P1455" s="17">
        <v>0.27700000000000002</v>
      </c>
      <c r="Q1455" s="17">
        <v>0.52100000000000002</v>
      </c>
      <c r="R1455" s="17">
        <v>3.56E-2</v>
      </c>
      <c r="S1455" s="17">
        <v>0.63400000000000001</v>
      </c>
      <c r="T1455" s="17">
        <v>0.10299999999999999</v>
      </c>
      <c r="U1455" s="17">
        <v>0.13</v>
      </c>
      <c r="V1455" s="17">
        <v>-10.34</v>
      </c>
      <c r="W1455" s="17">
        <v>248827</v>
      </c>
      <c r="X1455">
        <f>YEAR(semaineNetNm1[[#This Row],[Date de sortie]])</f>
        <v>2014</v>
      </c>
    </row>
    <row r="1456" spans="1:24" x14ac:dyDescent="0.25">
      <c r="A1456" s="10" t="s">
        <v>752</v>
      </c>
      <c r="B1456" s="17">
        <v>677</v>
      </c>
      <c r="C1456" s="18">
        <v>147</v>
      </c>
      <c r="D1456" s="17">
        <v>1</v>
      </c>
      <c r="E1456" s="19">
        <v>44183</v>
      </c>
      <c r="F1456" s="17" t="s">
        <v>2284</v>
      </c>
      <c r="G1456" s="17" t="s">
        <v>2285</v>
      </c>
      <c r="H1456" t="str" cm="1">
        <f t="array" ref="H14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56" s="17" t="s">
        <v>2286</v>
      </c>
      <c r="J1456" t="str">
        <f>IF(semaineNetNm1[[#This Row],[Popularité]]&gt;=70,"Forte","Faible")</f>
        <v>Faible</v>
      </c>
      <c r="K1456" t="str">
        <f>IF(semaineNetNm1[[#This Row],[Energie]]&gt;0.6,"Forte","Faible")</f>
        <v>Forte</v>
      </c>
      <c r="L1456" s="18">
        <v>7350024</v>
      </c>
      <c r="M1456" s="17">
        <v>2877234</v>
      </c>
      <c r="N1456" s="19">
        <v>41610</v>
      </c>
      <c r="O1456" s="17">
        <v>42</v>
      </c>
      <c r="P1456" s="17">
        <v>0.81299999999999994</v>
      </c>
      <c r="Q1456" s="17">
        <v>0.63800000000000001</v>
      </c>
      <c r="R1456" s="17">
        <v>3.6200000000000003E-2</v>
      </c>
      <c r="S1456" s="17">
        <v>0.46400000000000002</v>
      </c>
      <c r="T1456" s="17">
        <v>0.34399999999999997</v>
      </c>
      <c r="U1456" s="17">
        <v>0.754</v>
      </c>
      <c r="V1456" s="17">
        <v>-3.8490000000000002</v>
      </c>
      <c r="W1456" s="17">
        <v>239587</v>
      </c>
      <c r="X1456">
        <f>YEAR(semaineNetNm1[[#This Row],[Date de sortie]])</f>
        <v>2013</v>
      </c>
    </row>
    <row r="1457" spans="1:24" x14ac:dyDescent="0.25">
      <c r="A1457" s="10" t="s">
        <v>752</v>
      </c>
      <c r="B1457" s="17">
        <v>1004</v>
      </c>
      <c r="C1457" s="18">
        <v>195</v>
      </c>
      <c r="D1457" s="17">
        <v>1</v>
      </c>
      <c r="E1457" s="19">
        <v>44036</v>
      </c>
      <c r="F1457" s="17" t="s">
        <v>2287</v>
      </c>
      <c r="G1457" s="17" t="s">
        <v>2288</v>
      </c>
      <c r="H1457" t="str" cm="1">
        <f t="array" ref="H14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57" s="17" t="s">
        <v>1398</v>
      </c>
      <c r="J1457" t="str">
        <f>IF(semaineNetNm1[[#This Row],[Popularité]]&gt;=70,"Forte","Faible")</f>
        <v>Forte</v>
      </c>
      <c r="K1457" t="str">
        <f>IF(semaineNetNm1[[#This Row],[Energie]]&gt;0.6,"Forte","Faible")</f>
        <v>Forte</v>
      </c>
      <c r="L1457" s="18">
        <v>4628772</v>
      </c>
      <c r="M1457" s="17">
        <v>22536304</v>
      </c>
      <c r="N1457" s="19">
        <v>41603</v>
      </c>
      <c r="O1457" s="17">
        <v>81</v>
      </c>
      <c r="P1457" s="17">
        <v>0.66300000000000003</v>
      </c>
      <c r="Q1457" s="17">
        <v>0.6</v>
      </c>
      <c r="R1457" s="17">
        <v>4.7699999999999999E-2</v>
      </c>
      <c r="S1457" s="17">
        <v>0.22500000000000001</v>
      </c>
      <c r="T1457" s="17">
        <v>0.11899999999999999</v>
      </c>
      <c r="U1457" s="17">
        <v>0.28599999999999998</v>
      </c>
      <c r="V1457" s="17">
        <v>-5.8019999999999996</v>
      </c>
      <c r="W1457" s="17">
        <v>245493</v>
      </c>
      <c r="X1457">
        <f>YEAR(semaineNetNm1[[#This Row],[Date de sortie]])</f>
        <v>2013</v>
      </c>
    </row>
    <row r="1458" spans="1:24" x14ac:dyDescent="0.25">
      <c r="A1458" s="10" t="s">
        <v>752</v>
      </c>
      <c r="B1458" s="17">
        <v>627</v>
      </c>
      <c r="C1458" s="18">
        <v>9</v>
      </c>
      <c r="D1458" s="17">
        <v>7</v>
      </c>
      <c r="E1458" s="19">
        <v>44183</v>
      </c>
      <c r="F1458" s="17" t="s">
        <v>2289</v>
      </c>
      <c r="G1458" s="17" t="s">
        <v>2290</v>
      </c>
      <c r="H1458" t="str" cm="1">
        <f t="array" ref="H145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58" s="17" t="s">
        <v>68</v>
      </c>
      <c r="J1458" t="str">
        <f>IF(semaineNetNm1[[#This Row],[Popularité]]&gt;=70,"Forte","Faible")</f>
        <v>Faible</v>
      </c>
      <c r="K1458" t="str">
        <f>IF(semaineNetNm1[[#This Row],[Energie]]&gt;0.6,"Forte","Faible")</f>
        <v>Forte</v>
      </c>
      <c r="L1458" s="18">
        <v>12266990</v>
      </c>
      <c r="M1458" s="17">
        <v>7869617</v>
      </c>
      <c r="N1458" s="19">
        <v>41576</v>
      </c>
      <c r="O1458" s="17">
        <v>49</v>
      </c>
      <c r="P1458" s="17">
        <v>0.81200000000000006</v>
      </c>
      <c r="Q1458" s="17">
        <v>0.50900000000000001</v>
      </c>
      <c r="R1458" s="17">
        <v>5.3699999999999998E-2</v>
      </c>
      <c r="S1458" s="17">
        <v>1.2800000000000001E-3</v>
      </c>
      <c r="T1458" s="17">
        <v>0.214</v>
      </c>
      <c r="U1458" s="17">
        <v>0.68899999999999995</v>
      </c>
      <c r="V1458" s="17">
        <v>-5.4390000000000001</v>
      </c>
      <c r="W1458" s="17">
        <v>229640</v>
      </c>
      <c r="X1458">
        <f>YEAR(semaineNetNm1[[#This Row],[Date de sortie]])</f>
        <v>2013</v>
      </c>
    </row>
    <row r="1459" spans="1:24" x14ac:dyDescent="0.25">
      <c r="A1459" s="10" t="s">
        <v>752</v>
      </c>
      <c r="B1459" s="17">
        <v>134</v>
      </c>
      <c r="C1459" s="18">
        <v>76</v>
      </c>
      <c r="D1459" s="17">
        <v>16</v>
      </c>
      <c r="E1459" s="19">
        <v>44309</v>
      </c>
      <c r="F1459" s="17" t="s">
        <v>2291</v>
      </c>
      <c r="G1459" s="17" t="s">
        <v>2292</v>
      </c>
      <c r="H1459" t="str" cm="1">
        <f t="array" ref="H145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59" s="17" t="s">
        <v>56</v>
      </c>
      <c r="J1459" t="str">
        <f>IF(semaineNetNm1[[#This Row],[Popularité]]&gt;=70,"Forte","Faible")</f>
        <v>Faible</v>
      </c>
      <c r="K1459" t="str">
        <f>IF(semaineNetNm1[[#This Row],[Energie]]&gt;0.6,"Forte","Faible")</f>
        <v>Faible</v>
      </c>
      <c r="L1459" s="18">
        <v>5914661</v>
      </c>
      <c r="M1459" s="17">
        <v>1838616</v>
      </c>
      <c r="N1459" s="19">
        <v>41534</v>
      </c>
      <c r="O1459" s="17">
        <v>67</v>
      </c>
      <c r="P1459" s="17">
        <v>0.53700000000000003</v>
      </c>
      <c r="Q1459" s="17">
        <v>0.44500000000000001</v>
      </c>
      <c r="R1459" s="17">
        <v>0.04</v>
      </c>
      <c r="S1459" s="17">
        <v>0.69499999999999995</v>
      </c>
      <c r="T1459" s="17">
        <v>9.4100000000000003E-2</v>
      </c>
      <c r="U1459" s="17">
        <v>0.13100000000000001</v>
      </c>
      <c r="V1459" s="17">
        <v>-8.532</v>
      </c>
      <c r="W1459" s="17">
        <v>244360</v>
      </c>
      <c r="X1459">
        <f>YEAR(semaineNetNm1[[#This Row],[Date de sortie]])</f>
        <v>2013</v>
      </c>
    </row>
    <row r="1460" spans="1:24" x14ac:dyDescent="0.25">
      <c r="A1460" s="10" t="s">
        <v>752</v>
      </c>
      <c r="B1460" s="17">
        <v>255</v>
      </c>
      <c r="C1460" s="18">
        <v>117</v>
      </c>
      <c r="D1460" s="17">
        <v>27</v>
      </c>
      <c r="E1460" s="19">
        <v>44232</v>
      </c>
      <c r="F1460" s="17" t="s">
        <v>2293</v>
      </c>
      <c r="G1460" s="17" t="s">
        <v>2294</v>
      </c>
      <c r="H1460" t="str" cm="1">
        <f t="array" ref="H146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460" s="17" t="s">
        <v>2295</v>
      </c>
      <c r="J1460" t="str">
        <f>IF(semaineNetNm1[[#This Row],[Popularité]]&gt;=70,"Forte","Faible")</f>
        <v>Forte</v>
      </c>
      <c r="K1460" t="str">
        <f>IF(semaineNetNm1[[#This Row],[Energie]]&gt;0.6,"Forte","Faible")</f>
        <v>Faible</v>
      </c>
      <c r="L1460" s="18">
        <v>4938586</v>
      </c>
      <c r="M1460" s="17">
        <v>12369079</v>
      </c>
      <c r="N1460" s="19">
        <v>41526</v>
      </c>
      <c r="O1460" s="17">
        <v>84</v>
      </c>
      <c r="P1460" s="17">
        <v>0.53200000000000003</v>
      </c>
      <c r="Q1460" s="17">
        <v>0.54800000000000004</v>
      </c>
      <c r="R1460" s="17">
        <v>3.2300000000000002E-2</v>
      </c>
      <c r="S1460" s="17">
        <v>0.186</v>
      </c>
      <c r="T1460" s="17">
        <v>0.217</v>
      </c>
      <c r="U1460" s="17">
        <v>0.40500000000000003</v>
      </c>
      <c r="V1460" s="17">
        <v>-7.5960000000000001</v>
      </c>
      <c r="W1460" s="17">
        <v>272394</v>
      </c>
      <c r="X1460">
        <f>YEAR(semaineNetNm1[[#This Row],[Date de sortie]])</f>
        <v>2013</v>
      </c>
    </row>
    <row r="1461" spans="1:24" x14ac:dyDescent="0.25">
      <c r="A1461" s="10" t="s">
        <v>752</v>
      </c>
      <c r="B1461" s="17">
        <v>426</v>
      </c>
      <c r="C1461" s="18">
        <v>104</v>
      </c>
      <c r="D1461" s="17">
        <v>16</v>
      </c>
      <c r="E1461" s="19">
        <v>44232</v>
      </c>
      <c r="F1461" s="17" t="s">
        <v>2296</v>
      </c>
      <c r="G1461" s="17" t="s">
        <v>2294</v>
      </c>
      <c r="H1461" t="str" cm="1">
        <f t="array" ref="H146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461" s="17" t="s">
        <v>2295</v>
      </c>
      <c r="J1461" t="str">
        <f>IF(semaineNetNm1[[#This Row],[Popularité]]&gt;=70,"Forte","Faible")</f>
        <v>Forte</v>
      </c>
      <c r="K1461" t="str">
        <f>IF(semaineNetNm1[[#This Row],[Energie]]&gt;0.6,"Forte","Faible")</f>
        <v>Forte</v>
      </c>
      <c r="L1461" s="18">
        <v>4976405</v>
      </c>
      <c r="M1461" s="17">
        <v>12375514</v>
      </c>
      <c r="N1461" s="19">
        <v>41526</v>
      </c>
      <c r="O1461" s="17">
        <v>82</v>
      </c>
      <c r="P1461" s="17">
        <v>0.63100000000000001</v>
      </c>
      <c r="Q1461" s="17">
        <v>0.69099999999999995</v>
      </c>
      <c r="R1461" s="17">
        <v>3.6799999999999999E-2</v>
      </c>
      <c r="S1461" s="17">
        <v>4.8300000000000003E-2</v>
      </c>
      <c r="T1461" s="17">
        <v>0.104</v>
      </c>
      <c r="U1461" s="17">
        <v>0.8</v>
      </c>
      <c r="V1461" s="17">
        <v>-6.4779999999999998</v>
      </c>
      <c r="W1461" s="17">
        <v>161124</v>
      </c>
      <c r="X1461">
        <f>YEAR(semaineNetNm1[[#This Row],[Date de sortie]])</f>
        <v>2013</v>
      </c>
    </row>
    <row r="1462" spans="1:24" x14ac:dyDescent="0.25">
      <c r="A1462" s="10" t="s">
        <v>752</v>
      </c>
      <c r="B1462" s="17">
        <v>185</v>
      </c>
      <c r="C1462" s="18">
        <v>110</v>
      </c>
      <c r="D1462" s="17">
        <v>78</v>
      </c>
      <c r="E1462" s="19">
        <v>44239</v>
      </c>
      <c r="F1462" s="17" t="s">
        <v>2297</v>
      </c>
      <c r="G1462" s="17" t="s">
        <v>2298</v>
      </c>
      <c r="H1462" t="str" cm="1">
        <f t="array" ref="H146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62" s="17" t="s">
        <v>2299</v>
      </c>
      <c r="J1462" t="str">
        <f>IF(semaineNetNm1[[#This Row],[Popularité]]&gt;=70,"Forte","Faible")</f>
        <v>Forte</v>
      </c>
      <c r="K1462" t="str">
        <f>IF(semaineNetNm1[[#This Row],[Energie]]&gt;0.6,"Forte","Faible")</f>
        <v>Faible</v>
      </c>
      <c r="L1462" s="18">
        <v>5103014</v>
      </c>
      <c r="M1462" s="17">
        <v>5799137</v>
      </c>
      <c r="N1462" s="19">
        <v>41516</v>
      </c>
      <c r="O1462" s="17">
        <v>84</v>
      </c>
      <c r="P1462" s="17">
        <v>0.26400000000000001</v>
      </c>
      <c r="Q1462" s="17">
        <v>0.42199999999999999</v>
      </c>
      <c r="R1462" s="17">
        <v>3.2199999999999999E-2</v>
      </c>
      <c r="S1462" s="17">
        <v>0.92200000000000004</v>
      </c>
      <c r="T1462" s="17">
        <v>0.13200000000000001</v>
      </c>
      <c r="U1462" s="17">
        <v>0.33100000000000002</v>
      </c>
      <c r="V1462" s="17">
        <v>-7.0640000000000001</v>
      </c>
      <c r="W1462" s="17">
        <v>269560</v>
      </c>
      <c r="X1462">
        <f>YEAR(semaineNetNm1[[#This Row],[Date de sortie]])</f>
        <v>2013</v>
      </c>
    </row>
    <row r="1463" spans="1:24" x14ac:dyDescent="0.25">
      <c r="A1463" s="10" t="s">
        <v>752</v>
      </c>
      <c r="B1463" s="17">
        <v>68</v>
      </c>
      <c r="C1463" s="18">
        <v>35</v>
      </c>
      <c r="D1463" s="17">
        <v>48</v>
      </c>
      <c r="E1463" s="19">
        <v>44225</v>
      </c>
      <c r="F1463" s="17" t="s">
        <v>2300</v>
      </c>
      <c r="G1463" s="17" t="s">
        <v>2250</v>
      </c>
      <c r="H1463" t="str" cm="1">
        <f t="array" ref="H146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463" s="17" t="s">
        <v>1490</v>
      </c>
      <c r="J1463" t="str">
        <f>IF(semaineNetNm1[[#This Row],[Popularité]]&gt;=70,"Forte","Faible")</f>
        <v>Forte</v>
      </c>
      <c r="K1463" t="str">
        <f>IF(semaineNetNm1[[#This Row],[Energie]]&gt;0.6,"Forte","Faible")</f>
        <v>Forte</v>
      </c>
      <c r="L1463" s="18">
        <v>8564017</v>
      </c>
      <c r="M1463" s="17">
        <v>6662605</v>
      </c>
      <c r="N1463" s="19">
        <v>41383</v>
      </c>
      <c r="O1463" s="17">
        <v>87</v>
      </c>
      <c r="P1463" s="17">
        <v>0.80700000000000005</v>
      </c>
      <c r="Q1463" s="17">
        <v>0.61199999999999999</v>
      </c>
      <c r="R1463" s="17">
        <v>3.3599999999999998E-2</v>
      </c>
      <c r="S1463" s="17">
        <v>4.9500000000000002E-2</v>
      </c>
      <c r="T1463" s="17">
        <v>0.10100000000000001</v>
      </c>
      <c r="U1463" s="17">
        <v>0.39800000000000002</v>
      </c>
      <c r="V1463" s="17">
        <v>-2.81</v>
      </c>
      <c r="W1463" s="17">
        <v>240400</v>
      </c>
      <c r="X1463">
        <f>YEAR(semaineNetNm1[[#This Row],[Date de sortie]])</f>
        <v>2013</v>
      </c>
    </row>
    <row r="1464" spans="1:24" x14ac:dyDescent="0.25">
      <c r="A1464" s="10" t="s">
        <v>752</v>
      </c>
      <c r="B1464" s="17">
        <v>563</v>
      </c>
      <c r="C1464" s="18">
        <v>140</v>
      </c>
      <c r="D1464" s="17">
        <v>4</v>
      </c>
      <c r="E1464" s="19">
        <v>44218</v>
      </c>
      <c r="F1464" s="17" t="s">
        <v>2301</v>
      </c>
      <c r="G1464" s="17" t="s">
        <v>1271</v>
      </c>
      <c r="H1464" t="str" cm="1">
        <f t="array" ref="H146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64" s="17" t="s">
        <v>1272</v>
      </c>
      <c r="J1464" t="str">
        <f>IF(semaineNetNm1[[#This Row],[Popularité]]&gt;=70,"Forte","Faible")</f>
        <v>Forte</v>
      </c>
      <c r="K1464" t="str">
        <f>IF(semaineNetNm1[[#This Row],[Energie]]&gt;0.6,"Forte","Faible")</f>
        <v>Forte</v>
      </c>
      <c r="L1464" s="18">
        <v>5092250</v>
      </c>
      <c r="M1464" s="17">
        <v>3912138</v>
      </c>
      <c r="N1464" s="19">
        <v>41365</v>
      </c>
      <c r="O1464" s="17">
        <v>77</v>
      </c>
      <c r="P1464" s="17">
        <v>0.85899999999999999</v>
      </c>
      <c r="Q1464" s="17">
        <v>0.15</v>
      </c>
      <c r="R1464" s="17">
        <v>5.9499999999999997E-2</v>
      </c>
      <c r="S1464" s="17">
        <v>2.0100000000000001E-3</v>
      </c>
      <c r="T1464" s="17">
        <v>0.38700000000000001</v>
      </c>
      <c r="U1464" s="17">
        <v>0.35399999999999998</v>
      </c>
      <c r="V1464" s="17">
        <v>-2.827</v>
      </c>
      <c r="W1464" s="17">
        <v>228147</v>
      </c>
      <c r="X1464">
        <f>YEAR(semaineNetNm1[[#This Row],[Date de sortie]])</f>
        <v>2013</v>
      </c>
    </row>
    <row r="1465" spans="1:24" x14ac:dyDescent="0.25">
      <c r="A1465" s="10" t="s">
        <v>752</v>
      </c>
      <c r="B1465" s="17">
        <v>758</v>
      </c>
      <c r="C1465" s="18">
        <v>188</v>
      </c>
      <c r="D1465" s="17">
        <v>1</v>
      </c>
      <c r="E1465" s="19">
        <v>44155</v>
      </c>
      <c r="F1465" s="17" t="s">
        <v>2302</v>
      </c>
      <c r="G1465" s="17" t="s">
        <v>2303</v>
      </c>
      <c r="H1465" t="str" cm="1">
        <f t="array" ref="H146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65" s="17" t="s">
        <v>68</v>
      </c>
      <c r="J1465" t="str">
        <f>IF(semaineNetNm1[[#This Row],[Popularité]]&gt;=70,"Forte","Faible")</f>
        <v>Forte</v>
      </c>
      <c r="K1465" t="str">
        <f>IF(semaineNetNm1[[#This Row],[Energie]]&gt;0.6,"Forte","Faible")</f>
        <v>Faible</v>
      </c>
      <c r="L1465" s="18">
        <v>4988571</v>
      </c>
      <c r="M1465" s="17">
        <v>11034144</v>
      </c>
      <c r="N1465" s="19">
        <v>41348</v>
      </c>
      <c r="O1465" s="17">
        <v>78</v>
      </c>
      <c r="P1465" s="17">
        <v>0.51200000000000001</v>
      </c>
      <c r="Q1465" s="17">
        <v>0.57399999999999995</v>
      </c>
      <c r="R1465" s="17">
        <v>5.0299999999999997E-2</v>
      </c>
      <c r="S1465" s="17">
        <v>0.23400000000000001</v>
      </c>
      <c r="T1465" s="17">
        <v>9.4600000000000004E-2</v>
      </c>
      <c r="U1465" s="17">
        <v>0.51200000000000001</v>
      </c>
      <c r="V1465" s="17">
        <v>-6.6639999999999997</v>
      </c>
      <c r="W1465" s="17">
        <v>484147</v>
      </c>
      <c r="X1465">
        <f>YEAR(semaineNetNm1[[#This Row],[Date de sortie]])</f>
        <v>2013</v>
      </c>
    </row>
    <row r="1466" spans="1:24" x14ac:dyDescent="0.25">
      <c r="A1466" s="10" t="s">
        <v>752</v>
      </c>
      <c r="B1466" s="17">
        <v>825</v>
      </c>
      <c r="C1466" s="18">
        <v>172</v>
      </c>
      <c r="D1466" s="17">
        <v>14</v>
      </c>
      <c r="E1466" s="19">
        <v>44057</v>
      </c>
      <c r="F1466" s="17" t="s">
        <v>2304</v>
      </c>
      <c r="G1466" s="17" t="s">
        <v>2305</v>
      </c>
      <c r="H1466" t="str" cm="1">
        <f t="array" ref="H146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66" s="17" t="s">
        <v>2276</v>
      </c>
      <c r="J1466" t="str">
        <f>IF(semaineNetNm1[[#This Row],[Popularité]]&gt;=70,"Forte","Faible")</f>
        <v>Forte</v>
      </c>
      <c r="K1466" t="str">
        <f>IF(semaineNetNm1[[#This Row],[Energie]]&gt;0.6,"Forte","Faible")</f>
        <v>Faible</v>
      </c>
      <c r="L1466" s="18">
        <v>4765198</v>
      </c>
      <c r="M1466" s="17">
        <v>2819406</v>
      </c>
      <c r="N1466" s="19">
        <v>41322</v>
      </c>
      <c r="O1466" s="17">
        <v>75</v>
      </c>
      <c r="P1466" s="17">
        <v>0.54500000000000004</v>
      </c>
      <c r="Q1466" s="17">
        <v>0.47899999999999998</v>
      </c>
      <c r="R1466" s="17">
        <v>6.88E-2</v>
      </c>
      <c r="S1466" s="17">
        <v>0.36499999999999999</v>
      </c>
      <c r="T1466" s="17">
        <v>9.6299999999999997E-2</v>
      </c>
      <c r="U1466" s="17">
        <v>0.24299999999999999</v>
      </c>
      <c r="V1466" s="17">
        <v>-7.3460000000000001</v>
      </c>
      <c r="W1466" s="17">
        <v>252733</v>
      </c>
      <c r="X1466">
        <f>YEAR(semaineNetNm1[[#This Row],[Date de sortie]])</f>
        <v>2013</v>
      </c>
    </row>
    <row r="1467" spans="1:24" x14ac:dyDescent="0.25">
      <c r="A1467" s="10" t="s">
        <v>752</v>
      </c>
      <c r="B1467" s="17">
        <v>155</v>
      </c>
      <c r="C1467" s="18">
        <v>142</v>
      </c>
      <c r="D1467" s="17">
        <v>23</v>
      </c>
      <c r="E1467" s="19">
        <v>44344</v>
      </c>
      <c r="F1467" s="17" t="s">
        <v>2306</v>
      </c>
      <c r="G1467" s="17" t="s">
        <v>2280</v>
      </c>
      <c r="H1467" t="str" cm="1">
        <f t="array" ref="H146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67" s="17" t="s">
        <v>68</v>
      </c>
      <c r="J1467" t="str">
        <f>IF(semaineNetNm1[[#This Row],[Popularité]]&gt;=70,"Forte","Faible")</f>
        <v>Forte</v>
      </c>
      <c r="K1467" t="str">
        <f>IF(semaineNetNm1[[#This Row],[Energie]]&gt;0.6,"Forte","Faible")</f>
        <v>Forte</v>
      </c>
      <c r="L1467" s="18">
        <v>5607285</v>
      </c>
      <c r="M1467" s="17">
        <v>20270895</v>
      </c>
      <c r="N1467" s="19">
        <v>41275</v>
      </c>
      <c r="O1467" s="17">
        <v>84</v>
      </c>
      <c r="P1467" s="17">
        <v>0.78300000000000003</v>
      </c>
      <c r="Q1467" s="17">
        <v>0.53200000000000003</v>
      </c>
      <c r="R1467" s="17">
        <v>5.2299999999999999E-2</v>
      </c>
      <c r="S1467" s="17">
        <v>3.8E-3</v>
      </c>
      <c r="T1467" s="17">
        <v>0.161</v>
      </c>
      <c r="U1467" s="17">
        <v>0.64300000000000002</v>
      </c>
      <c r="V1467" s="17">
        <v>-5.6970000000000001</v>
      </c>
      <c r="W1467" s="17">
        <v>247427</v>
      </c>
      <c r="X1467">
        <f>YEAR(semaineNetNm1[[#This Row],[Date de sortie]])</f>
        <v>2013</v>
      </c>
    </row>
    <row r="1468" spans="1:24" x14ac:dyDescent="0.25">
      <c r="A1468" s="10" t="s">
        <v>752</v>
      </c>
      <c r="B1468" s="17">
        <v>417</v>
      </c>
      <c r="C1468" s="18">
        <v>197</v>
      </c>
      <c r="D1468" s="17">
        <v>1</v>
      </c>
      <c r="E1468" s="19">
        <v>44309</v>
      </c>
      <c r="F1468" s="17" t="s">
        <v>2307</v>
      </c>
      <c r="G1468" s="17" t="s">
        <v>2308</v>
      </c>
      <c r="H1468" t="str" cm="1">
        <f t="array" ref="H146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68" s="17" t="s">
        <v>68</v>
      </c>
      <c r="J1468" t="str">
        <f>IF(semaineNetNm1[[#This Row],[Popularité]]&gt;=70,"Forte","Faible")</f>
        <v>Forte</v>
      </c>
      <c r="K1468" t="str">
        <f>IF(semaineNetNm1[[#This Row],[Energie]]&gt;0.6,"Forte","Faible")</f>
        <v>Faible</v>
      </c>
      <c r="L1468" s="18">
        <v>4945935</v>
      </c>
      <c r="M1468" s="17">
        <v>32603394</v>
      </c>
      <c r="N1468" s="19">
        <v>41250</v>
      </c>
      <c r="O1468" s="17">
        <v>82</v>
      </c>
      <c r="P1468" s="17">
        <v>0.28000000000000003</v>
      </c>
      <c r="Q1468" s="17">
        <v>0.61199999999999999</v>
      </c>
      <c r="R1468" s="17">
        <v>4.3400000000000001E-2</v>
      </c>
      <c r="S1468" s="17">
        <v>0.93200000000000005</v>
      </c>
      <c r="T1468" s="17">
        <v>8.7999999999999995E-2</v>
      </c>
      <c r="U1468" s="17">
        <v>0.38700000000000001</v>
      </c>
      <c r="V1468" s="17">
        <v>-8.6479999999999997</v>
      </c>
      <c r="W1468" s="17">
        <v>213827</v>
      </c>
      <c r="X1468">
        <f>YEAR(semaineNetNm1[[#This Row],[Date de sortie]])</f>
        <v>2012</v>
      </c>
    </row>
    <row r="1469" spans="1:24" x14ac:dyDescent="0.25">
      <c r="A1469" s="10" t="s">
        <v>752</v>
      </c>
      <c r="B1469" s="17">
        <v>625</v>
      </c>
      <c r="C1469" s="18">
        <v>6</v>
      </c>
      <c r="D1469" s="17">
        <v>7</v>
      </c>
      <c r="E1469" s="19">
        <v>44183</v>
      </c>
      <c r="F1469" s="17" t="s">
        <v>2309</v>
      </c>
      <c r="G1469" s="17" t="s">
        <v>2310</v>
      </c>
      <c r="H1469" t="str" cm="1">
        <f t="array" ref="H146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69" s="17" t="s">
        <v>122</v>
      </c>
      <c r="J1469" t="str">
        <f>IF(semaineNetNm1[[#This Row],[Popularité]]&gt;=70,"Forte","Faible")</f>
        <v>Faible</v>
      </c>
      <c r="K1469" t="str">
        <f>IF(semaineNetNm1[[#This Row],[Energie]]&gt;0.6,"Forte","Faible")</f>
        <v>Faible</v>
      </c>
      <c r="L1469" s="18">
        <v>15424001</v>
      </c>
      <c r="M1469" s="17">
        <v>4702232</v>
      </c>
      <c r="N1469" s="19">
        <v>41222</v>
      </c>
      <c r="O1469" s="17">
        <v>55</v>
      </c>
      <c r="P1469" s="17">
        <v>0.214</v>
      </c>
      <c r="Q1469" s="17">
        <v>0.33900000000000002</v>
      </c>
      <c r="R1469" s="17">
        <v>3.7499999999999999E-2</v>
      </c>
      <c r="S1469" s="17">
        <v>0.90800000000000003</v>
      </c>
      <c r="T1469" s="17">
        <v>0.34100000000000003</v>
      </c>
      <c r="U1469" s="17">
        <v>0.36299999999999999</v>
      </c>
      <c r="V1469" s="17">
        <v>-11.714</v>
      </c>
      <c r="W1469" s="17">
        <v>206640</v>
      </c>
      <c r="X1469">
        <f>YEAR(semaineNetNm1[[#This Row],[Date de sortie]])</f>
        <v>2012</v>
      </c>
    </row>
    <row r="1470" spans="1:24" x14ac:dyDescent="0.25">
      <c r="A1470" s="10" t="s">
        <v>752</v>
      </c>
      <c r="B1470" s="17">
        <v>635</v>
      </c>
      <c r="C1470" s="18">
        <v>21</v>
      </c>
      <c r="D1470" s="17">
        <v>6</v>
      </c>
      <c r="E1470" s="19">
        <v>44183</v>
      </c>
      <c r="F1470" s="17" t="s">
        <v>2311</v>
      </c>
      <c r="G1470" s="17" t="s">
        <v>2310</v>
      </c>
      <c r="H1470" t="str" cm="1">
        <f t="array" ref="H147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70" s="17" t="s">
        <v>122</v>
      </c>
      <c r="J1470" t="str">
        <f>IF(semaineNetNm1[[#This Row],[Popularité]]&gt;=70,"Forte","Faible")</f>
        <v>Faible</v>
      </c>
      <c r="K1470" t="str">
        <f>IF(semaineNetNm1[[#This Row],[Energie]]&gt;0.6,"Forte","Faible")</f>
        <v>Faible</v>
      </c>
      <c r="L1470" s="18">
        <v>9852792</v>
      </c>
      <c r="M1470" s="17">
        <v>4702232</v>
      </c>
      <c r="N1470" s="19">
        <v>41222</v>
      </c>
      <c r="O1470" s="17">
        <v>48</v>
      </c>
      <c r="P1470" s="17">
        <v>0.46500000000000002</v>
      </c>
      <c r="Q1470" s="17">
        <v>0.64700000000000002</v>
      </c>
      <c r="R1470" s="17">
        <v>4.2799999999999998E-2</v>
      </c>
      <c r="S1470" s="17">
        <v>0.86499999999999999</v>
      </c>
      <c r="T1470" s="17">
        <v>8.8200000000000001E-2</v>
      </c>
      <c r="U1470" s="17">
        <v>0.69899999999999995</v>
      </c>
      <c r="V1470" s="17">
        <v>-8.3079999999999998</v>
      </c>
      <c r="W1470" s="17">
        <v>119787</v>
      </c>
      <c r="X1470">
        <f>YEAR(semaineNetNm1[[#This Row],[Date de sortie]])</f>
        <v>2012</v>
      </c>
    </row>
    <row r="1471" spans="1:24" x14ac:dyDescent="0.25">
      <c r="A1471" s="10" t="s">
        <v>752</v>
      </c>
      <c r="B1471" s="17">
        <v>666</v>
      </c>
      <c r="C1471" s="18">
        <v>117</v>
      </c>
      <c r="D1471" s="17">
        <v>1</v>
      </c>
      <c r="E1471" s="19">
        <v>44183</v>
      </c>
      <c r="F1471" s="17" t="s">
        <v>2312</v>
      </c>
      <c r="G1471" s="17" t="s">
        <v>2310</v>
      </c>
      <c r="H1471" t="str" cm="1">
        <f t="array" ref="H147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71" s="17" t="s">
        <v>122</v>
      </c>
      <c r="J1471" t="str">
        <f>IF(semaineNetNm1[[#This Row],[Popularité]]&gt;=70,"Forte","Faible")</f>
        <v>Faible</v>
      </c>
      <c r="K1471" t="str">
        <f>IF(semaineNetNm1[[#This Row],[Energie]]&gt;0.6,"Forte","Faible")</f>
        <v>Faible</v>
      </c>
      <c r="L1471" s="18">
        <v>8177832</v>
      </c>
      <c r="M1471" s="17">
        <v>4702232</v>
      </c>
      <c r="N1471" s="19">
        <v>41222</v>
      </c>
      <c r="O1471" s="17">
        <v>44</v>
      </c>
      <c r="P1471" s="17">
        <v>0.38900000000000001</v>
      </c>
      <c r="Q1471" s="17">
        <v>0.59399999999999997</v>
      </c>
      <c r="R1471" s="17">
        <v>5.1700000000000003E-2</v>
      </c>
      <c r="S1471" s="17">
        <v>0.78500000000000003</v>
      </c>
      <c r="T1471" s="17">
        <v>3.1300000000000001E-2</v>
      </c>
      <c r="U1471" s="17">
        <v>0.39600000000000002</v>
      </c>
      <c r="V1471" s="17">
        <v>-7.109</v>
      </c>
      <c r="W1471" s="17">
        <v>171093</v>
      </c>
      <c r="X1471">
        <f>YEAR(semaineNetNm1[[#This Row],[Date de sortie]])</f>
        <v>2012</v>
      </c>
    </row>
    <row r="1472" spans="1:24" x14ac:dyDescent="0.25">
      <c r="A1472" s="10" t="s">
        <v>752</v>
      </c>
      <c r="B1472" s="17">
        <v>285</v>
      </c>
      <c r="C1472" s="18">
        <v>170</v>
      </c>
      <c r="D1472" s="17">
        <v>13</v>
      </c>
      <c r="E1472" s="19">
        <v>44309</v>
      </c>
      <c r="F1472" s="17" t="s">
        <v>2313</v>
      </c>
      <c r="G1472" s="17" t="s">
        <v>2314</v>
      </c>
      <c r="H1472" t="str" cm="1">
        <f t="array" ref="H147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472" s="17" t="s">
        <v>213</v>
      </c>
      <c r="J1472" t="str">
        <f>IF(semaineNetNm1[[#This Row],[Popularité]]&gt;=70,"Forte","Faible")</f>
        <v>Forte</v>
      </c>
      <c r="K1472" t="str">
        <f>IF(semaineNetNm1[[#This Row],[Energie]]&gt;0.6,"Forte","Faible")</f>
        <v>Forte</v>
      </c>
      <c r="L1472" s="18">
        <v>5085147</v>
      </c>
      <c r="M1472" s="17">
        <v>2562082</v>
      </c>
      <c r="N1472" s="19">
        <v>41191</v>
      </c>
      <c r="O1472" s="17">
        <v>83</v>
      </c>
      <c r="P1472" s="17">
        <v>0.92200000000000004</v>
      </c>
      <c r="Q1472" s="17">
        <v>0.64100000000000001</v>
      </c>
      <c r="R1472" s="17">
        <v>7.8600000000000003E-2</v>
      </c>
      <c r="S1472" s="17">
        <v>2.9100000000000001E-2</v>
      </c>
      <c r="T1472" s="17">
        <v>8.6199999999999999E-2</v>
      </c>
      <c r="U1472" s="17">
        <v>0.84699999999999998</v>
      </c>
      <c r="V1472" s="17">
        <v>-4.4569999999999999</v>
      </c>
      <c r="W1472" s="17">
        <v>258343</v>
      </c>
      <c r="X1472">
        <f>YEAR(semaineNetNm1[[#This Row],[Date de sortie]])</f>
        <v>2012</v>
      </c>
    </row>
    <row r="1473" spans="1:24" x14ac:dyDescent="0.25">
      <c r="A1473" s="10" t="s">
        <v>752</v>
      </c>
      <c r="B1473" s="17">
        <v>997</v>
      </c>
      <c r="C1473" s="18">
        <v>161</v>
      </c>
      <c r="D1473" s="17">
        <v>2</v>
      </c>
      <c r="E1473" s="19">
        <v>44029</v>
      </c>
      <c r="F1473" s="17" t="s">
        <v>2315</v>
      </c>
      <c r="G1473" s="17" t="s">
        <v>2288</v>
      </c>
      <c r="H1473" t="str" cm="1">
        <f t="array" ref="H147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73" s="17" t="s">
        <v>1398</v>
      </c>
      <c r="J1473" t="str">
        <f>IF(semaineNetNm1[[#This Row],[Popularité]]&gt;=70,"Forte","Faible")</f>
        <v>Forte</v>
      </c>
      <c r="K1473" t="str">
        <f>IF(semaineNetNm1[[#This Row],[Energie]]&gt;0.6,"Forte","Faible")</f>
        <v>Forte</v>
      </c>
      <c r="L1473" s="18">
        <v>4966428</v>
      </c>
      <c r="M1473" s="17">
        <v>22536304</v>
      </c>
      <c r="N1473" s="19">
        <v>41054</v>
      </c>
      <c r="O1473" s="17">
        <v>82</v>
      </c>
      <c r="P1473" s="17">
        <v>0.78700000000000003</v>
      </c>
      <c r="Q1473" s="17">
        <v>0.72599999999999998</v>
      </c>
      <c r="R1473" s="17">
        <v>7.3700000000000002E-2</v>
      </c>
      <c r="S1473" s="17">
        <v>8.9999999999999993E-3</v>
      </c>
      <c r="T1473" s="17">
        <v>5.96E-2</v>
      </c>
      <c r="U1473" s="17">
        <v>0.88800000000000001</v>
      </c>
      <c r="V1473" s="17">
        <v>-2.4940000000000002</v>
      </c>
      <c r="W1473" s="17">
        <v>199987</v>
      </c>
      <c r="X1473">
        <f>YEAR(semaineNetNm1[[#This Row],[Date de sortie]])</f>
        <v>2012</v>
      </c>
    </row>
    <row r="1474" spans="1:24" x14ac:dyDescent="0.25">
      <c r="A1474" s="10" t="s">
        <v>752</v>
      </c>
      <c r="B1474" s="17">
        <v>368</v>
      </c>
      <c r="C1474" s="18">
        <v>148</v>
      </c>
      <c r="D1474" s="17">
        <v>7</v>
      </c>
      <c r="E1474" s="19">
        <v>44309</v>
      </c>
      <c r="F1474" s="17" t="s">
        <v>2316</v>
      </c>
      <c r="G1474" s="17" t="s">
        <v>2317</v>
      </c>
      <c r="H1474" t="str" cm="1">
        <f t="array" ref="H147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74" s="17" t="s">
        <v>68</v>
      </c>
      <c r="J1474" t="str">
        <f>IF(semaineNetNm1[[#This Row],[Popularité]]&gt;=70,"Forte","Faible")</f>
        <v>Forte</v>
      </c>
      <c r="K1474" t="str">
        <f>IF(semaineNetNm1[[#This Row],[Energie]]&gt;0.6,"Forte","Faible")</f>
        <v>Forte</v>
      </c>
      <c r="L1474" s="18">
        <v>5375782</v>
      </c>
      <c r="M1474" s="17">
        <v>2918229</v>
      </c>
      <c r="N1474" s="19">
        <v>41029</v>
      </c>
      <c r="O1474" s="17">
        <v>73</v>
      </c>
      <c r="P1474" s="17">
        <v>0.85599999999999998</v>
      </c>
      <c r="Q1474" s="17">
        <v>0.495</v>
      </c>
      <c r="R1474" s="17">
        <v>3.1099999999999999E-2</v>
      </c>
      <c r="S1474" s="17">
        <v>2.1900000000000001E-4</v>
      </c>
      <c r="T1474" s="17">
        <v>0.10299999999999999</v>
      </c>
      <c r="U1474" s="17">
        <v>0.60899999999999999</v>
      </c>
      <c r="V1474" s="17">
        <v>-5.1230000000000002</v>
      </c>
      <c r="W1474" s="17">
        <v>154667</v>
      </c>
      <c r="X1474">
        <f>YEAR(semaineNetNm1[[#This Row],[Date de sortie]])</f>
        <v>2012</v>
      </c>
    </row>
    <row r="1475" spans="1:24" x14ac:dyDescent="0.25">
      <c r="A1475" s="10" t="s">
        <v>752</v>
      </c>
      <c r="B1475" s="17">
        <v>459</v>
      </c>
      <c r="C1475" s="18">
        <v>193</v>
      </c>
      <c r="D1475" s="17">
        <v>3</v>
      </c>
      <c r="E1475" s="19">
        <v>44274</v>
      </c>
      <c r="F1475" s="17" t="s">
        <v>2318</v>
      </c>
      <c r="G1475" s="17" t="s">
        <v>2319</v>
      </c>
      <c r="H1475" t="str" cm="1">
        <f t="array" ref="H147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75" s="17" t="s">
        <v>56</v>
      </c>
      <c r="J1475" t="str">
        <f>IF(semaineNetNm1[[#This Row],[Popularité]]&gt;=70,"Forte","Faible")</f>
        <v>Forte</v>
      </c>
      <c r="K1475" t="str">
        <f>IF(semaineNetNm1[[#This Row],[Energie]]&gt;0.6,"Forte","Faible")</f>
        <v>Forte</v>
      </c>
      <c r="L1475" s="18">
        <v>5052717</v>
      </c>
      <c r="M1475" s="17">
        <v>32279979</v>
      </c>
      <c r="N1475" s="19">
        <v>40909</v>
      </c>
      <c r="O1475" s="17">
        <v>74</v>
      </c>
      <c r="P1475" s="17">
        <v>0.75600000000000001</v>
      </c>
      <c r="Q1475" s="17">
        <v>0.73899999999999999</v>
      </c>
      <c r="R1475" s="17">
        <v>3.9399999999999998E-2</v>
      </c>
      <c r="S1475" s="17">
        <v>1.3599999999999999E-2</v>
      </c>
      <c r="T1475" s="17">
        <v>0.37</v>
      </c>
      <c r="U1475" s="17">
        <v>0.52300000000000002</v>
      </c>
      <c r="V1475" s="17">
        <v>-4.8280000000000003</v>
      </c>
      <c r="W1475" s="17">
        <v>231387</v>
      </c>
      <c r="X1475">
        <f>YEAR(semaineNetNm1[[#This Row],[Date de sortie]])</f>
        <v>2012</v>
      </c>
    </row>
    <row r="1476" spans="1:24" x14ac:dyDescent="0.25">
      <c r="A1476" s="10" t="s">
        <v>752</v>
      </c>
      <c r="B1476" s="17">
        <v>883</v>
      </c>
      <c r="C1476" s="18">
        <v>143</v>
      </c>
      <c r="D1476" s="17">
        <v>7</v>
      </c>
      <c r="E1476" s="19">
        <v>44071</v>
      </c>
      <c r="F1476" s="17" t="s">
        <v>2320</v>
      </c>
      <c r="G1476" s="17" t="s">
        <v>2321</v>
      </c>
      <c r="H1476" t="str" cm="1">
        <f t="array" ref="H147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476" s="17" t="s">
        <v>408</v>
      </c>
      <c r="J1476" t="str">
        <f>IF(semaineNetNm1[[#This Row],[Popularité]]&gt;=70,"Forte","Faible")</f>
        <v>Forte</v>
      </c>
      <c r="K1476" t="str">
        <f>IF(semaineNetNm1[[#This Row],[Energie]]&gt;0.6,"Forte","Faible")</f>
        <v>Faible</v>
      </c>
      <c r="L1476" s="18">
        <v>4632724</v>
      </c>
      <c r="M1476" s="17">
        <v>17931101</v>
      </c>
      <c r="N1476" s="19">
        <v>40909</v>
      </c>
      <c r="O1476" s="17">
        <v>75</v>
      </c>
      <c r="P1476" s="17">
        <v>0.53100000000000003</v>
      </c>
      <c r="Q1476" s="17">
        <v>0.71599999999999997</v>
      </c>
      <c r="R1476" s="17">
        <v>0.122</v>
      </c>
      <c r="S1476" s="17">
        <v>7.0300000000000001E-2</v>
      </c>
      <c r="T1476" s="17">
        <v>0.224</v>
      </c>
      <c r="U1476" s="17">
        <v>0.34399999999999997</v>
      </c>
      <c r="V1476" s="17">
        <v>-7.3550000000000004</v>
      </c>
      <c r="W1476" s="17">
        <v>386907</v>
      </c>
      <c r="X1476">
        <f>YEAR(semaineNetNm1[[#This Row],[Date de sortie]])</f>
        <v>2012</v>
      </c>
    </row>
    <row r="1477" spans="1:24" x14ac:dyDescent="0.25">
      <c r="A1477" s="10" t="s">
        <v>752</v>
      </c>
      <c r="B1477" s="17">
        <v>251</v>
      </c>
      <c r="C1477" s="18">
        <v>136</v>
      </c>
      <c r="D1477" s="17">
        <v>15</v>
      </c>
      <c r="E1477" s="19">
        <v>44288</v>
      </c>
      <c r="F1477" s="17" t="s">
        <v>2322</v>
      </c>
      <c r="G1477" s="17" t="s">
        <v>2323</v>
      </c>
      <c r="H1477" t="str" cm="1">
        <f t="array" ref="H147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77" s="17" t="s">
        <v>68</v>
      </c>
      <c r="J1477" t="str">
        <f>IF(semaineNetNm1[[#This Row],[Popularité]]&gt;=70,"Forte","Faible")</f>
        <v>Forte</v>
      </c>
      <c r="K1477" t="str">
        <f>IF(semaineNetNm1[[#This Row],[Energie]]&gt;0.6,"Forte","Faible")</f>
        <v>Forte</v>
      </c>
      <c r="L1477" s="18">
        <v>4992345</v>
      </c>
      <c r="M1477" s="17">
        <v>1275345</v>
      </c>
      <c r="N1477" s="19">
        <v>40858</v>
      </c>
      <c r="O1477" s="17">
        <v>82</v>
      </c>
      <c r="P1477" s="17">
        <v>0.79500000000000004</v>
      </c>
      <c r="Q1477" s="17">
        <v>0.64600000000000002</v>
      </c>
      <c r="R1477" s="17">
        <v>9.7600000000000006E-2</v>
      </c>
      <c r="S1477" s="17">
        <v>3.1899999999999998E-2</v>
      </c>
      <c r="T1477" s="17">
        <v>0.26700000000000002</v>
      </c>
      <c r="U1477" s="17">
        <v>0.79600000000000004</v>
      </c>
      <c r="V1477" s="17">
        <v>-3.2930000000000001</v>
      </c>
      <c r="W1477" s="17">
        <v>210960</v>
      </c>
      <c r="X1477">
        <f>YEAR(semaineNetNm1[[#This Row],[Date de sortie]])</f>
        <v>2011</v>
      </c>
    </row>
    <row r="1478" spans="1:24" x14ac:dyDescent="0.25">
      <c r="A1478" s="10" t="s">
        <v>752</v>
      </c>
      <c r="B1478" s="17">
        <v>828</v>
      </c>
      <c r="C1478" s="18">
        <v>197</v>
      </c>
      <c r="D1478" s="17">
        <v>1</v>
      </c>
      <c r="E1478" s="19">
        <v>44127</v>
      </c>
      <c r="F1478" s="17" t="s">
        <v>2324</v>
      </c>
      <c r="G1478" s="17" t="s">
        <v>2325</v>
      </c>
      <c r="H1478" t="str" cm="1">
        <f t="array" ref="H147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78" s="17" t="s">
        <v>2286</v>
      </c>
      <c r="J1478" t="str">
        <f>IF(semaineNetNm1[[#This Row],[Popularité]]&gt;=70,"Forte","Faible")</f>
        <v>Forte</v>
      </c>
      <c r="K1478" t="str">
        <f>IF(semaineNetNm1[[#This Row],[Energie]]&gt;0.6,"Forte","Faible")</f>
        <v>Faible</v>
      </c>
      <c r="L1478" s="18">
        <v>4703672</v>
      </c>
      <c r="M1478" s="17">
        <v>28335338</v>
      </c>
      <c r="N1478" s="19">
        <v>40567</v>
      </c>
      <c r="O1478" s="17">
        <v>77</v>
      </c>
      <c r="P1478" s="17">
        <v>0.31900000000000001</v>
      </c>
      <c r="Q1478" s="17">
        <v>0.55600000000000005</v>
      </c>
      <c r="R1478" s="17">
        <v>2.81E-2</v>
      </c>
      <c r="S1478" s="17">
        <v>0.89300000000000002</v>
      </c>
      <c r="T1478" s="17">
        <v>9.9599999999999994E-2</v>
      </c>
      <c r="U1478" s="17">
        <v>0.29399999999999998</v>
      </c>
      <c r="V1478" s="17">
        <v>-8.2509999999999994</v>
      </c>
      <c r="W1478" s="17">
        <v>285240</v>
      </c>
      <c r="X1478">
        <f>YEAR(semaineNetNm1[[#This Row],[Date de sortie]])</f>
        <v>2011</v>
      </c>
    </row>
    <row r="1479" spans="1:24" x14ac:dyDescent="0.25">
      <c r="A1479" s="10" t="s">
        <v>752</v>
      </c>
      <c r="B1479" s="17">
        <v>336</v>
      </c>
      <c r="C1479" s="18">
        <v>129</v>
      </c>
      <c r="D1479" s="17">
        <v>14</v>
      </c>
      <c r="E1479" s="19">
        <v>44288</v>
      </c>
      <c r="F1479" s="17" t="s">
        <v>2326</v>
      </c>
      <c r="G1479" s="17" t="s">
        <v>2327</v>
      </c>
      <c r="H1479" t="str" cm="1">
        <f t="array" ref="H147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79" s="17" t="s">
        <v>71</v>
      </c>
      <c r="J1479" t="str">
        <f>IF(semaineNetNm1[[#This Row],[Popularité]]&gt;=70,"Forte","Faible")</f>
        <v>Forte</v>
      </c>
      <c r="K1479" t="str">
        <f>IF(semaineNetNm1[[#This Row],[Energie]]&gt;0.6,"Forte","Faible")</f>
        <v>Faible</v>
      </c>
      <c r="L1479" s="18">
        <v>5068972</v>
      </c>
      <c r="M1479" s="17">
        <v>2263960</v>
      </c>
      <c r="N1479" s="19">
        <v>40544</v>
      </c>
      <c r="O1479" s="17">
        <v>76</v>
      </c>
      <c r="P1479" s="17">
        <v>0.495</v>
      </c>
      <c r="Q1479" s="17">
        <v>0.86399999999999999</v>
      </c>
      <c r="R1479" s="17">
        <v>3.6999999999999998E-2</v>
      </c>
      <c r="S1479" s="17">
        <v>0.59099999999999997</v>
      </c>
      <c r="T1479" s="17">
        <v>9.9199999999999997E-2</v>
      </c>
      <c r="U1479" s="17">
        <v>0.72</v>
      </c>
      <c r="V1479" s="17">
        <v>-7.0359999999999996</v>
      </c>
      <c r="W1479" s="17">
        <v>244973</v>
      </c>
      <c r="X1479">
        <f>YEAR(semaineNetNm1[[#This Row],[Date de sortie]])</f>
        <v>2011</v>
      </c>
    </row>
    <row r="1480" spans="1:24" x14ac:dyDescent="0.25">
      <c r="A1480" s="10" t="s">
        <v>752</v>
      </c>
      <c r="B1480" s="17">
        <v>631</v>
      </c>
      <c r="C1480" s="18">
        <v>15</v>
      </c>
      <c r="D1480" s="17">
        <v>6</v>
      </c>
      <c r="E1480" s="19">
        <v>44183</v>
      </c>
      <c r="F1480" s="17" t="s">
        <v>2328</v>
      </c>
      <c r="G1480" s="17" t="s">
        <v>37</v>
      </c>
      <c r="H1480" t="str" cm="1">
        <f t="array" ref="H148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80" s="17" t="s">
        <v>61</v>
      </c>
      <c r="J1480" t="str">
        <f>IF(semaineNetNm1[[#This Row],[Popularité]]&gt;=70,"Forte","Faible")</f>
        <v>Faible</v>
      </c>
      <c r="K1480" t="str">
        <f>IF(semaineNetNm1[[#This Row],[Energie]]&gt;0.6,"Forte","Faible")</f>
        <v>Faible</v>
      </c>
      <c r="L1480" s="18">
        <v>10609206</v>
      </c>
      <c r="M1480" s="17">
        <v>48544923</v>
      </c>
      <c r="N1480" s="19">
        <v>40544</v>
      </c>
      <c r="O1480" s="17">
        <v>59</v>
      </c>
      <c r="P1480" s="17">
        <v>0.56000000000000005</v>
      </c>
      <c r="Q1480" s="17">
        <v>0.65700000000000003</v>
      </c>
      <c r="R1480" s="17">
        <v>4.6699999999999998E-2</v>
      </c>
      <c r="S1480" s="17">
        <v>0.498</v>
      </c>
      <c r="T1480" s="17">
        <v>7.9399999999999998E-2</v>
      </c>
      <c r="U1480" s="17">
        <v>0.85399999999999998</v>
      </c>
      <c r="V1480" s="17">
        <v>-9.0489999999999995</v>
      </c>
      <c r="W1480" s="17">
        <v>182947</v>
      </c>
      <c r="X1480">
        <f>YEAR(semaineNetNm1[[#This Row],[Date de sortie]])</f>
        <v>2011</v>
      </c>
    </row>
    <row r="1481" spans="1:24" x14ac:dyDescent="0.25">
      <c r="A1481" s="10" t="s">
        <v>752</v>
      </c>
      <c r="B1481" s="17">
        <v>647</v>
      </c>
      <c r="C1481" s="18">
        <v>52</v>
      </c>
      <c r="D1481" s="17">
        <v>5</v>
      </c>
      <c r="E1481" s="19">
        <v>44183</v>
      </c>
      <c r="F1481" s="17" t="s">
        <v>2329</v>
      </c>
      <c r="G1481" s="17" t="s">
        <v>2330</v>
      </c>
      <c r="H1481" t="str" cm="1">
        <f t="array" ref="H148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81" s="17" t="s">
        <v>674</v>
      </c>
      <c r="J1481" t="str">
        <f>IF(semaineNetNm1[[#This Row],[Popularité]]&gt;=70,"Forte","Faible")</f>
        <v>Faible</v>
      </c>
      <c r="K1481" t="str">
        <f>IF(semaineNetNm1[[#This Row],[Energie]]&gt;0.6,"Forte","Faible")</f>
        <v>Faible</v>
      </c>
      <c r="L1481" s="18">
        <v>5687085</v>
      </c>
      <c r="M1481" s="17">
        <v>1324920</v>
      </c>
      <c r="N1481" s="19">
        <v>40512</v>
      </c>
      <c r="O1481" s="17">
        <v>42</v>
      </c>
      <c r="P1481" s="17">
        <v>0.39100000000000001</v>
      </c>
      <c r="Q1481" s="17">
        <v>0.68500000000000005</v>
      </c>
      <c r="R1481" s="17">
        <v>4.3499999999999997E-2</v>
      </c>
      <c r="S1481" s="17">
        <v>0.74399999999999999</v>
      </c>
      <c r="T1481" s="17">
        <v>0.14199999999999999</v>
      </c>
      <c r="U1481" s="17">
        <v>0.443</v>
      </c>
      <c r="V1481" s="17">
        <v>-7.1829999999999998</v>
      </c>
      <c r="W1481" s="17">
        <v>202547</v>
      </c>
      <c r="X1481">
        <f>YEAR(semaineNetNm1[[#This Row],[Date de sortie]])</f>
        <v>2010</v>
      </c>
    </row>
    <row r="1482" spans="1:24" x14ac:dyDescent="0.25">
      <c r="A1482" s="10" t="s">
        <v>752</v>
      </c>
      <c r="B1482" s="17">
        <v>106</v>
      </c>
      <c r="C1482" s="18">
        <v>45</v>
      </c>
      <c r="D1482" s="17">
        <v>19</v>
      </c>
      <c r="E1482" s="19">
        <v>44316</v>
      </c>
      <c r="F1482" s="17" t="s">
        <v>2331</v>
      </c>
      <c r="G1482" s="17" t="s">
        <v>2308</v>
      </c>
      <c r="H1482" t="str" cm="1">
        <f t="array" ref="H148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82" s="17" t="s">
        <v>68</v>
      </c>
      <c r="J1482" t="str">
        <f>IF(semaineNetNm1[[#This Row],[Popularité]]&gt;=70,"Forte","Faible")</f>
        <v>Forte</v>
      </c>
      <c r="K1482" t="str">
        <f>IF(semaineNetNm1[[#This Row],[Energie]]&gt;0.6,"Forte","Faible")</f>
        <v>Forte</v>
      </c>
      <c r="L1482" s="18">
        <v>6660319</v>
      </c>
      <c r="M1482" s="17">
        <v>32574754</v>
      </c>
      <c r="N1482" s="19">
        <v>40456</v>
      </c>
      <c r="O1482" s="17">
        <v>83</v>
      </c>
      <c r="P1482" s="17">
        <v>0.60599999999999998</v>
      </c>
      <c r="Q1482" s="17">
        <v>0.52300000000000002</v>
      </c>
      <c r="R1482" s="17">
        <v>3.0099999999999998E-2</v>
      </c>
      <c r="S1482" s="17">
        <v>0.51200000000000001</v>
      </c>
      <c r="T1482" s="17">
        <v>0.106</v>
      </c>
      <c r="U1482" s="17">
        <v>6.5000000000000002E-2</v>
      </c>
      <c r="V1482" s="17">
        <v>-4.7539999999999996</v>
      </c>
      <c r="W1482" s="17">
        <v>217867</v>
      </c>
      <c r="X1482">
        <f>YEAR(semaineNetNm1[[#This Row],[Date de sortie]])</f>
        <v>2010</v>
      </c>
    </row>
    <row r="1483" spans="1:24" x14ac:dyDescent="0.25">
      <c r="A1483" s="10" t="s">
        <v>752</v>
      </c>
      <c r="B1483" s="17">
        <v>288</v>
      </c>
      <c r="C1483" s="18">
        <v>133</v>
      </c>
      <c r="D1483" s="17">
        <v>20</v>
      </c>
      <c r="E1483" s="19">
        <v>44316</v>
      </c>
      <c r="F1483" s="17" t="s">
        <v>2332</v>
      </c>
      <c r="G1483" s="17" t="s">
        <v>2308</v>
      </c>
      <c r="H1483" t="str" cm="1">
        <f t="array" ref="H148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83" s="17" t="s">
        <v>68</v>
      </c>
      <c r="J1483" t="str">
        <f>IF(semaineNetNm1[[#This Row],[Popularité]]&gt;=70,"Forte","Faible")</f>
        <v>Forte</v>
      </c>
      <c r="K1483" t="str">
        <f>IF(semaineNetNm1[[#This Row],[Energie]]&gt;0.6,"Forte","Faible")</f>
        <v>Forte</v>
      </c>
      <c r="L1483" s="18">
        <v>5043647</v>
      </c>
      <c r="M1483" s="17">
        <v>32574754</v>
      </c>
      <c r="N1483" s="19">
        <v>40456</v>
      </c>
      <c r="O1483" s="17">
        <v>80</v>
      </c>
      <c r="P1483" s="17">
        <v>0.84299999999999997</v>
      </c>
      <c r="Q1483" s="17">
        <v>0.63700000000000001</v>
      </c>
      <c r="R1483" s="17">
        <v>4.3200000000000002E-2</v>
      </c>
      <c r="S1483" s="17">
        <v>1.5100000000000001E-2</v>
      </c>
      <c r="T1483" s="17">
        <v>8.7599999999999997E-2</v>
      </c>
      <c r="U1483" s="17">
        <v>0.434</v>
      </c>
      <c r="V1483" s="17">
        <v>-5.4130000000000003</v>
      </c>
      <c r="W1483" s="17">
        <v>220733</v>
      </c>
      <c r="X1483">
        <f>YEAR(semaineNetNm1[[#This Row],[Date de sortie]])</f>
        <v>2010</v>
      </c>
    </row>
    <row r="1484" spans="1:24" x14ac:dyDescent="0.25">
      <c r="A1484" s="10" t="s">
        <v>752</v>
      </c>
      <c r="B1484" s="17">
        <v>636</v>
      </c>
      <c r="C1484" s="18">
        <v>24</v>
      </c>
      <c r="D1484" s="17">
        <v>5</v>
      </c>
      <c r="E1484" s="19">
        <v>44183</v>
      </c>
      <c r="F1484" s="17" t="s">
        <v>2333</v>
      </c>
      <c r="G1484" s="17" t="s">
        <v>2334</v>
      </c>
      <c r="H1484" t="str" cm="1">
        <f t="array" ref="H148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484" s="17" t="s">
        <v>2335</v>
      </c>
      <c r="J1484" t="str">
        <f>IF(semaineNetNm1[[#This Row],[Popularité]]&gt;=70,"Forte","Faible")</f>
        <v>Faible</v>
      </c>
      <c r="K1484" t="str">
        <f>IF(semaineNetNm1[[#This Row],[Energie]]&gt;0.6,"Forte","Faible")</f>
        <v>Forte</v>
      </c>
      <c r="L1484" s="18">
        <v>9509781</v>
      </c>
      <c r="M1484" s="17">
        <v>4313100</v>
      </c>
      <c r="N1484" s="19">
        <v>40456</v>
      </c>
      <c r="O1484" s="17">
        <v>53</v>
      </c>
      <c r="P1484" s="17">
        <v>0.64</v>
      </c>
      <c r="Q1484" s="17">
        <v>0.32100000000000001</v>
      </c>
      <c r="R1484" s="17">
        <v>3.2399999999999998E-2</v>
      </c>
      <c r="S1484" s="17">
        <v>0.28000000000000003</v>
      </c>
      <c r="T1484" s="17">
        <v>0.71799999999999997</v>
      </c>
      <c r="U1484" s="17">
        <v>0.41399999999999998</v>
      </c>
      <c r="V1484" s="17">
        <v>-10.023</v>
      </c>
      <c r="W1484" s="17">
        <v>214333</v>
      </c>
      <c r="X1484">
        <f>YEAR(semaineNetNm1[[#This Row],[Date de sortie]])</f>
        <v>2010</v>
      </c>
    </row>
    <row r="1485" spans="1:24" x14ac:dyDescent="0.25">
      <c r="A1485" s="10" t="s">
        <v>752</v>
      </c>
      <c r="B1485" s="17">
        <v>481</v>
      </c>
      <c r="C1485" s="18">
        <v>74</v>
      </c>
      <c r="D1485" s="17">
        <v>1</v>
      </c>
      <c r="E1485" s="19">
        <v>44274</v>
      </c>
      <c r="F1485" s="17" t="s">
        <v>2336</v>
      </c>
      <c r="G1485" s="17" t="s">
        <v>37</v>
      </c>
      <c r="H1485" t="str" cm="1">
        <f t="array" ref="H148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85" s="17" t="s">
        <v>61</v>
      </c>
      <c r="J1485" t="str">
        <f>IF(semaineNetNm1[[#This Row],[Popularité]]&gt;=70,"Forte","Faible")</f>
        <v>Faible</v>
      </c>
      <c r="K1485" t="str">
        <f>IF(semaineNetNm1[[#This Row],[Energie]]&gt;0.6,"Forte","Faible")</f>
        <v>Forte</v>
      </c>
      <c r="L1485" s="18">
        <v>8912458</v>
      </c>
      <c r="M1485" s="17">
        <v>48544923</v>
      </c>
      <c r="N1485" s="19">
        <v>40179</v>
      </c>
      <c r="O1485" s="17">
        <v>67</v>
      </c>
      <c r="P1485" s="17">
        <v>0.83299999999999996</v>
      </c>
      <c r="Q1485" s="17">
        <v>0.71399999999999997</v>
      </c>
      <c r="R1485" s="17">
        <v>2.5899999999999999E-2</v>
      </c>
      <c r="S1485" s="17">
        <v>2.49E-3</v>
      </c>
      <c r="T1485" s="17">
        <v>0.29799999999999999</v>
      </c>
      <c r="U1485" s="17">
        <v>0.66300000000000003</v>
      </c>
      <c r="V1485" s="17">
        <v>-5.2389999999999999</v>
      </c>
      <c r="W1485" s="17">
        <v>220920</v>
      </c>
      <c r="X1485">
        <f>YEAR(semaineNetNm1[[#This Row],[Date de sortie]])</f>
        <v>2010</v>
      </c>
    </row>
    <row r="1486" spans="1:24" x14ac:dyDescent="0.25">
      <c r="A1486" s="10" t="s">
        <v>752</v>
      </c>
      <c r="B1486" s="17">
        <v>908</v>
      </c>
      <c r="C1486" s="18">
        <v>150</v>
      </c>
      <c r="D1486" s="17">
        <v>5</v>
      </c>
      <c r="E1486" s="19">
        <v>44071</v>
      </c>
      <c r="F1486" s="17" t="s">
        <v>2337</v>
      </c>
      <c r="G1486" s="17" t="s">
        <v>825</v>
      </c>
      <c r="H1486" t="str" cm="1">
        <f t="array" ref="H148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86" s="17" t="s">
        <v>68</v>
      </c>
      <c r="J1486" t="str">
        <f>IF(semaineNetNm1[[#This Row],[Popularité]]&gt;=70,"Forte","Faible")</f>
        <v>Faible</v>
      </c>
      <c r="K1486" t="str">
        <f>IF(semaineNetNm1[[#This Row],[Energie]]&gt;0.6,"Forte","Faible")</f>
        <v>Faible</v>
      </c>
      <c r="L1486" s="18">
        <v>4652583</v>
      </c>
      <c r="M1486" s="17">
        <v>15778531</v>
      </c>
      <c r="N1486" s="19">
        <v>39814</v>
      </c>
      <c r="O1486" s="17">
        <v>63</v>
      </c>
      <c r="P1486" s="17">
        <v>0.54500000000000004</v>
      </c>
      <c r="Q1486" s="17">
        <v>0.45900000000000002</v>
      </c>
      <c r="R1486" s="17">
        <v>2.8199999999999999E-2</v>
      </c>
      <c r="S1486" s="17">
        <v>0.14199999999999999</v>
      </c>
      <c r="T1486" s="17">
        <v>0.105</v>
      </c>
      <c r="U1486" s="17">
        <v>0.19400000000000001</v>
      </c>
      <c r="V1486" s="17">
        <v>-4.8739999999999997</v>
      </c>
      <c r="W1486" s="17">
        <v>248587</v>
      </c>
      <c r="X1486">
        <f>YEAR(semaineNetNm1[[#This Row],[Date de sortie]])</f>
        <v>2009</v>
      </c>
    </row>
    <row r="1487" spans="1:24" x14ac:dyDescent="0.25">
      <c r="A1487" s="10" t="s">
        <v>752</v>
      </c>
      <c r="B1487" s="17">
        <v>456</v>
      </c>
      <c r="C1487" s="18">
        <v>120</v>
      </c>
      <c r="D1487" s="17">
        <v>15</v>
      </c>
      <c r="E1487" s="19">
        <v>44260</v>
      </c>
      <c r="F1487" s="17" t="s">
        <v>2338</v>
      </c>
      <c r="G1487" s="17" t="s">
        <v>2339</v>
      </c>
      <c r="H1487" t="str" cm="1">
        <f t="array" ref="H148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87" s="17" t="s">
        <v>2126</v>
      </c>
      <c r="J1487" t="str">
        <f>IF(semaineNetNm1[[#This Row],[Popularité]]&gt;=70,"Forte","Faible")</f>
        <v>Forte</v>
      </c>
      <c r="K1487" t="str">
        <f>IF(semaineNetNm1[[#This Row],[Energie]]&gt;0.6,"Forte","Faible")</f>
        <v>Forte</v>
      </c>
      <c r="L1487" s="18">
        <v>5086382</v>
      </c>
      <c r="M1487" s="17">
        <v>2110870</v>
      </c>
      <c r="N1487" s="19">
        <v>39714</v>
      </c>
      <c r="O1487" s="17">
        <v>81</v>
      </c>
      <c r="P1487" s="17">
        <v>0.92200000000000004</v>
      </c>
      <c r="Q1487" s="17">
        <v>0.52700000000000002</v>
      </c>
      <c r="R1487" s="17">
        <v>7.2800000000000004E-2</v>
      </c>
      <c r="S1487" s="17">
        <v>4.7499999999999999E-3</v>
      </c>
      <c r="T1487" s="17">
        <v>0.42199999999999999</v>
      </c>
      <c r="U1487" s="17">
        <v>0.49</v>
      </c>
      <c r="V1487" s="17">
        <v>-2.6659999999999999</v>
      </c>
      <c r="W1487" s="17">
        <v>181680</v>
      </c>
      <c r="X1487">
        <f>YEAR(semaineNetNm1[[#This Row],[Date de sortie]])</f>
        <v>2008</v>
      </c>
    </row>
    <row r="1488" spans="1:24" x14ac:dyDescent="0.25">
      <c r="A1488" s="10" t="s">
        <v>752</v>
      </c>
      <c r="B1488" s="17">
        <v>947</v>
      </c>
      <c r="C1488" s="18">
        <v>186</v>
      </c>
      <c r="D1488" s="17">
        <v>10</v>
      </c>
      <c r="E1488" s="19">
        <v>44050</v>
      </c>
      <c r="F1488" s="17" t="s">
        <v>2340</v>
      </c>
      <c r="G1488" s="17" t="s">
        <v>2341</v>
      </c>
      <c r="H1488" t="str" cm="1">
        <f t="array" ref="H148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88" s="17" t="s">
        <v>2342</v>
      </c>
      <c r="J1488" t="str">
        <f>IF(semaineNetNm1[[#This Row],[Popularité]]&gt;=70,"Forte","Faible")</f>
        <v>Forte</v>
      </c>
      <c r="K1488" t="str">
        <f>IF(semaineNetNm1[[#This Row],[Energie]]&gt;0.6,"Forte","Faible")</f>
        <v>Faible</v>
      </c>
      <c r="L1488" s="18">
        <v>4391666</v>
      </c>
      <c r="M1488" s="17">
        <v>6167871</v>
      </c>
      <c r="N1488" s="19">
        <v>39580</v>
      </c>
      <c r="O1488" s="17">
        <v>80</v>
      </c>
      <c r="P1488" s="17">
        <v>0.45700000000000002</v>
      </c>
      <c r="Q1488" s="17">
        <v>0.68600000000000005</v>
      </c>
      <c r="R1488" s="17">
        <v>4.6800000000000001E-2</v>
      </c>
      <c r="S1488" s="17">
        <v>0.59499999999999997</v>
      </c>
      <c r="T1488" s="17">
        <v>0.105</v>
      </c>
      <c r="U1488" s="17">
        <v>0.71799999999999997</v>
      </c>
      <c r="V1488" s="17">
        <v>-8.3219999999999992</v>
      </c>
      <c r="W1488" s="17">
        <v>242187</v>
      </c>
      <c r="X1488">
        <f>YEAR(semaineNetNm1[[#This Row],[Date de sortie]])</f>
        <v>2008</v>
      </c>
    </row>
    <row r="1489" spans="1:24" x14ac:dyDescent="0.25">
      <c r="A1489" s="10" t="s">
        <v>752</v>
      </c>
      <c r="B1489" s="17">
        <v>431</v>
      </c>
      <c r="C1489" s="18">
        <v>68</v>
      </c>
      <c r="D1489" s="17">
        <v>1</v>
      </c>
      <c r="E1489" s="19">
        <v>44295</v>
      </c>
      <c r="F1489" s="17" t="s">
        <v>2343</v>
      </c>
      <c r="G1489" s="17" t="s">
        <v>2344</v>
      </c>
      <c r="H1489" t="str" cm="1">
        <f t="array" ref="H148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489" s="17" t="s">
        <v>2345</v>
      </c>
      <c r="J1489" t="str">
        <f>IF(semaineNetNm1[[#This Row],[Popularité]]&gt;=70,"Forte","Faible")</f>
        <v>Forte</v>
      </c>
      <c r="K1489" t="str">
        <f>IF(semaineNetNm1[[#This Row],[Energie]]&gt;0.6,"Forte","Faible")</f>
        <v>Forte</v>
      </c>
      <c r="L1489" s="18">
        <v>8638360</v>
      </c>
      <c r="M1489" s="17">
        <v>2815928</v>
      </c>
      <c r="N1489" s="19">
        <v>39245</v>
      </c>
      <c r="O1489" s="17">
        <v>73</v>
      </c>
      <c r="P1489" s="17">
        <v>0.89900000000000002</v>
      </c>
      <c r="Q1489" s="17">
        <v>0.76100000000000001</v>
      </c>
      <c r="R1489" s="17">
        <v>0.183</v>
      </c>
      <c r="S1489" s="17">
        <v>1.35E-2</v>
      </c>
      <c r="T1489" s="17">
        <v>7.1900000000000006E-2</v>
      </c>
      <c r="U1489" s="17">
        <v>0.67300000000000004</v>
      </c>
      <c r="V1489" s="17">
        <v>-3.09</v>
      </c>
      <c r="W1489" s="17">
        <v>217587</v>
      </c>
      <c r="X1489">
        <f>YEAR(semaineNetNm1[[#This Row],[Date de sortie]])</f>
        <v>2007</v>
      </c>
    </row>
    <row r="1490" spans="1:24" x14ac:dyDescent="0.25">
      <c r="A1490" s="10" t="s">
        <v>752</v>
      </c>
      <c r="B1490" s="17">
        <v>685</v>
      </c>
      <c r="C1490" s="18">
        <v>161</v>
      </c>
      <c r="D1490" s="17">
        <v>1</v>
      </c>
      <c r="E1490" s="19">
        <v>44183</v>
      </c>
      <c r="F1490" s="17" t="s">
        <v>2346</v>
      </c>
      <c r="G1490" s="17" t="s">
        <v>2347</v>
      </c>
      <c r="H1490" t="str" cm="1">
        <f t="array" ref="H149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90" s="17" t="s">
        <v>122</v>
      </c>
      <c r="J1490" t="str">
        <f>IF(semaineNetNm1[[#This Row],[Popularité]]&gt;=70,"Forte","Faible")</f>
        <v>Faible</v>
      </c>
      <c r="K1490" t="str">
        <f>IF(semaineNetNm1[[#This Row],[Energie]]&gt;0.6,"Forte","Faible")</f>
        <v>Faible</v>
      </c>
      <c r="L1490" s="18">
        <v>7149158</v>
      </c>
      <c r="M1490" s="17">
        <v>359973</v>
      </c>
      <c r="N1490" s="19">
        <v>38718</v>
      </c>
      <c r="O1490" s="17">
        <v>44</v>
      </c>
      <c r="P1490" s="17">
        <v>0.246</v>
      </c>
      <c r="Q1490" s="17">
        <v>0.56599999999999995</v>
      </c>
      <c r="R1490" s="17">
        <v>2.76E-2</v>
      </c>
      <c r="S1490" s="17">
        <v>0.81299999999999994</v>
      </c>
      <c r="T1490" s="17">
        <v>0.19500000000000001</v>
      </c>
      <c r="U1490" s="17">
        <v>0.41199999999999998</v>
      </c>
      <c r="V1490" s="17">
        <v>-15.499000000000001</v>
      </c>
      <c r="W1490" s="17">
        <v>165667</v>
      </c>
      <c r="X1490">
        <f>YEAR(semaineNetNm1[[#This Row],[Date de sortie]])</f>
        <v>2006</v>
      </c>
    </row>
    <row r="1491" spans="1:24" x14ac:dyDescent="0.25">
      <c r="A1491" s="10" t="s">
        <v>752</v>
      </c>
      <c r="B1491" s="17">
        <v>777</v>
      </c>
      <c r="C1491" s="18">
        <v>157</v>
      </c>
      <c r="D1491" s="17">
        <v>4</v>
      </c>
      <c r="E1491" s="19">
        <v>44134</v>
      </c>
      <c r="F1491" s="17" t="s">
        <v>2348</v>
      </c>
      <c r="G1491" s="17" t="s">
        <v>2349</v>
      </c>
      <c r="H1491" t="str" cm="1">
        <f t="array" ref="H149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91" s="17" t="s">
        <v>2350</v>
      </c>
      <c r="J1491" t="str">
        <f>IF(semaineNetNm1[[#This Row],[Popularité]]&gt;=70,"Forte","Faible")</f>
        <v>Forte</v>
      </c>
      <c r="K1491" t="str">
        <f>IF(semaineNetNm1[[#This Row],[Energie]]&gt;0.6,"Forte","Faible")</f>
        <v>Forte</v>
      </c>
      <c r="L1491" s="18">
        <v>5083648</v>
      </c>
      <c r="M1491" s="17">
        <v>2688557</v>
      </c>
      <c r="N1491" s="19">
        <v>38718</v>
      </c>
      <c r="O1491" s="17">
        <v>82</v>
      </c>
      <c r="P1491" s="17">
        <v>0.97</v>
      </c>
      <c r="Q1491" s="17">
        <v>0.80800000000000005</v>
      </c>
      <c r="R1491" s="17">
        <v>5.0599999999999999E-2</v>
      </c>
      <c r="S1491" s="17">
        <v>5.6899999999999999E-2</v>
      </c>
      <c r="T1491" s="17">
        <v>0.154</v>
      </c>
      <c r="U1491" s="17">
        <v>0.86799999999999999</v>
      </c>
      <c r="V1491" s="17">
        <v>-6.0979999999999999</v>
      </c>
      <c r="W1491" s="17">
        <v>242293</v>
      </c>
      <c r="X1491">
        <f>YEAR(semaineNetNm1[[#This Row],[Date de sortie]])</f>
        <v>2006</v>
      </c>
    </row>
    <row r="1492" spans="1:24" x14ac:dyDescent="0.25">
      <c r="A1492" s="10" t="s">
        <v>752</v>
      </c>
      <c r="B1492" s="17">
        <v>1393</v>
      </c>
      <c r="C1492" s="18">
        <v>129</v>
      </c>
      <c r="D1492" s="17">
        <v>3</v>
      </c>
      <c r="E1492" s="19">
        <v>43868</v>
      </c>
      <c r="F1492" s="17" t="s">
        <v>2351</v>
      </c>
      <c r="G1492" s="17" t="s">
        <v>365</v>
      </c>
      <c r="H1492" t="str" cm="1">
        <f t="array" ref="H149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492" s="17" t="s">
        <v>366</v>
      </c>
      <c r="J1492" t="str">
        <f>IF(semaineNetNm1[[#This Row],[Popularité]]&gt;=70,"Forte","Faible")</f>
        <v>Forte</v>
      </c>
      <c r="K1492" t="str">
        <f>IF(semaineNetNm1[[#This Row],[Energie]]&gt;0.6,"Forte","Faible")</f>
        <v>Forte</v>
      </c>
      <c r="L1492" s="18">
        <v>5118004</v>
      </c>
      <c r="M1492" s="17">
        <v>46814751</v>
      </c>
      <c r="N1492" s="19">
        <v>38692</v>
      </c>
      <c r="O1492" s="17">
        <v>75</v>
      </c>
      <c r="P1492" s="17">
        <v>0.74399999999999999</v>
      </c>
      <c r="Q1492" s="17">
        <v>0.69199999999999995</v>
      </c>
      <c r="R1492" s="17">
        <v>0.25700000000000001</v>
      </c>
      <c r="S1492" s="17">
        <v>8.6800000000000002E-3</v>
      </c>
      <c r="T1492" s="17">
        <v>0.35899999999999999</v>
      </c>
      <c r="U1492" s="17">
        <v>6.1199999999999997E-2</v>
      </c>
      <c r="V1492" s="17">
        <v>-4.5650000000000004</v>
      </c>
      <c r="W1492" s="17">
        <v>326467</v>
      </c>
      <c r="X1492">
        <f>YEAR(semaineNetNm1[[#This Row],[Date de sortie]])</f>
        <v>2005</v>
      </c>
    </row>
    <row r="1493" spans="1:24" x14ac:dyDescent="0.25">
      <c r="A1493" s="10" t="s">
        <v>752</v>
      </c>
      <c r="B1493" s="17">
        <v>1464</v>
      </c>
      <c r="C1493" s="18">
        <v>190</v>
      </c>
      <c r="D1493" s="17">
        <v>1</v>
      </c>
      <c r="E1493" s="19">
        <v>43861</v>
      </c>
      <c r="F1493" s="17" t="s">
        <v>2352</v>
      </c>
      <c r="G1493" s="17" t="s">
        <v>2353</v>
      </c>
      <c r="H1493" t="str" cm="1">
        <f t="array" ref="H149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93" s="17" t="s">
        <v>106</v>
      </c>
      <c r="J1493" t="str">
        <f>IF(semaineNetNm1[[#This Row],[Popularité]]&gt;=70,"Forte","Faible")</f>
        <v>Forte</v>
      </c>
      <c r="K1493" t="str">
        <f>IF(semaineNetNm1[[#This Row],[Energie]]&gt;0.6,"Forte","Faible")</f>
        <v>Forte</v>
      </c>
      <c r="L1493" s="18">
        <v>4918636</v>
      </c>
      <c r="M1493" s="17">
        <v>22136717</v>
      </c>
      <c r="N1493" s="19">
        <v>38684</v>
      </c>
      <c r="O1493" s="17">
        <v>83</v>
      </c>
      <c r="P1493" s="17">
        <v>0.82399999999999995</v>
      </c>
      <c r="Q1493" s="17">
        <v>0.77800000000000002</v>
      </c>
      <c r="R1493" s="17">
        <v>7.0699999999999999E-2</v>
      </c>
      <c r="S1493" s="17">
        <v>0.28399999999999997</v>
      </c>
      <c r="T1493" s="17">
        <v>0.40500000000000003</v>
      </c>
      <c r="U1493" s="17">
        <v>0.75800000000000001</v>
      </c>
      <c r="V1493" s="17">
        <v>-5.8920000000000003</v>
      </c>
      <c r="W1493" s="17">
        <v>218093</v>
      </c>
      <c r="X1493">
        <f>YEAR(semaineNetNm1[[#This Row],[Date de sortie]])</f>
        <v>2005</v>
      </c>
    </row>
    <row r="1494" spans="1:24" x14ac:dyDescent="0.25">
      <c r="A1494" s="10" t="s">
        <v>752</v>
      </c>
      <c r="B1494" s="17">
        <v>374</v>
      </c>
      <c r="C1494" s="18">
        <v>77</v>
      </c>
      <c r="D1494" s="17">
        <v>10</v>
      </c>
      <c r="E1494" s="19">
        <v>44281</v>
      </c>
      <c r="F1494" s="17" t="s">
        <v>2354</v>
      </c>
      <c r="G1494" s="17" t="s">
        <v>2323</v>
      </c>
      <c r="H1494" t="str" cm="1">
        <f t="array" ref="H149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94" s="17" t="s">
        <v>68</v>
      </c>
      <c r="J1494" t="str">
        <f>IF(semaineNetNm1[[#This Row],[Popularité]]&gt;=70,"Forte","Faible")</f>
        <v>Forte</v>
      </c>
      <c r="K1494" t="str">
        <f>IF(semaineNetNm1[[#This Row],[Energie]]&gt;0.6,"Forte","Faible")</f>
        <v>Forte</v>
      </c>
      <c r="L1494" s="18">
        <v>5165035</v>
      </c>
      <c r="M1494" s="17">
        <v>1275345</v>
      </c>
      <c r="N1494" s="19">
        <v>38405</v>
      </c>
      <c r="O1494" s="17">
        <v>81</v>
      </c>
      <c r="P1494" s="17">
        <v>0.74399999999999999</v>
      </c>
      <c r="Q1494" s="17">
        <v>0.72</v>
      </c>
      <c r="R1494" s="17">
        <v>0.12</v>
      </c>
      <c r="S1494" s="17">
        <v>0.23699999999999999</v>
      </c>
      <c r="T1494" s="17">
        <v>0.255</v>
      </c>
      <c r="U1494" s="17">
        <v>0.61899999999999999</v>
      </c>
      <c r="V1494" s="17">
        <v>-6.9379999999999997</v>
      </c>
      <c r="W1494" s="17">
        <v>243773</v>
      </c>
      <c r="X1494">
        <f>YEAR(semaineNetNm1[[#This Row],[Date de sortie]])</f>
        <v>2005</v>
      </c>
    </row>
    <row r="1495" spans="1:24" x14ac:dyDescent="0.25">
      <c r="A1495" s="10" t="s">
        <v>752</v>
      </c>
      <c r="B1495" s="17">
        <v>170</v>
      </c>
      <c r="C1495" s="18">
        <v>155</v>
      </c>
      <c r="D1495" s="17">
        <v>22</v>
      </c>
      <c r="E1495" s="19">
        <v>44379</v>
      </c>
      <c r="F1495" s="17" t="s">
        <v>2355</v>
      </c>
      <c r="G1495" s="17" t="s">
        <v>2356</v>
      </c>
      <c r="H1495" t="str" cm="1">
        <f t="array" ref="H149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495" s="17" t="s">
        <v>2357</v>
      </c>
      <c r="J1495" t="str">
        <f>IF(semaineNetNm1[[#This Row],[Popularité]]&gt;=70,"Forte","Faible")</f>
        <v>Forte</v>
      </c>
      <c r="K1495" t="str">
        <f>IF(semaineNetNm1[[#This Row],[Energie]]&gt;0.6,"Forte","Faible")</f>
        <v>Forte</v>
      </c>
      <c r="L1495" s="18">
        <v>5382191</v>
      </c>
      <c r="M1495" s="17">
        <v>6118063</v>
      </c>
      <c r="N1495" s="19">
        <v>38153</v>
      </c>
      <c r="O1495" s="17">
        <v>75</v>
      </c>
      <c r="P1495" s="17">
        <v>0.92400000000000004</v>
      </c>
      <c r="Q1495" s="17">
        <v>0.35599999999999998</v>
      </c>
      <c r="R1495" s="17">
        <v>8.0799999999999997E-2</v>
      </c>
      <c r="S1495" s="17">
        <v>1.01E-3</v>
      </c>
      <c r="T1495" s="17">
        <v>9.5299999999999996E-2</v>
      </c>
      <c r="U1495" s="17">
        <v>0.23200000000000001</v>
      </c>
      <c r="V1495" s="17">
        <v>-3.74</v>
      </c>
      <c r="W1495" s="17">
        <v>222587</v>
      </c>
      <c r="X1495">
        <f>YEAR(semaineNetNm1[[#This Row],[Date de sortie]])</f>
        <v>2004</v>
      </c>
    </row>
    <row r="1496" spans="1:24" x14ac:dyDescent="0.25">
      <c r="A1496" s="10" t="s">
        <v>752</v>
      </c>
      <c r="B1496" s="17">
        <v>633</v>
      </c>
      <c r="C1496" s="18">
        <v>17</v>
      </c>
      <c r="D1496" s="17">
        <v>6</v>
      </c>
      <c r="E1496" s="19">
        <v>44183</v>
      </c>
      <c r="F1496" s="17" t="s">
        <v>2358</v>
      </c>
      <c r="G1496" s="17" t="s">
        <v>2359</v>
      </c>
      <c r="H1496" t="str" cm="1">
        <f t="array" ref="H149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96" s="17" t="s">
        <v>2360</v>
      </c>
      <c r="J1496" t="str">
        <f>IF(semaineNetNm1[[#This Row],[Popularité]]&gt;=70,"Forte","Faible")</f>
        <v>Faible</v>
      </c>
      <c r="K1496" t="str">
        <f>IF(semaineNetNm1[[#This Row],[Energie]]&gt;0.6,"Forte","Faible")</f>
        <v>Forte</v>
      </c>
      <c r="L1496" s="18">
        <v>10476212</v>
      </c>
      <c r="M1496" s="17">
        <v>4883</v>
      </c>
      <c r="N1496" s="19">
        <v>37987</v>
      </c>
      <c r="O1496" s="17">
        <v>51</v>
      </c>
      <c r="P1496" s="17">
        <v>0.64200000000000002</v>
      </c>
      <c r="Q1496" s="17">
        <v>0.59899999999999998</v>
      </c>
      <c r="R1496" s="17">
        <v>3.6299999999999999E-2</v>
      </c>
      <c r="S1496" s="17">
        <v>0.16400000000000001</v>
      </c>
      <c r="T1496" s="17">
        <v>9.9199999999999997E-2</v>
      </c>
      <c r="U1496" s="17">
        <v>0.34899999999999998</v>
      </c>
      <c r="V1496" s="17">
        <v>-6.9359999999999999</v>
      </c>
      <c r="W1496" s="17">
        <v>222533</v>
      </c>
      <c r="X1496">
        <f>YEAR(semaineNetNm1[[#This Row],[Date de sortie]])</f>
        <v>2004</v>
      </c>
    </row>
    <row r="1497" spans="1:24" x14ac:dyDescent="0.25">
      <c r="A1497" s="10" t="s">
        <v>752</v>
      </c>
      <c r="B1497" s="17">
        <v>628</v>
      </c>
      <c r="C1497" s="18">
        <v>14</v>
      </c>
      <c r="D1497" s="17">
        <v>6</v>
      </c>
      <c r="E1497" s="19">
        <v>44183</v>
      </c>
      <c r="F1497" s="17" t="s">
        <v>2361</v>
      </c>
      <c r="G1497" s="17" t="s">
        <v>2362</v>
      </c>
      <c r="H1497" t="str" cm="1">
        <f t="array" ref="H149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97" s="17" t="s">
        <v>273</v>
      </c>
      <c r="J1497" t="str">
        <f>IF(semaineNetNm1[[#This Row],[Popularité]]&gt;=70,"Forte","Faible")</f>
        <v>Faible</v>
      </c>
      <c r="K1497" t="str">
        <f>IF(semaineNetNm1[[#This Row],[Energie]]&gt;0.6,"Forte","Faible")</f>
        <v>Forte</v>
      </c>
      <c r="L1497" s="18">
        <v>11664490</v>
      </c>
      <c r="M1497" s="17">
        <v>239129</v>
      </c>
      <c r="N1497" s="19">
        <v>37523</v>
      </c>
      <c r="O1497" s="17">
        <v>49</v>
      </c>
      <c r="P1497" s="17">
        <v>0.83099999999999996</v>
      </c>
      <c r="Q1497" s="17">
        <v>0.51300000000000001</v>
      </c>
      <c r="R1497" s="17">
        <v>3.8300000000000001E-2</v>
      </c>
      <c r="S1497" s="17">
        <v>0.55000000000000004</v>
      </c>
      <c r="T1497" s="17">
        <v>0.33600000000000002</v>
      </c>
      <c r="U1497" s="17">
        <v>0.96299999999999997</v>
      </c>
      <c r="V1497" s="17">
        <v>-9.0039999999999996</v>
      </c>
      <c r="W1497" s="17">
        <v>182067</v>
      </c>
      <c r="X1497">
        <f>YEAR(semaineNetNm1[[#This Row],[Date de sortie]])</f>
        <v>2002</v>
      </c>
    </row>
    <row r="1498" spans="1:24" x14ac:dyDescent="0.25">
      <c r="A1498" s="10" t="s">
        <v>752</v>
      </c>
      <c r="B1498" s="17">
        <v>670</v>
      </c>
      <c r="C1498" s="18">
        <v>126</v>
      </c>
      <c r="D1498" s="17">
        <v>1</v>
      </c>
      <c r="E1498" s="19">
        <v>44183</v>
      </c>
      <c r="F1498" s="17" t="s">
        <v>2363</v>
      </c>
      <c r="G1498" s="17" t="s">
        <v>2364</v>
      </c>
      <c r="H1498" t="str" cm="1">
        <f t="array" ref="H149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498" s="17" t="s">
        <v>122</v>
      </c>
      <c r="J1498" t="str">
        <f>IF(semaineNetNm1[[#This Row],[Popularité]]&gt;=70,"Forte","Faible")</f>
        <v>Faible</v>
      </c>
      <c r="K1498" t="str">
        <f>IF(semaineNetNm1[[#This Row],[Energie]]&gt;0.6,"Forte","Faible")</f>
        <v>Faible</v>
      </c>
      <c r="L1498" s="18">
        <v>8022773</v>
      </c>
      <c r="M1498" s="17">
        <v>127251</v>
      </c>
      <c r="N1498" s="19">
        <v>37257</v>
      </c>
      <c r="O1498" s="17">
        <v>41</v>
      </c>
      <c r="P1498" s="17">
        <v>0.13900000000000001</v>
      </c>
      <c r="Q1498" s="17">
        <v>0.7</v>
      </c>
      <c r="R1498" s="17">
        <v>6.0699999999999997E-2</v>
      </c>
      <c r="S1498" s="17">
        <v>0.90200000000000002</v>
      </c>
      <c r="T1498" s="17">
        <v>0.185</v>
      </c>
      <c r="U1498" s="17">
        <v>0.49</v>
      </c>
      <c r="V1498" s="17">
        <v>-12.346</v>
      </c>
      <c r="W1498" s="17">
        <v>206067</v>
      </c>
      <c r="X1498">
        <f>YEAR(semaineNetNm1[[#This Row],[Date de sortie]])</f>
        <v>2002</v>
      </c>
    </row>
    <row r="1499" spans="1:24" x14ac:dyDescent="0.25">
      <c r="A1499" s="10" t="s">
        <v>752</v>
      </c>
      <c r="B1499" s="17">
        <v>659</v>
      </c>
      <c r="C1499" s="18">
        <v>86</v>
      </c>
      <c r="D1499" s="17">
        <v>2</v>
      </c>
      <c r="E1499" s="19">
        <v>44183</v>
      </c>
      <c r="F1499" s="17" t="s">
        <v>2365</v>
      </c>
      <c r="G1499" s="17" t="s">
        <v>2366</v>
      </c>
      <c r="H1499" t="str" cm="1">
        <f t="array" ref="H149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499" s="17" t="s">
        <v>68</v>
      </c>
      <c r="J1499" t="str">
        <f>IF(semaineNetNm1[[#This Row],[Popularité]]&gt;=70,"Forte","Faible")</f>
        <v>Faible</v>
      </c>
      <c r="K1499" t="str">
        <f>IF(semaineNetNm1[[#This Row],[Energie]]&gt;0.6,"Forte","Faible")</f>
        <v>Forte</v>
      </c>
      <c r="L1499" s="18">
        <v>9457199</v>
      </c>
      <c r="M1499" s="17">
        <v>9470311</v>
      </c>
      <c r="N1499" s="19">
        <v>36844</v>
      </c>
      <c r="O1499" s="17">
        <v>43</v>
      </c>
      <c r="P1499" s="17">
        <v>0.84299999999999997</v>
      </c>
      <c r="Q1499" s="17">
        <v>0.66900000000000004</v>
      </c>
      <c r="R1499" s="17">
        <v>2.6800000000000001E-2</v>
      </c>
      <c r="S1499" s="17">
        <v>0.16900000000000001</v>
      </c>
      <c r="T1499" s="17">
        <v>0.19500000000000001</v>
      </c>
      <c r="U1499" s="17">
        <v>0.70199999999999996</v>
      </c>
      <c r="V1499" s="17">
        <v>-3.766</v>
      </c>
      <c r="W1499" s="17">
        <v>255400</v>
      </c>
      <c r="X1499">
        <f>YEAR(semaineNetNm1[[#This Row],[Date de sortie]])</f>
        <v>2000</v>
      </c>
    </row>
    <row r="1500" spans="1:24" x14ac:dyDescent="0.25">
      <c r="A1500" s="10" t="s">
        <v>752</v>
      </c>
      <c r="B1500" s="17">
        <v>294</v>
      </c>
      <c r="C1500" s="18">
        <v>176</v>
      </c>
      <c r="D1500" s="17">
        <v>6</v>
      </c>
      <c r="E1500" s="19">
        <v>44113</v>
      </c>
      <c r="F1500" s="17" t="s">
        <v>2367</v>
      </c>
      <c r="G1500" s="17" t="s">
        <v>2368</v>
      </c>
      <c r="H1500" t="str" cm="1">
        <f t="array" ref="H150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00" s="17" t="s">
        <v>2369</v>
      </c>
      <c r="J1500" t="str">
        <f>IF(semaineNetNm1[[#This Row],[Popularité]]&gt;=70,"Forte","Faible")</f>
        <v>Forte</v>
      </c>
      <c r="K1500" t="str">
        <f>IF(semaineNetNm1[[#This Row],[Energie]]&gt;0.6,"Forte","Faible")</f>
        <v>Forte</v>
      </c>
      <c r="L1500" s="18">
        <v>4910070</v>
      </c>
      <c r="M1500" s="17">
        <v>19584111</v>
      </c>
      <c r="N1500" s="19">
        <v>36823</v>
      </c>
      <c r="O1500" s="17">
        <v>83</v>
      </c>
      <c r="P1500" s="17">
        <v>0.86399999999999999</v>
      </c>
      <c r="Q1500" s="17">
        <v>0.55600000000000005</v>
      </c>
      <c r="R1500" s="17">
        <v>5.8400000000000001E-2</v>
      </c>
      <c r="S1500" s="17">
        <v>9.58E-3</v>
      </c>
      <c r="T1500" s="17">
        <v>0.20899999999999999</v>
      </c>
      <c r="U1500" s="17">
        <v>0.4</v>
      </c>
      <c r="V1500" s="17">
        <v>-5.87</v>
      </c>
      <c r="W1500" s="17">
        <v>216880</v>
      </c>
      <c r="X1500">
        <f>YEAR(semaineNetNm1[[#This Row],[Date de sortie]])</f>
        <v>2000</v>
      </c>
    </row>
    <row r="1501" spans="1:24" x14ac:dyDescent="0.25">
      <c r="A1501" s="10" t="s">
        <v>752</v>
      </c>
      <c r="B1501" s="17">
        <v>152</v>
      </c>
      <c r="C1501" s="18">
        <v>121</v>
      </c>
      <c r="D1501" s="17">
        <v>32</v>
      </c>
      <c r="E1501" s="19">
        <v>44323</v>
      </c>
      <c r="F1501" s="17" t="s">
        <v>2370</v>
      </c>
      <c r="G1501" s="17" t="s">
        <v>47</v>
      </c>
      <c r="H1501" t="str" cm="1">
        <f t="array" ref="H150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01" s="17" t="s">
        <v>48</v>
      </c>
      <c r="J1501" t="str">
        <f>IF(semaineNetNm1[[#This Row],[Popularité]]&gt;=70,"Forte","Faible")</f>
        <v>Forte</v>
      </c>
      <c r="K1501" t="str">
        <f>IF(semaineNetNm1[[#This Row],[Energie]]&gt;0.6,"Forte","Faible")</f>
        <v>Forte</v>
      </c>
      <c r="L1501" s="18">
        <v>5628703</v>
      </c>
      <c r="M1501" s="17">
        <v>31151294</v>
      </c>
      <c r="N1501" s="19">
        <v>36717</v>
      </c>
      <c r="O1501" s="17">
        <v>85</v>
      </c>
      <c r="P1501" s="17">
        <v>0.66100000000000003</v>
      </c>
      <c r="Q1501" s="17">
        <v>0.42899999999999999</v>
      </c>
      <c r="R1501" s="17">
        <v>2.81E-2</v>
      </c>
      <c r="S1501" s="17">
        <v>2.3900000000000002E-3</v>
      </c>
      <c r="T1501" s="17">
        <v>0.23400000000000001</v>
      </c>
      <c r="U1501" s="17">
        <v>0.28499999999999998</v>
      </c>
      <c r="V1501" s="17">
        <v>-7.2270000000000003</v>
      </c>
      <c r="W1501" s="17">
        <v>266773</v>
      </c>
      <c r="X1501">
        <f>YEAR(semaineNetNm1[[#This Row],[Date de sortie]])</f>
        <v>2000</v>
      </c>
    </row>
    <row r="1502" spans="1:24" x14ac:dyDescent="0.25">
      <c r="A1502" s="10" t="s">
        <v>752</v>
      </c>
      <c r="B1502" s="17">
        <v>200</v>
      </c>
      <c r="C1502" s="18">
        <v>172</v>
      </c>
      <c r="D1502" s="17">
        <v>12</v>
      </c>
      <c r="E1502" s="19">
        <v>44344</v>
      </c>
      <c r="F1502" s="17" t="s">
        <v>2371</v>
      </c>
      <c r="G1502" s="17" t="s">
        <v>365</v>
      </c>
      <c r="H1502" t="str" cm="1">
        <f t="array" ref="H150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502" s="17" t="s">
        <v>366</v>
      </c>
      <c r="J1502" t="str">
        <f>IF(semaineNetNm1[[#This Row],[Popularité]]&gt;=70,"Forte","Faible")</f>
        <v>Forte</v>
      </c>
      <c r="K1502" t="str">
        <f>IF(semaineNetNm1[[#This Row],[Energie]]&gt;0.6,"Forte","Faible")</f>
        <v>Forte</v>
      </c>
      <c r="L1502" s="18">
        <v>4948965</v>
      </c>
      <c r="M1502" s="17">
        <v>46785561</v>
      </c>
      <c r="N1502" s="19">
        <v>36669</v>
      </c>
      <c r="O1502" s="17">
        <v>84</v>
      </c>
      <c r="P1502" s="17">
        <v>0.66100000000000003</v>
      </c>
      <c r="Q1502" s="17">
        <v>0.94899999999999995</v>
      </c>
      <c r="R1502" s="17">
        <v>5.7200000000000001E-2</v>
      </c>
      <c r="S1502" s="17">
        <v>3.0200000000000001E-2</v>
      </c>
      <c r="T1502" s="17">
        <v>4.5400000000000003E-2</v>
      </c>
      <c r="U1502" s="17">
        <v>0.76</v>
      </c>
      <c r="V1502" s="17">
        <v>-4.2439999999999998</v>
      </c>
      <c r="W1502" s="17">
        <v>284200</v>
      </c>
      <c r="X1502">
        <f>YEAR(semaineNetNm1[[#This Row],[Date de sortie]])</f>
        <v>2000</v>
      </c>
    </row>
    <row r="1503" spans="1:24" x14ac:dyDescent="0.25">
      <c r="A1503" s="10" t="s">
        <v>752</v>
      </c>
      <c r="B1503" s="17">
        <v>648</v>
      </c>
      <c r="C1503" s="18">
        <v>60</v>
      </c>
      <c r="D1503" s="17">
        <v>5</v>
      </c>
      <c r="E1503" s="19">
        <v>44183</v>
      </c>
      <c r="F1503" s="17" t="s">
        <v>2372</v>
      </c>
      <c r="G1503" s="17" t="s">
        <v>2373</v>
      </c>
      <c r="H1503" t="str" cm="1">
        <f t="array" ref="H150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03" s="17" t="s">
        <v>122</v>
      </c>
      <c r="J1503" t="str">
        <f>IF(semaineNetNm1[[#This Row],[Popularité]]&gt;=70,"Forte","Faible")</f>
        <v>Faible</v>
      </c>
      <c r="K1503" t="str">
        <f>IF(semaineNetNm1[[#This Row],[Energie]]&gt;0.6,"Forte","Faible")</f>
        <v>Faible</v>
      </c>
      <c r="L1503" s="18">
        <v>5422082</v>
      </c>
      <c r="M1503" s="17">
        <v>336373</v>
      </c>
      <c r="N1503" s="19">
        <v>36392</v>
      </c>
      <c r="O1503" s="17">
        <v>49</v>
      </c>
      <c r="P1503" s="17">
        <v>0.27600000000000002</v>
      </c>
      <c r="Q1503" s="17">
        <v>0.72399999999999998</v>
      </c>
      <c r="R1503" s="17">
        <v>5.9900000000000002E-2</v>
      </c>
      <c r="S1503" s="17">
        <v>0.76</v>
      </c>
      <c r="T1503" s="17">
        <v>0.11600000000000001</v>
      </c>
      <c r="U1503" s="17">
        <v>0.71799999999999997</v>
      </c>
      <c r="V1503" s="17">
        <v>-12.25</v>
      </c>
      <c r="W1503" s="17">
        <v>155933</v>
      </c>
      <c r="X1503">
        <f>YEAR(semaineNetNm1[[#This Row],[Date de sortie]])</f>
        <v>1999</v>
      </c>
    </row>
    <row r="1504" spans="1:24" x14ac:dyDescent="0.25">
      <c r="A1504" s="10" t="s">
        <v>752</v>
      </c>
      <c r="B1504" s="17">
        <v>691</v>
      </c>
      <c r="C1504" s="18">
        <v>184</v>
      </c>
      <c r="D1504" s="17">
        <v>1</v>
      </c>
      <c r="E1504" s="19">
        <v>44183</v>
      </c>
      <c r="F1504" s="17" t="s">
        <v>2374</v>
      </c>
      <c r="G1504" s="17" t="s">
        <v>2375</v>
      </c>
      <c r="H1504" t="str" cm="1">
        <f t="array" ref="H150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04" s="17" t="s">
        <v>1398</v>
      </c>
      <c r="J1504" t="str">
        <f>IF(semaineNetNm1[[#This Row],[Popularité]]&gt;=70,"Forte","Faible")</f>
        <v>Faible</v>
      </c>
      <c r="K1504" t="str">
        <f>IF(semaineNetNm1[[#This Row],[Energie]]&gt;0.6,"Forte","Faible")</f>
        <v>Forte</v>
      </c>
      <c r="L1504" s="18">
        <v>6635128</v>
      </c>
      <c r="M1504" s="17">
        <v>1564750</v>
      </c>
      <c r="N1504" s="19">
        <v>36098</v>
      </c>
      <c r="O1504" s="17">
        <v>41</v>
      </c>
      <c r="P1504" s="17">
        <v>0.93899999999999995</v>
      </c>
      <c r="Q1504" s="17">
        <v>0.64300000000000002</v>
      </c>
      <c r="R1504" s="17">
        <v>4.6300000000000001E-2</v>
      </c>
      <c r="S1504" s="17">
        <v>0.104</v>
      </c>
      <c r="T1504" s="17">
        <v>0.88100000000000001</v>
      </c>
      <c r="U1504" s="17">
        <v>0.75600000000000001</v>
      </c>
      <c r="V1504" s="17">
        <v>-3.9670000000000001</v>
      </c>
      <c r="W1504" s="17">
        <v>255307</v>
      </c>
      <c r="X1504">
        <f>YEAR(semaineNetNm1[[#This Row],[Date de sortie]])</f>
        <v>1998</v>
      </c>
    </row>
    <row r="1505" spans="1:24" x14ac:dyDescent="0.25">
      <c r="A1505" s="10" t="s">
        <v>752</v>
      </c>
      <c r="B1505" s="17">
        <v>439</v>
      </c>
      <c r="C1505" s="18">
        <v>139</v>
      </c>
      <c r="D1505" s="17">
        <v>1</v>
      </c>
      <c r="E1505" s="19">
        <v>44295</v>
      </c>
      <c r="F1505" s="17" t="s">
        <v>2376</v>
      </c>
      <c r="G1505" s="17" t="s">
        <v>2344</v>
      </c>
      <c r="H1505" t="str" cm="1">
        <f t="array" ref="H150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Hip hop</v>
      </c>
      <c r="I1505" s="17" t="s">
        <v>2345</v>
      </c>
      <c r="J1505" t="str">
        <f>IF(semaineNetNm1[[#This Row],[Popularité]]&gt;=70,"Forte","Faible")</f>
        <v>Forte</v>
      </c>
      <c r="K1505" t="str">
        <f>IF(semaineNetNm1[[#This Row],[Energie]]&gt;0.6,"Forte","Faible")</f>
        <v>Faible</v>
      </c>
      <c r="L1505" s="18">
        <v>5988511</v>
      </c>
      <c r="M1505" s="17">
        <v>2815928</v>
      </c>
      <c r="N1505" s="19">
        <v>35916</v>
      </c>
      <c r="O1505" s="17">
        <v>72</v>
      </c>
      <c r="P1505" s="17">
        <v>0.57699999999999996</v>
      </c>
      <c r="Q1505" s="17">
        <v>0.88</v>
      </c>
      <c r="R1505" s="17">
        <v>0.30199999999999999</v>
      </c>
      <c r="S1505" s="17">
        <v>5.6399999999999999E-2</v>
      </c>
      <c r="T1505" s="17">
        <v>0.20100000000000001</v>
      </c>
      <c r="U1505" s="17">
        <v>0.74</v>
      </c>
      <c r="V1505" s="17">
        <v>-8.093</v>
      </c>
      <c r="W1505" s="17">
        <v>214440</v>
      </c>
      <c r="X1505">
        <f>YEAR(semaineNetNm1[[#This Row],[Date de sortie]])</f>
        <v>1998</v>
      </c>
    </row>
    <row r="1506" spans="1:24" x14ac:dyDescent="0.25">
      <c r="A1506" s="10" t="s">
        <v>752</v>
      </c>
      <c r="B1506" s="17">
        <v>237</v>
      </c>
      <c r="C1506" s="18">
        <v>194</v>
      </c>
      <c r="D1506" s="17">
        <v>4</v>
      </c>
      <c r="E1506" s="19">
        <v>44113</v>
      </c>
      <c r="F1506" s="17" t="s">
        <v>2377</v>
      </c>
      <c r="G1506" s="17" t="s">
        <v>2378</v>
      </c>
      <c r="H1506" t="str" cm="1">
        <f t="array" ref="H150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06" s="17" t="s">
        <v>2379</v>
      </c>
      <c r="J1506" t="str">
        <f>IF(semaineNetNm1[[#This Row],[Popularité]]&gt;=70,"Forte","Faible")</f>
        <v>Forte</v>
      </c>
      <c r="K1506" t="str">
        <f>IF(semaineNetNm1[[#This Row],[Energie]]&gt;0.6,"Forte","Faible")</f>
        <v>Forte</v>
      </c>
      <c r="L1506" s="18">
        <v>4938180</v>
      </c>
      <c r="M1506" s="17">
        <v>6475631</v>
      </c>
      <c r="N1506" s="19">
        <v>34700</v>
      </c>
      <c r="O1506" s="17">
        <v>78</v>
      </c>
      <c r="P1506" s="17">
        <v>0.89300000000000002</v>
      </c>
      <c r="Q1506" s="17">
        <v>0.375</v>
      </c>
      <c r="R1506" s="17">
        <v>4.0599999999999997E-2</v>
      </c>
      <c r="S1506" s="17">
        <v>5.0900000000000001E-4</v>
      </c>
      <c r="T1506" s="17">
        <v>0.187</v>
      </c>
      <c r="U1506" s="17">
        <v>0.434</v>
      </c>
      <c r="V1506" s="17">
        <v>-4.0970000000000004</v>
      </c>
      <c r="W1506" s="17">
        <v>258773</v>
      </c>
      <c r="X1506">
        <f>YEAR(semaineNetNm1[[#This Row],[Date de sortie]])</f>
        <v>1995</v>
      </c>
    </row>
    <row r="1507" spans="1:24" x14ac:dyDescent="0.25">
      <c r="A1507" s="10" t="s">
        <v>752</v>
      </c>
      <c r="B1507" s="17">
        <v>553</v>
      </c>
      <c r="C1507" s="18">
        <v>193</v>
      </c>
      <c r="D1507" s="17">
        <v>1</v>
      </c>
      <c r="E1507" s="19">
        <v>44239</v>
      </c>
      <c r="F1507" s="17" t="s">
        <v>2380</v>
      </c>
      <c r="G1507" s="17" t="s">
        <v>2378</v>
      </c>
      <c r="H1507" t="str" cm="1">
        <f t="array" ref="H150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07" s="17" t="s">
        <v>2379</v>
      </c>
      <c r="J1507" t="str">
        <f>IF(semaineNetNm1[[#This Row],[Popularité]]&gt;=70,"Forte","Faible")</f>
        <v>Forte</v>
      </c>
      <c r="K1507" t="str">
        <f>IF(semaineNetNm1[[#This Row],[Energie]]&gt;0.6,"Forte","Faible")</f>
        <v>Forte</v>
      </c>
      <c r="L1507" s="18">
        <v>4902737</v>
      </c>
      <c r="M1507" s="17">
        <v>6478565</v>
      </c>
      <c r="N1507" s="19">
        <v>34700</v>
      </c>
      <c r="O1507" s="17">
        <v>78</v>
      </c>
      <c r="P1507" s="17">
        <v>0.89300000000000002</v>
      </c>
      <c r="Q1507" s="17">
        <v>0.375</v>
      </c>
      <c r="R1507" s="17">
        <v>4.0599999999999997E-2</v>
      </c>
      <c r="S1507" s="17">
        <v>5.0900000000000001E-4</v>
      </c>
      <c r="T1507" s="17">
        <v>0.187</v>
      </c>
      <c r="U1507" s="17">
        <v>0.434</v>
      </c>
      <c r="V1507" s="17">
        <v>-4.0970000000000004</v>
      </c>
      <c r="W1507" s="17">
        <v>258773</v>
      </c>
      <c r="X1507">
        <f>YEAR(semaineNetNm1[[#This Row],[Date de sortie]])</f>
        <v>1995</v>
      </c>
    </row>
    <row r="1508" spans="1:24" x14ac:dyDescent="0.25">
      <c r="A1508" s="10" t="s">
        <v>752</v>
      </c>
      <c r="B1508" s="17">
        <v>630</v>
      </c>
      <c r="C1508" s="18">
        <v>19</v>
      </c>
      <c r="D1508" s="17">
        <v>6</v>
      </c>
      <c r="E1508" s="19">
        <v>44183</v>
      </c>
      <c r="F1508" s="17" t="s">
        <v>2381</v>
      </c>
      <c r="G1508" s="17" t="s">
        <v>2382</v>
      </c>
      <c r="H1508" t="str" cm="1">
        <f t="array" ref="H150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08" s="17" t="s">
        <v>122</v>
      </c>
      <c r="J1508" t="str">
        <f>IF(semaineNetNm1[[#This Row],[Popularité]]&gt;=70,"Forte","Faible")</f>
        <v>Faible</v>
      </c>
      <c r="K1508" t="str">
        <f>IF(semaineNetNm1[[#This Row],[Energie]]&gt;0.6,"Forte","Faible")</f>
        <v>Faible</v>
      </c>
      <c r="L1508" s="18">
        <v>10787165</v>
      </c>
      <c r="M1508" s="17">
        <v>4953667</v>
      </c>
      <c r="N1508" s="19">
        <v>34646</v>
      </c>
      <c r="O1508" s="17">
        <v>53</v>
      </c>
      <c r="P1508" s="17">
        <v>0.25900000000000001</v>
      </c>
      <c r="Q1508" s="17">
        <v>0.65200000000000002</v>
      </c>
      <c r="R1508" s="17">
        <v>5.9499999999999997E-2</v>
      </c>
      <c r="S1508" s="17">
        <v>0.90300000000000002</v>
      </c>
      <c r="T1508" s="17">
        <v>0.36199999999999999</v>
      </c>
      <c r="U1508" s="17">
        <v>0.83599999999999997</v>
      </c>
      <c r="V1508" s="17">
        <v>-13.336</v>
      </c>
      <c r="W1508" s="17">
        <v>155453</v>
      </c>
      <c r="X1508">
        <f>YEAR(semaineNetNm1[[#This Row],[Date de sortie]])</f>
        <v>1994</v>
      </c>
    </row>
    <row r="1509" spans="1:24" x14ac:dyDescent="0.25">
      <c r="A1509" s="10" t="s">
        <v>752</v>
      </c>
      <c r="B1509" s="17">
        <v>620</v>
      </c>
      <c r="C1509" s="18">
        <v>1</v>
      </c>
      <c r="D1509" s="17">
        <v>10</v>
      </c>
      <c r="E1509" s="19">
        <v>44183</v>
      </c>
      <c r="F1509" s="17" t="s">
        <v>2383</v>
      </c>
      <c r="G1509" s="17" t="s">
        <v>804</v>
      </c>
      <c r="H1509" t="str" cm="1">
        <f t="array" ref="H150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509" s="17" t="s">
        <v>68</v>
      </c>
      <c r="J1509" t="str">
        <f>IF(semaineNetNm1[[#This Row],[Popularité]]&gt;=70,"Forte","Faible")</f>
        <v>Faible</v>
      </c>
      <c r="K1509" t="str">
        <f>IF(semaineNetNm1[[#This Row],[Energie]]&gt;0.6,"Forte","Faible")</f>
        <v>Forte</v>
      </c>
      <c r="L1509" s="18">
        <v>23235257</v>
      </c>
      <c r="M1509" s="17">
        <v>6931357</v>
      </c>
      <c r="N1509" s="19">
        <v>34639</v>
      </c>
      <c r="O1509" s="17">
        <v>65</v>
      </c>
      <c r="P1509" s="17">
        <v>0.627</v>
      </c>
      <c r="Q1509" s="17">
        <v>0.33600000000000002</v>
      </c>
      <c r="R1509" s="17">
        <v>3.8399999999999997E-2</v>
      </c>
      <c r="S1509" s="17">
        <v>0.16400000000000001</v>
      </c>
      <c r="T1509" s="17">
        <v>7.0800000000000002E-2</v>
      </c>
      <c r="U1509" s="17">
        <v>0.35</v>
      </c>
      <c r="V1509" s="17">
        <v>-7.4630000000000001</v>
      </c>
      <c r="W1509" s="17">
        <v>241107</v>
      </c>
      <c r="X1509">
        <f>YEAR(semaineNetNm1[[#This Row],[Date de sortie]])</f>
        <v>1994</v>
      </c>
    </row>
    <row r="1510" spans="1:24" x14ac:dyDescent="0.25">
      <c r="A1510" s="10" t="s">
        <v>752</v>
      </c>
      <c r="B1510" s="17">
        <v>693</v>
      </c>
      <c r="C1510" s="18">
        <v>192</v>
      </c>
      <c r="D1510" s="17">
        <v>1</v>
      </c>
      <c r="E1510" s="19">
        <v>44183</v>
      </c>
      <c r="F1510" s="17" t="s">
        <v>2384</v>
      </c>
      <c r="G1510" s="17" t="s">
        <v>2385</v>
      </c>
      <c r="H1510" t="str" cm="1">
        <f t="array" ref="H151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10" s="17" t="s">
        <v>2335</v>
      </c>
      <c r="J1510" t="str">
        <f>IF(semaineNetNm1[[#This Row],[Popularité]]&gt;=70,"Forte","Faible")</f>
        <v>Faible</v>
      </c>
      <c r="K1510" t="str">
        <f>IF(semaineNetNm1[[#This Row],[Energie]]&gt;0.6,"Forte","Faible")</f>
        <v>Faible</v>
      </c>
      <c r="L1510" s="18">
        <v>6400108</v>
      </c>
      <c r="M1510" s="17">
        <v>6896776</v>
      </c>
      <c r="N1510" s="19">
        <v>34335</v>
      </c>
      <c r="O1510" s="17">
        <v>44</v>
      </c>
      <c r="P1510" s="17">
        <v>0.28899999999999998</v>
      </c>
      <c r="Q1510" s="17">
        <v>0.61199999999999999</v>
      </c>
      <c r="R1510" s="17">
        <v>4.2099999999999999E-2</v>
      </c>
      <c r="S1510" s="17">
        <v>0.59899999999999998</v>
      </c>
      <c r="T1510" s="17">
        <v>5.6099999999999997E-2</v>
      </c>
      <c r="U1510" s="17">
        <v>0.46600000000000003</v>
      </c>
      <c r="V1510" s="17">
        <v>-11.568</v>
      </c>
      <c r="W1510" s="17">
        <v>177440</v>
      </c>
      <c r="X1510">
        <f>YEAR(semaineNetNm1[[#This Row],[Date de sortie]])</f>
        <v>1994</v>
      </c>
    </row>
    <row r="1511" spans="1:24" x14ac:dyDescent="0.25">
      <c r="A1511" s="10" t="s">
        <v>752</v>
      </c>
      <c r="B1511" s="17">
        <v>643</v>
      </c>
      <c r="C1511" s="18">
        <v>38</v>
      </c>
      <c r="D1511" s="17">
        <v>5</v>
      </c>
      <c r="E1511" s="19">
        <v>44183</v>
      </c>
      <c r="F1511" s="17" t="s">
        <v>2386</v>
      </c>
      <c r="G1511" s="17" t="s">
        <v>2387</v>
      </c>
      <c r="H1511" t="str" cm="1">
        <f t="array" ref="H151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511" s="17" t="s">
        <v>2388</v>
      </c>
      <c r="J1511" t="str">
        <f>IF(semaineNetNm1[[#This Row],[Popularité]]&gt;=70,"Forte","Faible")</f>
        <v>Faible</v>
      </c>
      <c r="K1511" t="str">
        <f>IF(semaineNetNm1[[#This Row],[Energie]]&gt;0.6,"Forte","Faible")</f>
        <v>Forte</v>
      </c>
      <c r="L1511" s="18">
        <v>6052105</v>
      </c>
      <c r="M1511" s="17">
        <v>99249</v>
      </c>
      <c r="N1511" s="19">
        <v>33567</v>
      </c>
      <c r="O1511" s="17">
        <v>47</v>
      </c>
      <c r="P1511" s="17">
        <v>0.90400000000000003</v>
      </c>
      <c r="Q1511" s="17">
        <v>0.53400000000000003</v>
      </c>
      <c r="R1511" s="17">
        <v>3.6900000000000002E-2</v>
      </c>
      <c r="S1511" s="17">
        <v>0.129</v>
      </c>
      <c r="T1511" s="17">
        <v>0.128</v>
      </c>
      <c r="U1511" s="17">
        <v>0.96</v>
      </c>
      <c r="V1511" s="17">
        <v>-3.3149999999999999</v>
      </c>
      <c r="W1511" s="17">
        <v>220160</v>
      </c>
      <c r="X1511">
        <f>YEAR(semaineNetNm1[[#This Row],[Date de sortie]])</f>
        <v>1991</v>
      </c>
    </row>
    <row r="1512" spans="1:24" x14ac:dyDescent="0.25">
      <c r="A1512" s="10" t="s">
        <v>752</v>
      </c>
      <c r="B1512" s="17">
        <v>128</v>
      </c>
      <c r="C1512" s="18">
        <v>128</v>
      </c>
      <c r="D1512" s="17">
        <v>30</v>
      </c>
      <c r="E1512" s="19">
        <v>44400</v>
      </c>
      <c r="F1512" s="17" t="s">
        <v>2389</v>
      </c>
      <c r="G1512" s="17" t="s">
        <v>2390</v>
      </c>
      <c r="H1512" t="str" cm="1">
        <f t="array" ref="H151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12" s="17" t="s">
        <v>2391</v>
      </c>
      <c r="J1512" t="str">
        <f>IF(semaineNetNm1[[#This Row],[Popularité]]&gt;=70,"Forte","Faible")</f>
        <v>Forte</v>
      </c>
      <c r="K1512" t="str">
        <f>IF(semaineNetNm1[[#This Row],[Energie]]&gt;0.6,"Forte","Faible")</f>
        <v>Forte</v>
      </c>
      <c r="L1512" s="18">
        <v>6065267</v>
      </c>
      <c r="M1512" s="17">
        <v>13261089</v>
      </c>
      <c r="N1512" s="19">
        <v>33507</v>
      </c>
      <c r="O1512" s="17">
        <v>77</v>
      </c>
      <c r="P1512" s="17">
        <v>0.91200000000000003</v>
      </c>
      <c r="Q1512" s="17">
        <v>0.502</v>
      </c>
      <c r="R1512" s="17">
        <v>5.6399999999999999E-2</v>
      </c>
      <c r="S1512" s="17">
        <v>2.55E-5</v>
      </c>
      <c r="T1512" s="17">
        <v>0.106</v>
      </c>
      <c r="U1512" s="17">
        <v>0.72</v>
      </c>
      <c r="V1512" s="17">
        <v>-4.556</v>
      </c>
      <c r="W1512" s="17">
        <v>301920</v>
      </c>
      <c r="X1512">
        <f>YEAR(semaineNetNm1[[#This Row],[Date de sortie]])</f>
        <v>1991</v>
      </c>
    </row>
    <row r="1513" spans="1:24" x14ac:dyDescent="0.25">
      <c r="A1513" s="10" t="s">
        <v>752</v>
      </c>
      <c r="B1513" s="17">
        <v>687</v>
      </c>
      <c r="C1513" s="18">
        <v>175</v>
      </c>
      <c r="D1513" s="17">
        <v>1</v>
      </c>
      <c r="E1513" s="19">
        <v>44183</v>
      </c>
      <c r="F1513" s="17" t="s">
        <v>2392</v>
      </c>
      <c r="G1513" s="17" t="s">
        <v>2393</v>
      </c>
      <c r="H1513" t="str" cm="1">
        <f t="array" ref="H151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13" s="17" t="s">
        <v>2394</v>
      </c>
      <c r="J1513" t="str">
        <f>IF(semaineNetNm1[[#This Row],[Popularité]]&gt;=70,"Forte","Faible")</f>
        <v>Faible</v>
      </c>
      <c r="K1513" t="str">
        <f>IF(semaineNetNm1[[#This Row],[Energie]]&gt;0.6,"Forte","Faible")</f>
        <v>Forte</v>
      </c>
      <c r="L1513" s="18">
        <v>6809438</v>
      </c>
      <c r="M1513" s="17">
        <v>424935</v>
      </c>
      <c r="N1513" s="19">
        <v>32966</v>
      </c>
      <c r="O1513" s="17">
        <v>42</v>
      </c>
      <c r="P1513" s="17">
        <v>0.64500000000000002</v>
      </c>
      <c r="Q1513" s="17">
        <v>0.63400000000000001</v>
      </c>
      <c r="R1513" s="17">
        <v>3.7600000000000001E-2</v>
      </c>
      <c r="S1513" s="17">
        <v>0.29199999999999998</v>
      </c>
      <c r="T1513" s="17">
        <v>0.246</v>
      </c>
      <c r="U1513" s="17">
        <v>0.67700000000000005</v>
      </c>
      <c r="V1513" s="17">
        <v>-9.1999999999999993</v>
      </c>
      <c r="W1513" s="17">
        <v>231173</v>
      </c>
      <c r="X1513">
        <f>YEAR(semaineNetNm1[[#This Row],[Date de sortie]])</f>
        <v>1990</v>
      </c>
    </row>
    <row r="1514" spans="1:24" x14ac:dyDescent="0.25">
      <c r="A1514" s="10" t="s">
        <v>752</v>
      </c>
      <c r="B1514" s="17">
        <v>671</v>
      </c>
      <c r="C1514" s="18">
        <v>127</v>
      </c>
      <c r="D1514" s="17">
        <v>1</v>
      </c>
      <c r="E1514" s="19">
        <v>44183</v>
      </c>
      <c r="F1514" s="17" t="s">
        <v>2395</v>
      </c>
      <c r="G1514" s="17" t="s">
        <v>2396</v>
      </c>
      <c r="H1514" t="str" cm="1">
        <f t="array" ref="H151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14" s="17" t="s">
        <v>2397</v>
      </c>
      <c r="J1514" t="str">
        <f>IF(semaineNetNm1[[#This Row],[Popularité]]&gt;=70,"Forte","Faible")</f>
        <v>Faible</v>
      </c>
      <c r="K1514" t="str">
        <f>IF(semaineNetNm1[[#This Row],[Energie]]&gt;0.6,"Forte","Faible")</f>
        <v>Faible</v>
      </c>
      <c r="L1514" s="18">
        <v>7993078</v>
      </c>
      <c r="M1514" s="17">
        <v>1024868</v>
      </c>
      <c r="N1514" s="19">
        <v>32874</v>
      </c>
      <c r="O1514" s="17">
        <v>51</v>
      </c>
      <c r="P1514" s="17">
        <v>0.106</v>
      </c>
      <c r="Q1514" s="17">
        <v>0.41799999999999998</v>
      </c>
      <c r="R1514" s="17">
        <v>4.48E-2</v>
      </c>
      <c r="S1514" s="17">
        <v>0.99399999999999999</v>
      </c>
      <c r="T1514" s="17">
        <v>0.17899999999999999</v>
      </c>
      <c r="U1514" s="17">
        <v>0.8</v>
      </c>
      <c r="V1514" s="17">
        <v>-22.507000000000001</v>
      </c>
      <c r="W1514" s="17">
        <v>85267</v>
      </c>
      <c r="X1514">
        <f>YEAR(semaineNetNm1[[#This Row],[Date de sortie]])</f>
        <v>1990</v>
      </c>
    </row>
    <row r="1515" spans="1:24" x14ac:dyDescent="0.25">
      <c r="A1515" s="10" t="s">
        <v>752</v>
      </c>
      <c r="B1515" s="17">
        <v>642</v>
      </c>
      <c r="C1515" s="18">
        <v>47</v>
      </c>
      <c r="D1515" s="17">
        <v>5</v>
      </c>
      <c r="E1515" s="19">
        <v>44183</v>
      </c>
      <c r="F1515" s="17" t="s">
        <v>2398</v>
      </c>
      <c r="G1515" s="17" t="s">
        <v>2399</v>
      </c>
      <c r="H1515" t="str" cm="1">
        <f t="array" ref="H151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15" s="17" t="s">
        <v>2400</v>
      </c>
      <c r="J1515" t="str">
        <f>IF(semaineNetNm1[[#This Row],[Popularité]]&gt;=70,"Forte","Faible")</f>
        <v>Faible</v>
      </c>
      <c r="K1515" t="str">
        <f>IF(semaineNetNm1[[#This Row],[Energie]]&gt;0.6,"Forte","Faible")</f>
        <v>Faible</v>
      </c>
      <c r="L1515" s="18">
        <v>6404964</v>
      </c>
      <c r="M1515" s="17">
        <v>382997</v>
      </c>
      <c r="N1515" s="19">
        <v>32391</v>
      </c>
      <c r="O1515" s="17">
        <v>55</v>
      </c>
      <c r="P1515" s="17">
        <v>0.55100000000000005</v>
      </c>
      <c r="Q1515" s="17">
        <v>0.27100000000000002</v>
      </c>
      <c r="R1515" s="17">
        <v>4.5699999999999998E-2</v>
      </c>
      <c r="S1515" s="17">
        <v>0.58199999999999996</v>
      </c>
      <c r="T1515" s="17">
        <v>0.25600000000000001</v>
      </c>
      <c r="U1515" s="17">
        <v>0.42799999999999999</v>
      </c>
      <c r="V1515" s="17">
        <v>-7.48</v>
      </c>
      <c r="W1515" s="17">
        <v>272467</v>
      </c>
      <c r="X1515">
        <f>YEAR(semaineNetNm1[[#This Row],[Date de sortie]])</f>
        <v>1988</v>
      </c>
    </row>
    <row r="1516" spans="1:24" x14ac:dyDescent="0.25">
      <c r="A1516" s="10" t="s">
        <v>752</v>
      </c>
      <c r="B1516" s="17">
        <v>463</v>
      </c>
      <c r="C1516" s="18">
        <v>188</v>
      </c>
      <c r="D1516" s="17">
        <v>3</v>
      </c>
      <c r="E1516" s="19">
        <v>44253</v>
      </c>
      <c r="F1516" s="17" t="s">
        <v>2401</v>
      </c>
      <c r="G1516" s="17" t="s">
        <v>2402</v>
      </c>
      <c r="H1516" t="str" cm="1">
        <f t="array" ref="H151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16" s="17" t="s">
        <v>2403</v>
      </c>
      <c r="J1516" t="str">
        <f>IF(semaineNetNm1[[#This Row],[Popularité]]&gt;=70,"Forte","Faible")</f>
        <v>Forte</v>
      </c>
      <c r="K1516" t="str">
        <f>IF(semaineNetNm1[[#This Row],[Energie]]&gt;0.6,"Forte","Faible")</f>
        <v>Forte</v>
      </c>
      <c r="L1516" s="18">
        <v>4969662</v>
      </c>
      <c r="M1516" s="17">
        <v>1560784</v>
      </c>
      <c r="N1516" s="19">
        <v>31199</v>
      </c>
      <c r="O1516" s="17">
        <v>84</v>
      </c>
      <c r="P1516" s="17">
        <v>0.90200000000000002</v>
      </c>
      <c r="Q1516" s="17">
        <v>0.57299999999999995</v>
      </c>
      <c r="R1516" s="17">
        <v>5.3999999999999999E-2</v>
      </c>
      <c r="S1516" s="17">
        <v>1.7999999999999999E-2</v>
      </c>
      <c r="T1516" s="17">
        <v>9.2799999999999994E-2</v>
      </c>
      <c r="U1516" s="17">
        <v>0.876</v>
      </c>
      <c r="V1516" s="17">
        <v>-7.6379999999999999</v>
      </c>
      <c r="W1516" s="17">
        <v>225280</v>
      </c>
      <c r="X1516">
        <f>YEAR(semaineNetNm1[[#This Row],[Date de sortie]])</f>
        <v>1985</v>
      </c>
    </row>
    <row r="1517" spans="1:24" x14ac:dyDescent="0.25">
      <c r="A1517" s="10" t="s">
        <v>752</v>
      </c>
      <c r="B1517" s="17">
        <v>621</v>
      </c>
      <c r="C1517" s="18">
        <v>2</v>
      </c>
      <c r="D1517" s="17">
        <v>8</v>
      </c>
      <c r="E1517" s="19">
        <v>44183</v>
      </c>
      <c r="F1517" s="17" t="s">
        <v>2404</v>
      </c>
      <c r="G1517" s="17" t="s">
        <v>2405</v>
      </c>
      <c r="H1517" t="str" cm="1">
        <f t="array" ref="H151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17" s="17" t="s">
        <v>2406</v>
      </c>
      <c r="J1517" t="str">
        <f>IF(semaineNetNm1[[#This Row],[Popularité]]&gt;=70,"Forte","Faible")</f>
        <v>Faible</v>
      </c>
      <c r="K1517" t="str">
        <f>IF(semaineNetNm1[[#This Row],[Energie]]&gt;0.6,"Forte","Faible")</f>
        <v>Faible</v>
      </c>
      <c r="L1517" s="18">
        <v>20709328</v>
      </c>
      <c r="M1517" s="17">
        <v>1631876</v>
      </c>
      <c r="N1517" s="19">
        <v>31015</v>
      </c>
      <c r="O1517" s="17">
        <v>63</v>
      </c>
      <c r="P1517" s="17">
        <v>0.47799999999999998</v>
      </c>
      <c r="Q1517" s="17">
        <v>0.73499999999999999</v>
      </c>
      <c r="R1517" s="17">
        <v>2.93E-2</v>
      </c>
      <c r="S1517" s="17">
        <v>0.189</v>
      </c>
      <c r="T1517" s="17">
        <v>0.35499999999999998</v>
      </c>
      <c r="U1517" s="17">
        <v>0.94699999999999995</v>
      </c>
      <c r="V1517" s="17">
        <v>-12.472</v>
      </c>
      <c r="W1517" s="17">
        <v>262960</v>
      </c>
      <c r="X1517">
        <f>YEAR(semaineNetNm1[[#This Row],[Date de sortie]])</f>
        <v>1984</v>
      </c>
    </row>
    <row r="1518" spans="1:24" x14ac:dyDescent="0.25">
      <c r="A1518" s="10" t="s">
        <v>752</v>
      </c>
      <c r="B1518" s="17">
        <v>654</v>
      </c>
      <c r="C1518" s="18">
        <v>71</v>
      </c>
      <c r="D1518" s="17">
        <v>3</v>
      </c>
      <c r="E1518" s="19">
        <v>44183</v>
      </c>
      <c r="F1518" s="17" t="s">
        <v>2407</v>
      </c>
      <c r="G1518" s="17" t="s">
        <v>2408</v>
      </c>
      <c r="H1518" t="str" cm="1">
        <f t="array" ref="H151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18" s="17" t="s">
        <v>2335</v>
      </c>
      <c r="J1518" t="str">
        <f>IF(semaineNetNm1[[#This Row],[Popularité]]&gt;=70,"Forte","Faible")</f>
        <v>Faible</v>
      </c>
      <c r="K1518" t="str">
        <f>IF(semaineNetNm1[[#This Row],[Energie]]&gt;0.6,"Forte","Faible")</f>
        <v>Forte</v>
      </c>
      <c r="L1518" s="18">
        <v>10522305</v>
      </c>
      <c r="M1518" s="17">
        <v>1549216</v>
      </c>
      <c r="N1518" s="19">
        <v>30621</v>
      </c>
      <c r="O1518" s="17">
        <v>43</v>
      </c>
      <c r="P1518" s="17">
        <v>0.84099999999999997</v>
      </c>
      <c r="Q1518" s="17">
        <v>0.66600000000000004</v>
      </c>
      <c r="R1518" s="17">
        <v>3.1199999999999999E-2</v>
      </c>
      <c r="S1518" s="17">
        <v>0.61299999999999999</v>
      </c>
      <c r="T1518" s="17">
        <v>0.113</v>
      </c>
      <c r="U1518" s="17">
        <v>0.84</v>
      </c>
      <c r="V1518" s="17">
        <v>-3.5920000000000001</v>
      </c>
      <c r="W1518" s="17">
        <v>126360</v>
      </c>
      <c r="X1518">
        <f>YEAR(semaineNetNm1[[#This Row],[Date de sortie]])</f>
        <v>1983</v>
      </c>
    </row>
    <row r="1519" spans="1:24" x14ac:dyDescent="0.25">
      <c r="A1519" s="10" t="s">
        <v>752</v>
      </c>
      <c r="B1519" s="17">
        <v>171</v>
      </c>
      <c r="C1519" s="18">
        <v>144</v>
      </c>
      <c r="D1519" s="17">
        <v>27</v>
      </c>
      <c r="E1519" s="19">
        <v>44288</v>
      </c>
      <c r="F1519" s="17" t="s">
        <v>2409</v>
      </c>
      <c r="G1519" s="17" t="s">
        <v>2410</v>
      </c>
      <c r="H1519" t="str" cm="1">
        <f t="array" ref="H151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19" s="17" t="s">
        <v>2335</v>
      </c>
      <c r="J1519" t="str">
        <f>IF(semaineNetNm1[[#This Row],[Popularité]]&gt;=70,"Forte","Faible")</f>
        <v>Forte</v>
      </c>
      <c r="K1519" t="str">
        <f>IF(semaineNetNm1[[#This Row],[Energie]]&gt;0.6,"Forte","Faible")</f>
        <v>Faible</v>
      </c>
      <c r="L1519" s="18">
        <v>5379704</v>
      </c>
      <c r="M1519" s="17">
        <v>4339245</v>
      </c>
      <c r="N1519" s="19">
        <v>30484</v>
      </c>
      <c r="O1519" s="17">
        <v>83</v>
      </c>
      <c r="P1519" s="17">
        <v>0.45200000000000001</v>
      </c>
      <c r="Q1519" s="17">
        <v>0.82</v>
      </c>
      <c r="R1519" s="17">
        <v>3.4799999999999998E-2</v>
      </c>
      <c r="S1519" s="17">
        <v>0.54300000000000004</v>
      </c>
      <c r="T1519" s="17">
        <v>7.1400000000000005E-2</v>
      </c>
      <c r="U1519" s="17">
        <v>0.74</v>
      </c>
      <c r="V1519" s="17">
        <v>-9.7959999999999994</v>
      </c>
      <c r="W1519" s="17">
        <v>253920</v>
      </c>
      <c r="X1519">
        <f>YEAR(semaineNetNm1[[#This Row],[Date de sortie]])</f>
        <v>1983</v>
      </c>
    </row>
    <row r="1520" spans="1:24" x14ac:dyDescent="0.25">
      <c r="A1520" s="10" t="s">
        <v>752</v>
      </c>
      <c r="B1520" s="17">
        <v>1459</v>
      </c>
      <c r="C1520" s="18">
        <v>120</v>
      </c>
      <c r="D1520" s="17">
        <v>3</v>
      </c>
      <c r="E1520" s="19">
        <v>43854</v>
      </c>
      <c r="F1520" s="17" t="s">
        <v>2411</v>
      </c>
      <c r="G1520" s="17" t="s">
        <v>2412</v>
      </c>
      <c r="H1520" t="str" cm="1">
        <f t="array" ref="H152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Pop</v>
      </c>
      <c r="I1520" s="17" t="s">
        <v>2413</v>
      </c>
      <c r="J1520" t="str">
        <f>IF(semaineNetNm1[[#This Row],[Popularité]]&gt;=70,"Forte","Faible")</f>
        <v>Forte</v>
      </c>
      <c r="K1520" t="str">
        <f>IF(semaineNetNm1[[#This Row],[Energie]]&gt;0.6,"Forte","Faible")</f>
        <v>Faible</v>
      </c>
      <c r="L1520" s="18">
        <v>5312936</v>
      </c>
      <c r="M1520" s="17">
        <v>30386</v>
      </c>
      <c r="N1520" s="19">
        <v>30394</v>
      </c>
      <c r="O1520" s="17">
        <v>73</v>
      </c>
      <c r="P1520" s="17">
        <v>0.58799999999999997</v>
      </c>
      <c r="Q1520" s="17">
        <v>0.91700000000000004</v>
      </c>
      <c r="R1520" s="17">
        <v>6.0699999999999997E-2</v>
      </c>
      <c r="S1520" s="17">
        <v>0.19500000000000001</v>
      </c>
      <c r="T1520" s="17">
        <v>9.1399999999999995E-2</v>
      </c>
      <c r="U1520" s="17">
        <v>0.82799999999999996</v>
      </c>
      <c r="V1520" s="17">
        <v>-11.047000000000001</v>
      </c>
      <c r="W1520" s="17">
        <v>184480</v>
      </c>
      <c r="X1520">
        <f>YEAR(semaineNetNm1[[#This Row],[Date de sortie]])</f>
        <v>1983</v>
      </c>
    </row>
    <row r="1521" spans="1:24" x14ac:dyDescent="0.25">
      <c r="A1521" s="10" t="s">
        <v>752</v>
      </c>
      <c r="B1521" s="17">
        <v>676</v>
      </c>
      <c r="C1521" s="18">
        <v>145</v>
      </c>
      <c r="D1521" s="17">
        <v>1</v>
      </c>
      <c r="E1521" s="19">
        <v>44183</v>
      </c>
      <c r="F1521" s="17" t="s">
        <v>2414</v>
      </c>
      <c r="G1521" s="17" t="s">
        <v>2415</v>
      </c>
      <c r="H1521" t="str" cm="1">
        <f t="array" ref="H152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21" s="17" t="s">
        <v>2416</v>
      </c>
      <c r="J1521" t="str">
        <f>IF(semaineNetNm1[[#This Row],[Popularité]]&gt;=70,"Forte","Faible")</f>
        <v>Faible</v>
      </c>
      <c r="K1521" t="str">
        <f>IF(semaineNetNm1[[#This Row],[Energie]]&gt;0.6,"Forte","Faible")</f>
        <v>Forte</v>
      </c>
      <c r="L1521" s="18">
        <v>7363913</v>
      </c>
      <c r="M1521" s="17">
        <v>4224071</v>
      </c>
      <c r="N1521" s="19">
        <v>29587</v>
      </c>
      <c r="O1521" s="17">
        <v>44</v>
      </c>
      <c r="P1521" s="17">
        <v>0.66800000000000004</v>
      </c>
      <c r="Q1521" s="17">
        <v>0.35699999999999998</v>
      </c>
      <c r="R1521" s="17">
        <v>4.7899999999999998E-2</v>
      </c>
      <c r="S1521" s="17">
        <v>0.36199999999999999</v>
      </c>
      <c r="T1521" s="17">
        <v>0.72699999999999998</v>
      </c>
      <c r="U1521" s="17">
        <v>0.40699999999999997</v>
      </c>
      <c r="V1521" s="17">
        <v>-8.4440000000000008</v>
      </c>
      <c r="W1521" s="17">
        <v>267600</v>
      </c>
      <c r="X1521">
        <f>YEAR(semaineNetNm1[[#This Row],[Date de sortie]])</f>
        <v>1981</v>
      </c>
    </row>
    <row r="1522" spans="1:24" x14ac:dyDescent="0.25">
      <c r="A1522" s="10" t="s">
        <v>752</v>
      </c>
      <c r="B1522" s="17">
        <v>1061</v>
      </c>
      <c r="C1522" s="18">
        <v>185</v>
      </c>
      <c r="D1522" s="17">
        <v>2</v>
      </c>
      <c r="E1522" s="19">
        <v>44001</v>
      </c>
      <c r="F1522" s="17" t="s">
        <v>2417</v>
      </c>
      <c r="G1522" s="17" t="s">
        <v>2418</v>
      </c>
      <c r="H1522" t="str" cm="1">
        <f t="array" ref="H152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22" s="17" t="s">
        <v>2335</v>
      </c>
      <c r="J1522" t="str">
        <f>IF(semaineNetNm1[[#This Row],[Popularité]]&gt;=70,"Forte","Faible")</f>
        <v>Forte</v>
      </c>
      <c r="K1522" t="str">
        <f>IF(semaineNetNm1[[#This Row],[Energie]]&gt;0.6,"Forte","Faible")</f>
        <v>Forte</v>
      </c>
      <c r="L1522" s="18">
        <v>4394985</v>
      </c>
      <c r="M1522" s="17">
        <v>3731820</v>
      </c>
      <c r="N1522" s="19">
        <v>29587</v>
      </c>
      <c r="O1522" s="17">
        <v>81</v>
      </c>
      <c r="P1522" s="17">
        <v>0.748</v>
      </c>
      <c r="Q1522" s="17">
        <v>0.5</v>
      </c>
      <c r="R1522" s="17">
        <v>3.6299999999999999E-2</v>
      </c>
      <c r="S1522" s="17">
        <v>0.127</v>
      </c>
      <c r="T1522" s="17">
        <v>0.44700000000000001</v>
      </c>
      <c r="U1522" s="17">
        <v>0.51400000000000001</v>
      </c>
      <c r="V1522" s="17">
        <v>-9.0719999999999992</v>
      </c>
      <c r="W1522" s="17">
        <v>250987</v>
      </c>
      <c r="X1522">
        <f>YEAR(semaineNetNm1[[#This Row],[Date de sortie]])</f>
        <v>1981</v>
      </c>
    </row>
    <row r="1523" spans="1:24" x14ac:dyDescent="0.25">
      <c r="A1523" s="10" t="s">
        <v>752</v>
      </c>
      <c r="B1523" s="17">
        <v>179</v>
      </c>
      <c r="C1523" s="18">
        <v>138</v>
      </c>
      <c r="D1523" s="17">
        <v>22</v>
      </c>
      <c r="E1523" s="19">
        <v>44288</v>
      </c>
      <c r="F1523" s="17" t="s">
        <v>2419</v>
      </c>
      <c r="G1523" s="17" t="s">
        <v>2420</v>
      </c>
      <c r="H1523" t="str" cm="1">
        <f t="array" ref="H152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23" s="17" t="s">
        <v>2416</v>
      </c>
      <c r="J1523" t="str">
        <f>IF(semaineNetNm1[[#This Row],[Popularité]]&gt;=70,"Forte","Faible")</f>
        <v>Forte</v>
      </c>
      <c r="K1523" t="str">
        <f>IF(semaineNetNm1[[#This Row],[Energie]]&gt;0.6,"Forte","Faible")</f>
        <v>Faible</v>
      </c>
      <c r="L1523" s="18">
        <v>5204983</v>
      </c>
      <c r="M1523" s="17">
        <v>35888760</v>
      </c>
      <c r="N1523" s="19">
        <v>29399</v>
      </c>
      <c r="O1523" s="17">
        <v>74</v>
      </c>
      <c r="P1523" s="17">
        <v>0.52800000000000002</v>
      </c>
      <c r="Q1523" s="17">
        <v>0.93300000000000005</v>
      </c>
      <c r="R1523" s="17">
        <v>0.16200000000000001</v>
      </c>
      <c r="S1523" s="17">
        <v>0.112</v>
      </c>
      <c r="T1523" s="17">
        <v>0.16300000000000001</v>
      </c>
      <c r="U1523" s="17">
        <v>0.75600000000000001</v>
      </c>
      <c r="V1523" s="17">
        <v>-6.4720000000000004</v>
      </c>
      <c r="W1523" s="17">
        <v>214653</v>
      </c>
      <c r="X1523">
        <f>YEAR(semaineNetNm1[[#This Row],[Date de sortie]])</f>
        <v>1980</v>
      </c>
    </row>
    <row r="1524" spans="1:24" x14ac:dyDescent="0.25">
      <c r="A1524" s="10" t="s">
        <v>752</v>
      </c>
      <c r="B1524" s="17">
        <v>634</v>
      </c>
      <c r="C1524" s="18">
        <v>23</v>
      </c>
      <c r="D1524" s="17">
        <v>4</v>
      </c>
      <c r="E1524" s="19">
        <v>44183</v>
      </c>
      <c r="F1524" s="17" t="s">
        <v>2421</v>
      </c>
      <c r="G1524" s="17" t="s">
        <v>2422</v>
      </c>
      <c r="H1524" t="str" cm="1">
        <f t="array" ref="H152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24" s="17" t="s">
        <v>2335</v>
      </c>
      <c r="J1524" t="str">
        <f>IF(semaineNetNm1[[#This Row],[Popularité]]&gt;=70,"Forte","Faible")</f>
        <v>Faible</v>
      </c>
      <c r="K1524" t="str">
        <f>IF(semaineNetNm1[[#This Row],[Energie]]&gt;0.6,"Forte","Faible")</f>
        <v>Faible</v>
      </c>
      <c r="L1524" s="18">
        <v>9882989</v>
      </c>
      <c r="M1524" s="17">
        <v>3609658</v>
      </c>
      <c r="N1524" s="19">
        <v>29357</v>
      </c>
      <c r="O1524" s="17">
        <v>51</v>
      </c>
      <c r="P1524" s="17">
        <v>0.51100000000000001</v>
      </c>
      <c r="Q1524" s="17">
        <v>0.77400000000000002</v>
      </c>
      <c r="R1524" s="17">
        <v>3.1899999999999998E-2</v>
      </c>
      <c r="S1524" s="17">
        <v>0.32200000000000001</v>
      </c>
      <c r="T1524" s="17">
        <v>6.7199999999999996E-2</v>
      </c>
      <c r="U1524" s="17">
        <v>0.77100000000000002</v>
      </c>
      <c r="V1524" s="17">
        <v>-8.9139999999999997</v>
      </c>
      <c r="W1524" s="17">
        <v>227653</v>
      </c>
      <c r="X1524">
        <f>YEAR(semaineNetNm1[[#This Row],[Date de sortie]])</f>
        <v>1980</v>
      </c>
    </row>
    <row r="1525" spans="1:24" x14ac:dyDescent="0.25">
      <c r="A1525" s="10" t="s">
        <v>752</v>
      </c>
      <c r="B1525" s="17">
        <v>736</v>
      </c>
      <c r="C1525" s="18">
        <v>83</v>
      </c>
      <c r="D1525" s="17">
        <v>2</v>
      </c>
      <c r="E1525" s="19">
        <v>44162</v>
      </c>
      <c r="F1525" s="17" t="s">
        <v>2423</v>
      </c>
      <c r="G1525" s="17" t="s">
        <v>2422</v>
      </c>
      <c r="H1525" t="str" cm="1">
        <f t="array" ref="H152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25" s="17" t="s">
        <v>2335</v>
      </c>
      <c r="J1525" t="str">
        <f>IF(semaineNetNm1[[#This Row],[Popularité]]&gt;=70,"Forte","Faible")</f>
        <v>Faible</v>
      </c>
      <c r="K1525" t="str">
        <f>IF(semaineNetNm1[[#This Row],[Energie]]&gt;0.6,"Forte","Faible")</f>
        <v>Faible</v>
      </c>
      <c r="L1525" s="18">
        <v>9624871</v>
      </c>
      <c r="M1525" s="17">
        <v>3609658</v>
      </c>
      <c r="N1525" s="19">
        <v>29357</v>
      </c>
      <c r="O1525" s="17">
        <v>51</v>
      </c>
      <c r="P1525" s="17">
        <v>0.51100000000000001</v>
      </c>
      <c r="Q1525" s="17">
        <v>0.77400000000000002</v>
      </c>
      <c r="R1525" s="17">
        <v>3.1899999999999998E-2</v>
      </c>
      <c r="S1525" s="17">
        <v>0.32200000000000001</v>
      </c>
      <c r="T1525" s="17">
        <v>6.7199999999999996E-2</v>
      </c>
      <c r="U1525" s="17">
        <v>0.77100000000000002</v>
      </c>
      <c r="V1525" s="17">
        <v>-8.9139999999999997</v>
      </c>
      <c r="W1525" s="17">
        <v>227653</v>
      </c>
      <c r="X1525">
        <f>YEAR(semaineNetNm1[[#This Row],[Date de sortie]])</f>
        <v>1980</v>
      </c>
    </row>
    <row r="1526" spans="1:24" x14ac:dyDescent="0.25">
      <c r="A1526" s="10" t="s">
        <v>752</v>
      </c>
      <c r="B1526" s="17">
        <v>812</v>
      </c>
      <c r="C1526" s="18">
        <v>179</v>
      </c>
      <c r="D1526" s="17">
        <v>1</v>
      </c>
      <c r="E1526" s="19">
        <v>44134</v>
      </c>
      <c r="F1526" s="17" t="s">
        <v>2424</v>
      </c>
      <c r="G1526" s="17" t="s">
        <v>2425</v>
      </c>
      <c r="H1526" t="str" cm="1">
        <f t="array" ref="H152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26" s="17" t="s">
        <v>2426</v>
      </c>
      <c r="J1526" t="str">
        <f>IF(semaineNetNm1[[#This Row],[Popularité]]&gt;=70,"Forte","Faible")</f>
        <v>Forte</v>
      </c>
      <c r="K1526" t="str">
        <f>IF(semaineNetNm1[[#This Row],[Energie]]&gt;0.6,"Forte","Faible")</f>
        <v>Forte</v>
      </c>
      <c r="L1526" s="18">
        <v>5096618</v>
      </c>
      <c r="M1526" s="17">
        <v>20110171</v>
      </c>
      <c r="N1526" s="19">
        <v>29063</v>
      </c>
      <c r="O1526" s="17">
        <v>83</v>
      </c>
      <c r="P1526" s="17">
        <v>0.91300000000000003</v>
      </c>
      <c r="Q1526" s="17">
        <v>0.57399999999999995</v>
      </c>
      <c r="R1526" s="17">
        <v>0.13300000000000001</v>
      </c>
      <c r="S1526" s="17">
        <v>6.0999999999999999E-2</v>
      </c>
      <c r="T1526" s="17">
        <v>0.156</v>
      </c>
      <c r="U1526" s="17">
        <v>0.42299999999999999</v>
      </c>
      <c r="V1526" s="17">
        <v>-4.7930000000000001</v>
      </c>
      <c r="W1526" s="17">
        <v>208400</v>
      </c>
      <c r="X1526">
        <f>YEAR(semaineNetNm1[[#This Row],[Date de sortie]])</f>
        <v>1979</v>
      </c>
    </row>
    <row r="1527" spans="1:24" x14ac:dyDescent="0.25">
      <c r="A1527" s="10" t="s">
        <v>752</v>
      </c>
      <c r="B1527" s="17">
        <v>885</v>
      </c>
      <c r="C1527" s="18">
        <v>148</v>
      </c>
      <c r="D1527" s="17">
        <v>1</v>
      </c>
      <c r="E1527" s="19">
        <v>44092</v>
      </c>
      <c r="F1527" s="17" t="s">
        <v>2427</v>
      </c>
      <c r="G1527" s="17" t="s">
        <v>2428</v>
      </c>
      <c r="H1527" t="str" cm="1">
        <f t="array" ref="H152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27" s="17" t="s">
        <v>2406</v>
      </c>
      <c r="J1527" t="str">
        <f>IF(semaineNetNm1[[#This Row],[Popularité]]&gt;=70,"Forte","Faible")</f>
        <v>Forte</v>
      </c>
      <c r="K1527" t="str">
        <f>IF(semaineNetNm1[[#This Row],[Energie]]&gt;0.6,"Forte","Faible")</f>
        <v>Forte</v>
      </c>
      <c r="L1527" s="18">
        <v>5329256</v>
      </c>
      <c r="M1527" s="17">
        <v>3008916</v>
      </c>
      <c r="N1527" s="19">
        <v>28817</v>
      </c>
      <c r="O1527" s="17">
        <v>80</v>
      </c>
      <c r="P1527" s="17">
        <v>0.83199999999999996</v>
      </c>
      <c r="Q1527" s="17">
        <v>0.69699999999999995</v>
      </c>
      <c r="R1527" s="17">
        <v>2.98E-2</v>
      </c>
      <c r="S1527" s="17">
        <v>0.16800000000000001</v>
      </c>
      <c r="T1527" s="17">
        <v>0.26900000000000002</v>
      </c>
      <c r="U1527" s="17">
        <v>0.97899999999999998</v>
      </c>
      <c r="V1527" s="17">
        <v>-7.2640000000000002</v>
      </c>
      <c r="W1527" s="17">
        <v>215093</v>
      </c>
      <c r="X1527">
        <f>YEAR(semaineNetNm1[[#This Row],[Date de sortie]])</f>
        <v>1978</v>
      </c>
    </row>
    <row r="1528" spans="1:24" x14ac:dyDescent="0.25">
      <c r="A1528" s="10" t="s">
        <v>752</v>
      </c>
      <c r="B1528" s="17">
        <v>613</v>
      </c>
      <c r="C1528" s="18">
        <v>138</v>
      </c>
      <c r="D1528" s="17">
        <v>13</v>
      </c>
      <c r="E1528" s="19">
        <v>43826</v>
      </c>
      <c r="F1528" s="17" t="s">
        <v>2429</v>
      </c>
      <c r="G1528" s="17" t="s">
        <v>2420</v>
      </c>
      <c r="H1528" t="str" cm="1">
        <f t="array" ref="H152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28" s="17" t="s">
        <v>2416</v>
      </c>
      <c r="J1528" t="str">
        <f>IF(semaineNetNm1[[#This Row],[Popularité]]&gt;=70,"Forte","Faible")</f>
        <v>Forte</v>
      </c>
      <c r="K1528" t="str">
        <f>IF(semaineNetNm1[[#This Row],[Energie]]&gt;0.6,"Forte","Faible")</f>
        <v>Forte</v>
      </c>
      <c r="L1528" s="18">
        <v>4630572</v>
      </c>
      <c r="M1528" s="17">
        <v>35910149</v>
      </c>
      <c r="N1528" s="19">
        <v>28804</v>
      </c>
      <c r="O1528" s="17">
        <v>74</v>
      </c>
      <c r="P1528" s="17">
        <v>0.86499999999999999</v>
      </c>
      <c r="Q1528" s="17">
        <v>0.56299999999999994</v>
      </c>
      <c r="R1528" s="17">
        <v>0.16</v>
      </c>
      <c r="S1528" s="17">
        <v>4.7199999999999999E-2</v>
      </c>
      <c r="T1528" s="17">
        <v>0.77</v>
      </c>
      <c r="U1528" s="17">
        <v>0.60099999999999998</v>
      </c>
      <c r="V1528" s="17">
        <v>-5.2770000000000001</v>
      </c>
      <c r="W1528" s="17">
        <v>209413</v>
      </c>
      <c r="X1528">
        <f>YEAR(semaineNetNm1[[#This Row],[Date de sortie]])</f>
        <v>1978</v>
      </c>
    </row>
    <row r="1529" spans="1:24" x14ac:dyDescent="0.25">
      <c r="A1529" s="10" t="s">
        <v>752</v>
      </c>
      <c r="B1529" s="17">
        <v>172</v>
      </c>
      <c r="C1529" s="18">
        <v>20</v>
      </c>
      <c r="D1529" s="17">
        <v>44</v>
      </c>
      <c r="E1529" s="19">
        <v>44113</v>
      </c>
      <c r="F1529" s="17" t="s">
        <v>2430</v>
      </c>
      <c r="G1529" s="17" t="s">
        <v>2431</v>
      </c>
      <c r="H1529" t="str" cm="1">
        <f t="array" ref="H152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29" s="17" t="s">
        <v>2335</v>
      </c>
      <c r="J1529" t="str">
        <f>IF(semaineNetNm1[[#This Row],[Popularité]]&gt;=70,"Forte","Faible")</f>
        <v>Forte</v>
      </c>
      <c r="K1529" t="str">
        <f>IF(semaineNetNm1[[#This Row],[Energie]]&gt;0.6,"Forte","Faible")</f>
        <v>Faible</v>
      </c>
      <c r="L1529" s="18">
        <v>5378971</v>
      </c>
      <c r="M1529" s="17">
        <v>6930669</v>
      </c>
      <c r="N1529" s="19">
        <v>28160</v>
      </c>
      <c r="O1529" s="17">
        <v>84</v>
      </c>
      <c r="P1529" s="17">
        <v>0.49199999999999999</v>
      </c>
      <c r="Q1529" s="17">
        <v>0.82799999999999996</v>
      </c>
      <c r="R1529" s="17">
        <v>2.76E-2</v>
      </c>
      <c r="S1529" s="17">
        <v>6.4399999999999999E-2</v>
      </c>
      <c r="T1529" s="17">
        <v>0.128</v>
      </c>
      <c r="U1529" s="17">
        <v>0.78900000000000003</v>
      </c>
      <c r="V1529" s="17">
        <v>-9.7439999999999998</v>
      </c>
      <c r="W1529" s="17">
        <v>257800</v>
      </c>
      <c r="X1529">
        <f>YEAR(semaineNetNm1[[#This Row],[Date de sortie]])</f>
        <v>1977</v>
      </c>
    </row>
    <row r="1530" spans="1:24" x14ac:dyDescent="0.25">
      <c r="A1530" s="10" t="s">
        <v>752</v>
      </c>
      <c r="B1530" s="17">
        <v>142</v>
      </c>
      <c r="C1530" s="18">
        <v>81</v>
      </c>
      <c r="D1530" s="17">
        <v>81</v>
      </c>
      <c r="E1530" s="19">
        <v>43826</v>
      </c>
      <c r="F1530" s="17" t="s">
        <v>2432</v>
      </c>
      <c r="G1530" s="17" t="s">
        <v>2420</v>
      </c>
      <c r="H1530" t="str" cm="1">
        <f t="array" ref="H153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30" s="17" t="s">
        <v>2416</v>
      </c>
      <c r="J1530" t="str">
        <f>IF(semaineNetNm1[[#This Row],[Popularité]]&gt;=70,"Forte","Faible")</f>
        <v>Forte</v>
      </c>
      <c r="K1530" t="str">
        <f>IF(semaineNetNm1[[#This Row],[Energie]]&gt;0.6,"Forte","Faible")</f>
        <v>Faible</v>
      </c>
      <c r="L1530" s="18">
        <v>5756583</v>
      </c>
      <c r="M1530" s="17">
        <v>35888760</v>
      </c>
      <c r="N1530" s="19">
        <v>27719</v>
      </c>
      <c r="O1530" s="17">
        <v>74</v>
      </c>
      <c r="P1530" s="17">
        <v>0.40200000000000002</v>
      </c>
      <c r="Q1530" s="17">
        <v>0.39200000000000002</v>
      </c>
      <c r="R1530" s="17">
        <v>5.3600000000000002E-2</v>
      </c>
      <c r="S1530" s="17">
        <v>0.28799999999999998</v>
      </c>
      <c r="T1530" s="17">
        <v>0.24299999999999999</v>
      </c>
      <c r="U1530" s="17">
        <v>0.22800000000000001</v>
      </c>
      <c r="V1530" s="17">
        <v>-9.9610000000000003</v>
      </c>
      <c r="W1530" s="17">
        <v>354320</v>
      </c>
      <c r="X1530">
        <f>YEAR(semaineNetNm1[[#This Row],[Date de sortie]])</f>
        <v>1975</v>
      </c>
    </row>
    <row r="1531" spans="1:24" x14ac:dyDescent="0.25">
      <c r="A1531" s="10" t="s">
        <v>752</v>
      </c>
      <c r="B1531" s="17">
        <v>650</v>
      </c>
      <c r="C1531" s="18">
        <v>66</v>
      </c>
      <c r="D1531" s="17">
        <v>4</v>
      </c>
      <c r="E1531" s="19">
        <v>44183</v>
      </c>
      <c r="F1531" s="17" t="s">
        <v>2433</v>
      </c>
      <c r="G1531" s="17" t="s">
        <v>2434</v>
      </c>
      <c r="H1531" t="str" cm="1">
        <f t="array" ref="H153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31" s="17" t="s">
        <v>2435</v>
      </c>
      <c r="J1531" t="str">
        <f>IF(semaineNetNm1[[#This Row],[Popularité]]&gt;=70,"Forte","Faible")</f>
        <v>Faible</v>
      </c>
      <c r="K1531" t="str">
        <f>IF(semaineNetNm1[[#This Row],[Energie]]&gt;0.6,"Forte","Faible")</f>
        <v>Forte</v>
      </c>
      <c r="L1531" s="18">
        <v>5353591</v>
      </c>
      <c r="M1531" s="17">
        <v>7504724</v>
      </c>
      <c r="N1531" s="19">
        <v>26942</v>
      </c>
      <c r="O1531" s="17">
        <v>43</v>
      </c>
      <c r="P1531" s="17">
        <v>0.92500000000000004</v>
      </c>
      <c r="Q1531" s="17">
        <v>0.52600000000000002</v>
      </c>
      <c r="R1531" s="17">
        <v>3.6299999999999999E-2</v>
      </c>
      <c r="S1531" s="17">
        <v>0.10199999999999999</v>
      </c>
      <c r="T1531" s="17">
        <v>0.30499999999999999</v>
      </c>
      <c r="U1531" s="17">
        <v>0.81899999999999995</v>
      </c>
      <c r="V1531" s="17">
        <v>-5.5839999999999996</v>
      </c>
      <c r="W1531" s="17">
        <v>272394</v>
      </c>
      <c r="X1531">
        <f>YEAR(semaineNetNm1[[#This Row],[Date de sortie]])</f>
        <v>1973</v>
      </c>
    </row>
    <row r="1532" spans="1:24" x14ac:dyDescent="0.25">
      <c r="A1532" s="10" t="s">
        <v>752</v>
      </c>
      <c r="B1532" s="17">
        <v>669</v>
      </c>
      <c r="C1532" s="18">
        <v>123</v>
      </c>
      <c r="D1532" s="17">
        <v>1</v>
      </c>
      <c r="E1532" s="19">
        <v>44183</v>
      </c>
      <c r="F1532" s="17" t="s">
        <v>2436</v>
      </c>
      <c r="G1532" s="17" t="s">
        <v>119</v>
      </c>
      <c r="H1532" t="str" cm="1">
        <f t="array" ref="H153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32" s="17" t="s">
        <v>2437</v>
      </c>
      <c r="J1532" t="str">
        <f>IF(semaineNetNm1[[#This Row],[Popularité]]&gt;=70,"Forte","Faible")</f>
        <v>Faible</v>
      </c>
      <c r="K1532" t="str">
        <f>IF(semaineNetNm1[[#This Row],[Energie]]&gt;0.6,"Forte","Faible")</f>
        <v>Forte</v>
      </c>
      <c r="L1532" s="18">
        <v>8064361</v>
      </c>
      <c r="M1532" s="17">
        <v>1151360</v>
      </c>
      <c r="N1532" s="19">
        <v>25856</v>
      </c>
      <c r="O1532" s="17">
        <v>44</v>
      </c>
      <c r="P1532" s="17">
        <v>0.71199999999999997</v>
      </c>
      <c r="Q1532" s="17">
        <v>0.58299999999999996</v>
      </c>
      <c r="R1532" s="17">
        <v>5.3800000000000001E-2</v>
      </c>
      <c r="S1532" s="17">
        <v>0.26300000000000001</v>
      </c>
      <c r="T1532" s="17">
        <v>0.81699999999999995</v>
      </c>
      <c r="U1532" s="17">
        <v>0.61399999999999999</v>
      </c>
      <c r="V1532" s="17">
        <v>-8.2219999999999995</v>
      </c>
      <c r="W1532" s="17">
        <v>181267</v>
      </c>
      <c r="X1532">
        <f>YEAR(semaineNetNm1[[#This Row],[Date de sortie]])</f>
        <v>1970</v>
      </c>
    </row>
    <row r="1533" spans="1:24" x14ac:dyDescent="0.25">
      <c r="A1533" s="10" t="s">
        <v>752</v>
      </c>
      <c r="B1533" s="17">
        <v>641</v>
      </c>
      <c r="C1533" s="18">
        <v>42</v>
      </c>
      <c r="D1533" s="17">
        <v>5</v>
      </c>
      <c r="E1533" s="19">
        <v>44183</v>
      </c>
      <c r="F1533" s="17" t="s">
        <v>2438</v>
      </c>
      <c r="G1533" s="17" t="s">
        <v>2439</v>
      </c>
      <c r="H1533" t="str" cm="1">
        <f t="array" ref="H153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33" s="17" t="s">
        <v>122</v>
      </c>
      <c r="J1533" t="str">
        <f>IF(semaineNetNm1[[#This Row],[Popularité]]&gt;=70,"Forte","Faible")</f>
        <v>Faible</v>
      </c>
      <c r="K1533" t="str">
        <f>IF(semaineNetNm1[[#This Row],[Energie]]&gt;0.6,"Forte","Faible")</f>
        <v>Faible</v>
      </c>
      <c r="L1533" s="18">
        <v>6716353</v>
      </c>
      <c r="M1533" s="17">
        <v>58479</v>
      </c>
      <c r="N1533" s="19">
        <v>23743</v>
      </c>
      <c r="O1533" s="17">
        <v>49</v>
      </c>
      <c r="P1533" s="17">
        <v>0.375</v>
      </c>
      <c r="Q1533" s="17">
        <v>0.68300000000000005</v>
      </c>
      <c r="R1533" s="17">
        <v>3.0300000000000001E-2</v>
      </c>
      <c r="S1533" s="17">
        <v>0.57899999999999996</v>
      </c>
      <c r="T1533" s="17">
        <v>7.5999999999999998E-2</v>
      </c>
      <c r="U1533" s="17">
        <v>0.88800000000000001</v>
      </c>
      <c r="V1533" s="17">
        <v>-13.055999999999999</v>
      </c>
      <c r="W1533" s="17">
        <v>135533</v>
      </c>
      <c r="X1533">
        <f>YEAR(semaineNetNm1[[#This Row],[Date de sortie]])</f>
        <v>1965</v>
      </c>
    </row>
    <row r="1534" spans="1:24" x14ac:dyDescent="0.25">
      <c r="A1534" s="10" t="s">
        <v>752</v>
      </c>
      <c r="B1534" s="17">
        <v>623</v>
      </c>
      <c r="C1534" s="18">
        <v>5</v>
      </c>
      <c r="D1534" s="17">
        <v>7</v>
      </c>
      <c r="E1534" s="19">
        <v>44183</v>
      </c>
      <c r="F1534" s="17" t="s">
        <v>2440</v>
      </c>
      <c r="G1534" s="17" t="s">
        <v>2441</v>
      </c>
      <c r="H1534" t="str" cm="1">
        <f t="array" ref="H153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34" s="17" t="s">
        <v>122</v>
      </c>
      <c r="J1534" t="str">
        <f>IF(semaineNetNm1[[#This Row],[Popularité]]&gt;=70,"Forte","Faible")</f>
        <v>Faible</v>
      </c>
      <c r="K1534" t="str">
        <f>IF(semaineNetNm1[[#This Row],[Energie]]&gt;0.6,"Forte","Faible")</f>
        <v>Faible</v>
      </c>
      <c r="L1534" s="18">
        <v>16613649</v>
      </c>
      <c r="M1534" s="17">
        <v>222627</v>
      </c>
      <c r="N1534" s="19">
        <v>23669</v>
      </c>
      <c r="O1534" s="17">
        <v>58</v>
      </c>
      <c r="P1534" s="17">
        <v>0.47199999999999998</v>
      </c>
      <c r="Q1534" s="17">
        <v>0.58899999999999997</v>
      </c>
      <c r="R1534" s="17">
        <v>5.0200000000000002E-2</v>
      </c>
      <c r="S1534" s="17">
        <v>0.61399999999999999</v>
      </c>
      <c r="T1534" s="17">
        <v>0.505</v>
      </c>
      <c r="U1534" s="17">
        <v>0.89800000000000002</v>
      </c>
      <c r="V1534" s="17">
        <v>-8.7490000000000006</v>
      </c>
      <c r="W1534" s="17">
        <v>126267</v>
      </c>
      <c r="X1534">
        <f>YEAR(semaineNetNm1[[#This Row],[Date de sortie]])</f>
        <v>1964</v>
      </c>
    </row>
    <row r="1535" spans="1:24" x14ac:dyDescent="0.25">
      <c r="A1535" s="10" t="s">
        <v>752</v>
      </c>
      <c r="B1535" s="17">
        <v>626</v>
      </c>
      <c r="C1535" s="18">
        <v>8</v>
      </c>
      <c r="D1535" s="17">
        <v>7</v>
      </c>
      <c r="E1535" s="19">
        <v>44183</v>
      </c>
      <c r="F1535" s="17" t="s">
        <v>2442</v>
      </c>
      <c r="G1535" s="17" t="s">
        <v>2443</v>
      </c>
      <c r="H1535" t="str" cm="1">
        <f t="array" ref="H153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35" s="17" t="s">
        <v>122</v>
      </c>
      <c r="J1535" t="str">
        <f>IF(semaineNetNm1[[#This Row],[Popularité]]&gt;=70,"Forte","Faible")</f>
        <v>Faible</v>
      </c>
      <c r="K1535" t="str">
        <f>IF(semaineNetNm1[[#This Row],[Energie]]&gt;0.6,"Forte","Faible")</f>
        <v>Faible</v>
      </c>
      <c r="L1535" s="18">
        <v>14582001</v>
      </c>
      <c r="M1535" s="17">
        <v>369548</v>
      </c>
      <c r="N1535" s="19">
        <v>23339</v>
      </c>
      <c r="O1535" s="17">
        <v>55</v>
      </c>
      <c r="P1535" s="17">
        <v>0.59799999999999998</v>
      </c>
      <c r="Q1535" s="17">
        <v>0.24</v>
      </c>
      <c r="R1535" s="17">
        <v>3.6900000000000002E-2</v>
      </c>
      <c r="S1535" s="17">
        <v>0.76600000000000001</v>
      </c>
      <c r="T1535" s="17">
        <v>0.11700000000000001</v>
      </c>
      <c r="U1535" s="17">
        <v>0.77600000000000002</v>
      </c>
      <c r="V1535" s="17">
        <v>-8.4350000000000005</v>
      </c>
      <c r="W1535" s="17">
        <v>151933</v>
      </c>
      <c r="X1535">
        <f>YEAR(semaineNetNm1[[#This Row],[Date de sortie]])</f>
        <v>1963</v>
      </c>
    </row>
    <row r="1536" spans="1:24" x14ac:dyDescent="0.25">
      <c r="A1536" s="10" t="s">
        <v>752</v>
      </c>
      <c r="B1536" s="17">
        <v>632</v>
      </c>
      <c r="C1536" s="18">
        <v>16</v>
      </c>
      <c r="D1536" s="17">
        <v>6</v>
      </c>
      <c r="E1536" s="19">
        <v>44183</v>
      </c>
      <c r="F1536" s="17" t="s">
        <v>2444</v>
      </c>
      <c r="G1536" s="17" t="s">
        <v>2445</v>
      </c>
      <c r="H1536" t="str" cm="1">
        <f t="array" ref="H153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36" s="17"/>
      <c r="J1536" t="str">
        <f>IF(semaineNetNm1[[#This Row],[Popularité]]&gt;=70,"Forte","Faible")</f>
        <v>Faible</v>
      </c>
      <c r="K1536" t="str">
        <f>IF(semaineNetNm1[[#This Row],[Energie]]&gt;0.6,"Forte","Faible")</f>
        <v>Forte</v>
      </c>
      <c r="L1536" s="18">
        <v>10508459</v>
      </c>
      <c r="M1536" s="17">
        <v>1251372</v>
      </c>
      <c r="N1536" s="19">
        <v>23012</v>
      </c>
      <c r="O1536" s="17">
        <v>50</v>
      </c>
      <c r="P1536" s="17">
        <v>0.77200000000000002</v>
      </c>
      <c r="Q1536" s="17">
        <v>0.52900000000000003</v>
      </c>
      <c r="R1536" s="17">
        <v>2.87E-2</v>
      </c>
      <c r="S1536" s="17">
        <v>0.40300000000000002</v>
      </c>
      <c r="T1536" s="17">
        <v>0.316</v>
      </c>
      <c r="U1536" s="17">
        <v>0.85299999999999998</v>
      </c>
      <c r="V1536" s="17">
        <v>-7.0129999999999999</v>
      </c>
      <c r="W1536" s="17">
        <v>181267</v>
      </c>
      <c r="X1536">
        <f>YEAR(semaineNetNm1[[#This Row],[Date de sortie]])</f>
        <v>1963</v>
      </c>
    </row>
    <row r="1537" spans="1:24" x14ac:dyDescent="0.25">
      <c r="A1537" s="10" t="s">
        <v>752</v>
      </c>
      <c r="B1537" s="17">
        <v>649</v>
      </c>
      <c r="C1537" s="18">
        <v>69</v>
      </c>
      <c r="D1537" s="17">
        <v>6</v>
      </c>
      <c r="E1537" s="19">
        <v>44183</v>
      </c>
      <c r="F1537" s="17" t="s">
        <v>2446</v>
      </c>
      <c r="G1537" s="17" t="s">
        <v>2447</v>
      </c>
      <c r="H1537" t="str" cm="1">
        <f t="array" ref="H153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37" s="17"/>
      <c r="J1537" t="str">
        <f>IF(semaineNetNm1[[#This Row],[Popularité]]&gt;=70,"Forte","Faible")</f>
        <v>Faible</v>
      </c>
      <c r="K1537" t="str">
        <f>IF(semaineNetNm1[[#This Row],[Energie]]&gt;0.6,"Forte","Faible")</f>
        <v>Forte</v>
      </c>
      <c r="L1537" s="18">
        <v>5394054</v>
      </c>
      <c r="M1537" s="17">
        <v>1251372</v>
      </c>
      <c r="N1537" s="19">
        <v>23012</v>
      </c>
      <c r="O1537" s="17">
        <v>45</v>
      </c>
      <c r="P1537" s="17">
        <v>0.75900000000000001</v>
      </c>
      <c r="Q1537" s="17">
        <v>0.32500000000000001</v>
      </c>
      <c r="R1537" s="17">
        <v>5.2999999999999999E-2</v>
      </c>
      <c r="S1537" s="17">
        <v>0.39500000000000002</v>
      </c>
      <c r="T1537" s="17">
        <v>7.7299999999999994E-2</v>
      </c>
      <c r="U1537" s="17">
        <v>0.36</v>
      </c>
      <c r="V1537" s="17">
        <v>-7.1459999999999999</v>
      </c>
      <c r="W1537" s="17">
        <v>166453</v>
      </c>
      <c r="X1537">
        <f>YEAR(semaineNetNm1[[#This Row],[Date de sortie]])</f>
        <v>1963</v>
      </c>
    </row>
    <row r="1538" spans="1:24" x14ac:dyDescent="0.25">
      <c r="A1538" s="10" t="s">
        <v>752</v>
      </c>
      <c r="B1538" s="17">
        <v>638</v>
      </c>
      <c r="C1538" s="18">
        <v>32</v>
      </c>
      <c r="D1538" s="17">
        <v>5</v>
      </c>
      <c r="E1538" s="19">
        <v>44183</v>
      </c>
      <c r="F1538" s="17" t="s">
        <v>2448</v>
      </c>
      <c r="G1538" s="17" t="s">
        <v>121</v>
      </c>
      <c r="H1538" t="str" cm="1">
        <f t="array" ref="H153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38" s="17" t="s">
        <v>122</v>
      </c>
      <c r="J1538" t="str">
        <f>IF(semaineNetNm1[[#This Row],[Popularité]]&gt;=70,"Forte","Faible")</f>
        <v>Faible</v>
      </c>
      <c r="K1538" t="str">
        <f>IF(semaineNetNm1[[#This Row],[Energie]]&gt;0.6,"Forte","Faible")</f>
        <v>Faible</v>
      </c>
      <c r="L1538" s="18">
        <v>8478518</v>
      </c>
      <c r="M1538" s="17">
        <v>1634288</v>
      </c>
      <c r="N1538" s="19">
        <v>22647</v>
      </c>
      <c r="O1538" s="17">
        <v>53</v>
      </c>
      <c r="P1538" s="17">
        <v>0.21</v>
      </c>
      <c r="Q1538" s="17">
        <v>0.31900000000000001</v>
      </c>
      <c r="R1538" s="17">
        <v>3.4099999999999998E-2</v>
      </c>
      <c r="S1538" s="17">
        <v>0.92</v>
      </c>
      <c r="T1538" s="17">
        <v>0.13800000000000001</v>
      </c>
      <c r="U1538" s="17">
        <v>0.20899999999999999</v>
      </c>
      <c r="V1538" s="17">
        <v>-15.231</v>
      </c>
      <c r="W1538" s="17">
        <v>192160</v>
      </c>
      <c r="X1538">
        <f>YEAR(semaineNetNm1[[#This Row],[Date de sortie]])</f>
        <v>1962</v>
      </c>
    </row>
    <row r="1539" spans="1:24" x14ac:dyDescent="0.25">
      <c r="A1539" s="10" t="s">
        <v>752</v>
      </c>
      <c r="B1539" s="17">
        <v>629</v>
      </c>
      <c r="C1539" s="18">
        <v>11</v>
      </c>
      <c r="D1539" s="17">
        <v>6</v>
      </c>
      <c r="E1539" s="19">
        <v>44183</v>
      </c>
      <c r="F1539" s="17" t="s">
        <v>2449</v>
      </c>
      <c r="G1539" s="17" t="s">
        <v>2450</v>
      </c>
      <c r="H1539" t="str" cm="1">
        <f t="array" ref="H153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39" s="17" t="s">
        <v>122</v>
      </c>
      <c r="J1539" t="str">
        <f>IF(semaineNetNm1[[#This Row],[Popularité]]&gt;=70,"Forte","Faible")</f>
        <v>Faible</v>
      </c>
      <c r="K1539" t="str">
        <f>IF(semaineNetNm1[[#This Row],[Energie]]&gt;0.6,"Forte","Faible")</f>
        <v>Faible</v>
      </c>
      <c r="L1539" s="18">
        <v>10884855</v>
      </c>
      <c r="M1539" s="17">
        <v>1139096</v>
      </c>
      <c r="N1539" s="19">
        <v>21551</v>
      </c>
      <c r="O1539" s="17">
        <v>54</v>
      </c>
      <c r="P1539" s="17">
        <v>0.24</v>
      </c>
      <c r="Q1539" s="17">
        <v>0.45100000000000001</v>
      </c>
      <c r="R1539" s="17">
        <v>3.5099999999999999E-2</v>
      </c>
      <c r="S1539" s="17">
        <v>0.91200000000000003</v>
      </c>
      <c r="T1539" s="17">
        <v>0.17499999999999999</v>
      </c>
      <c r="U1539" s="17">
        <v>0.70099999999999996</v>
      </c>
      <c r="V1539" s="17">
        <v>-14.013999999999999</v>
      </c>
      <c r="W1539" s="17">
        <v>117147</v>
      </c>
      <c r="X1539">
        <f>YEAR(semaineNetNm1[[#This Row],[Date de sortie]])</f>
        <v>1959</v>
      </c>
    </row>
    <row r="1540" spans="1:24" x14ac:dyDescent="0.25">
      <c r="A1540" s="10" t="s">
        <v>752</v>
      </c>
      <c r="B1540" s="17">
        <v>675</v>
      </c>
      <c r="C1540" s="18">
        <v>144</v>
      </c>
      <c r="D1540" s="17">
        <v>1</v>
      </c>
      <c r="E1540" s="19">
        <v>44183</v>
      </c>
      <c r="F1540" s="17" t="s">
        <v>2451</v>
      </c>
      <c r="G1540" s="17" t="s">
        <v>2450</v>
      </c>
      <c r="H1540" t="str" cm="1">
        <f t="array" ref="H154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40" s="17" t="s">
        <v>122</v>
      </c>
      <c r="J1540" t="str">
        <f>IF(semaineNetNm1[[#This Row],[Popularité]]&gt;=70,"Forte","Faible")</f>
        <v>Faible</v>
      </c>
      <c r="K1540" t="str">
        <f>IF(semaineNetNm1[[#This Row],[Energie]]&gt;0.6,"Forte","Faible")</f>
        <v>Faible</v>
      </c>
      <c r="L1540" s="18">
        <v>7367482</v>
      </c>
      <c r="M1540" s="17">
        <v>1139096</v>
      </c>
      <c r="N1540" s="19">
        <v>21551</v>
      </c>
      <c r="O1540" s="17">
        <v>44</v>
      </c>
      <c r="P1540" s="17">
        <v>0.19600000000000001</v>
      </c>
      <c r="Q1540" s="17">
        <v>0.46899999999999997</v>
      </c>
      <c r="R1540" s="17">
        <v>5.7099999999999998E-2</v>
      </c>
      <c r="S1540" s="17">
        <v>0.88200000000000001</v>
      </c>
      <c r="T1540" s="17">
        <v>5.1299999999999998E-2</v>
      </c>
      <c r="U1540" s="17">
        <v>0.53700000000000003</v>
      </c>
      <c r="V1540" s="17">
        <v>-16.093</v>
      </c>
      <c r="W1540" s="17">
        <v>143733</v>
      </c>
      <c r="X1540">
        <f>YEAR(semaineNetNm1[[#This Row],[Date de sortie]])</f>
        <v>1959</v>
      </c>
    </row>
    <row r="1541" spans="1:24" x14ac:dyDescent="0.25">
      <c r="A1541" s="10" t="s">
        <v>752</v>
      </c>
      <c r="B1541" s="17">
        <v>681</v>
      </c>
      <c r="C1541" s="18">
        <v>156</v>
      </c>
      <c r="D1541" s="17">
        <v>1</v>
      </c>
      <c r="E1541" s="19">
        <v>44183</v>
      </c>
      <c r="F1541" s="17" t="s">
        <v>2452</v>
      </c>
      <c r="G1541" s="17" t="s">
        <v>2450</v>
      </c>
      <c r="H1541" t="str" cm="1">
        <f t="array" ref="H154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41" s="17" t="s">
        <v>122</v>
      </c>
      <c r="J1541" t="str">
        <f>IF(semaineNetNm1[[#This Row],[Popularité]]&gt;=70,"Forte","Faible")</f>
        <v>Faible</v>
      </c>
      <c r="K1541" t="str">
        <f>IF(semaineNetNm1[[#This Row],[Energie]]&gt;0.6,"Forte","Faible")</f>
        <v>Faible</v>
      </c>
      <c r="L1541" s="18">
        <v>7227612</v>
      </c>
      <c r="M1541" s="17">
        <v>1139096</v>
      </c>
      <c r="N1541" s="19">
        <v>21551</v>
      </c>
      <c r="O1541" s="17">
        <v>41</v>
      </c>
      <c r="P1541" s="17">
        <v>0.20100000000000001</v>
      </c>
      <c r="Q1541" s="17">
        <v>0.47799999999999998</v>
      </c>
      <c r="R1541" s="17">
        <v>3.32E-2</v>
      </c>
      <c r="S1541" s="17">
        <v>0.91900000000000004</v>
      </c>
      <c r="T1541" s="17">
        <v>8.5400000000000004E-2</v>
      </c>
      <c r="U1541" s="17">
        <v>0.85699999999999998</v>
      </c>
      <c r="V1541" s="17">
        <v>-16.768000000000001</v>
      </c>
      <c r="W1541" s="17">
        <v>135760</v>
      </c>
      <c r="X1541">
        <f>YEAR(semaineNetNm1[[#This Row],[Date de sortie]])</f>
        <v>1959</v>
      </c>
    </row>
    <row r="1542" spans="1:24" x14ac:dyDescent="0.25">
      <c r="A1542" s="10" t="s">
        <v>752</v>
      </c>
      <c r="B1542" s="17">
        <v>624</v>
      </c>
      <c r="C1542" s="18">
        <v>7</v>
      </c>
      <c r="D1542" s="17">
        <v>7</v>
      </c>
      <c r="E1542" s="19">
        <v>44183</v>
      </c>
      <c r="F1542" s="17" t="s">
        <v>2453</v>
      </c>
      <c r="G1542" s="17" t="s">
        <v>2454</v>
      </c>
      <c r="H1542" t="str" cm="1">
        <f t="array" ref="H154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42" s="17"/>
      <c r="J1542" t="str">
        <f>IF(semaineNetNm1[[#This Row],[Popularité]]&gt;=70,"Forte","Faible")</f>
        <v>Faible</v>
      </c>
      <c r="K1542" t="str">
        <f>IF(semaineNetNm1[[#This Row],[Energie]]&gt;0.6,"Forte","Faible")</f>
        <v>Faible</v>
      </c>
      <c r="L1542" s="18">
        <v>16527404</v>
      </c>
      <c r="M1542" s="17">
        <v>20637</v>
      </c>
      <c r="N1542" s="19">
        <v>21156</v>
      </c>
      <c r="O1542" s="17">
        <v>56</v>
      </c>
      <c r="P1542" s="17">
        <v>0.42399999999999999</v>
      </c>
      <c r="Q1542" s="17">
        <v>0.754</v>
      </c>
      <c r="R1542" s="17">
        <v>3.6299999999999999E-2</v>
      </c>
      <c r="S1542" s="17">
        <v>0.64300000000000002</v>
      </c>
      <c r="T1542" s="17">
        <v>6.5199999999999994E-2</v>
      </c>
      <c r="U1542" s="17">
        <v>0.80600000000000005</v>
      </c>
      <c r="V1542" s="17">
        <v>-8.4629999999999992</v>
      </c>
      <c r="W1542" s="17">
        <v>130973</v>
      </c>
      <c r="X1542">
        <f>YEAR(semaineNetNm1[[#This Row],[Date de sortie]])</f>
        <v>1957</v>
      </c>
    </row>
    <row r="1543" spans="1:24" x14ac:dyDescent="0.25">
      <c r="A1543" s="10" t="s">
        <v>752</v>
      </c>
      <c r="B1543" s="17">
        <v>644</v>
      </c>
      <c r="C1543" s="18">
        <v>62</v>
      </c>
      <c r="D1543" s="17">
        <v>4</v>
      </c>
      <c r="E1543" s="19">
        <v>44183</v>
      </c>
      <c r="F1543" s="17" t="s">
        <v>2455</v>
      </c>
      <c r="G1543" s="17" t="s">
        <v>2456</v>
      </c>
      <c r="H1543" t="str" cm="1">
        <f t="array" ref="H154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Rock</v>
      </c>
      <c r="I1543" s="17" t="s">
        <v>2457</v>
      </c>
      <c r="J1543" t="str">
        <f>IF(semaineNetNm1[[#This Row],[Popularité]]&gt;=70,"Forte","Faible")</f>
        <v>Faible</v>
      </c>
      <c r="K1543" t="str">
        <f>IF(semaineNetNm1[[#This Row],[Energie]]&gt;0.6,"Forte","Faible")</f>
        <v>Faible</v>
      </c>
      <c r="L1543" s="18">
        <v>6007011</v>
      </c>
      <c r="M1543" s="17">
        <v>5698788</v>
      </c>
      <c r="N1543" s="19">
        <v>21108</v>
      </c>
      <c r="O1543" s="17">
        <v>49</v>
      </c>
      <c r="P1543" s="17">
        <v>0.27</v>
      </c>
      <c r="Q1543" s="17">
        <v>0.46500000000000002</v>
      </c>
      <c r="R1543" s="17">
        <v>4.2500000000000003E-2</v>
      </c>
      <c r="S1543" s="17">
        <v>0.9</v>
      </c>
      <c r="T1543" s="17">
        <v>0.14499999999999999</v>
      </c>
      <c r="U1543" s="17">
        <v>0.57999999999999996</v>
      </c>
      <c r="V1543" s="17">
        <v>-16.661000000000001</v>
      </c>
      <c r="W1543" s="17">
        <v>129173</v>
      </c>
      <c r="X1543">
        <f>YEAR(semaineNetNm1[[#This Row],[Date de sortie]])</f>
        <v>1957</v>
      </c>
    </row>
    <row r="1544" spans="1:24" x14ac:dyDescent="0.25">
      <c r="A1544" s="10" t="s">
        <v>752</v>
      </c>
      <c r="B1544" s="17">
        <v>682</v>
      </c>
      <c r="C1544" s="18">
        <v>157</v>
      </c>
      <c r="D1544" s="17">
        <v>1</v>
      </c>
      <c r="E1544" s="19">
        <v>44183</v>
      </c>
      <c r="F1544" s="17" t="s">
        <v>2458</v>
      </c>
      <c r="G1544" s="17" t="s">
        <v>2382</v>
      </c>
      <c r="H1544" t="str" cm="1">
        <f t="array" ref="H154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44" s="17" t="s">
        <v>122</v>
      </c>
      <c r="J1544" t="str">
        <f>IF(semaineNetNm1[[#This Row],[Popularité]]&gt;=70,"Forte","Faible")</f>
        <v>Faible</v>
      </c>
      <c r="K1544" t="str">
        <f>IF(semaineNetNm1[[#This Row],[Energie]]&gt;0.6,"Forte","Faible")</f>
        <v>Faible</v>
      </c>
      <c r="L1544" s="18">
        <v>7225080</v>
      </c>
      <c r="M1544" s="17">
        <v>4953667</v>
      </c>
      <c r="N1544" s="19">
        <v>21064</v>
      </c>
      <c r="O1544" s="17">
        <v>38</v>
      </c>
      <c r="P1544" s="17">
        <v>0.10299999999999999</v>
      </c>
      <c r="Q1544" s="17">
        <v>0.60699999999999998</v>
      </c>
      <c r="R1544" s="17">
        <v>4.0399999999999998E-2</v>
      </c>
      <c r="S1544" s="17">
        <v>0.80400000000000005</v>
      </c>
      <c r="T1544" s="17">
        <v>7.5999999999999998E-2</v>
      </c>
      <c r="U1544" s="17">
        <v>0.34100000000000003</v>
      </c>
      <c r="V1544" s="17">
        <v>-14.404999999999999</v>
      </c>
      <c r="W1544" s="17">
        <v>136427</v>
      </c>
      <c r="X1544">
        <f>YEAR(semaineNetNm1[[#This Row],[Date de sortie]])</f>
        <v>1957</v>
      </c>
    </row>
    <row r="1545" spans="1:24" x14ac:dyDescent="0.25">
      <c r="A1545" s="10" t="s">
        <v>752</v>
      </c>
      <c r="B1545" s="17">
        <v>683</v>
      </c>
      <c r="C1545" s="18">
        <v>159</v>
      </c>
      <c r="D1545" s="17">
        <v>1</v>
      </c>
      <c r="E1545" s="19">
        <v>44183</v>
      </c>
      <c r="F1545" s="17" t="s">
        <v>2459</v>
      </c>
      <c r="G1545" s="17" t="s">
        <v>2382</v>
      </c>
      <c r="H1545" t="str" cm="1">
        <f t="array" ref="H154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45" s="17" t="s">
        <v>122</v>
      </c>
      <c r="J1545" t="str">
        <f>IF(semaineNetNm1[[#This Row],[Popularité]]&gt;=70,"Forte","Faible")</f>
        <v>Faible</v>
      </c>
      <c r="K1545" t="str">
        <f>IF(semaineNetNm1[[#This Row],[Energie]]&gt;0.6,"Forte","Faible")</f>
        <v>Faible</v>
      </c>
      <c r="L1545" s="18">
        <v>7182262</v>
      </c>
      <c r="M1545" s="17">
        <v>4953667</v>
      </c>
      <c r="N1545" s="19">
        <v>21064</v>
      </c>
      <c r="O1545" s="17">
        <v>36</v>
      </c>
      <c r="P1545" s="17">
        <v>0.33900000000000002</v>
      </c>
      <c r="Q1545" s="17">
        <v>0.51200000000000001</v>
      </c>
      <c r="R1545" s="17">
        <v>4.9799999999999997E-2</v>
      </c>
      <c r="S1545" s="17">
        <v>0.72699999999999998</v>
      </c>
      <c r="T1545" s="17">
        <v>9.7699999999999995E-2</v>
      </c>
      <c r="U1545" s="17">
        <v>0.95099999999999996</v>
      </c>
      <c r="V1545" s="17">
        <v>-13.119</v>
      </c>
      <c r="W1545" s="17">
        <v>120693</v>
      </c>
      <c r="X1545">
        <f>YEAR(semaineNetNm1[[#This Row],[Date de sortie]])</f>
        <v>1957</v>
      </c>
    </row>
    <row r="1546" spans="1:24" x14ac:dyDescent="0.25">
      <c r="A1546" s="10" t="s">
        <v>752</v>
      </c>
      <c r="B1546" s="17">
        <v>639</v>
      </c>
      <c r="C1546" s="18">
        <v>39</v>
      </c>
      <c r="D1546" s="17">
        <v>5</v>
      </c>
      <c r="E1546" s="19">
        <v>44183</v>
      </c>
      <c r="F1546" s="17" t="s">
        <v>2460</v>
      </c>
      <c r="G1546" s="17" t="s">
        <v>2461</v>
      </c>
      <c r="H1546" t="str" cm="1">
        <f t="array" ref="H154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46" s="17" t="s">
        <v>122</v>
      </c>
      <c r="J1546" t="str">
        <f>IF(semaineNetNm1[[#This Row],[Popularité]]&gt;=70,"Forte","Faible")</f>
        <v>Faible</v>
      </c>
      <c r="K1546" t="str">
        <f>IF(semaineNetNm1[[#This Row],[Energie]]&gt;0.6,"Forte","Faible")</f>
        <v>Faible</v>
      </c>
      <c r="L1546" s="18">
        <v>7045348</v>
      </c>
      <c r="M1546" s="17">
        <v>359973</v>
      </c>
      <c r="N1546" s="19">
        <v>15342</v>
      </c>
      <c r="O1546" s="17">
        <v>51</v>
      </c>
      <c r="P1546" s="17">
        <v>0.158</v>
      </c>
      <c r="Q1546" s="17">
        <v>0.317</v>
      </c>
      <c r="R1546" s="17">
        <v>3.8100000000000002E-2</v>
      </c>
      <c r="S1546" s="17">
        <v>0.67300000000000004</v>
      </c>
      <c r="T1546" s="17">
        <v>0.33800000000000002</v>
      </c>
      <c r="U1546" s="17">
        <v>0.247</v>
      </c>
      <c r="V1546" s="17">
        <v>-16.484999999999999</v>
      </c>
      <c r="W1546" s="17">
        <v>177480</v>
      </c>
      <c r="X1546">
        <f>YEAR(semaineNetNm1[[#This Row],[Date de sortie]])</f>
        <v>1942</v>
      </c>
    </row>
    <row r="1547" spans="1:24" x14ac:dyDescent="0.25">
      <c r="A1547" s="10" t="s">
        <v>752</v>
      </c>
      <c r="B1547" s="17">
        <v>36</v>
      </c>
      <c r="C1547" s="18">
        <v>36</v>
      </c>
      <c r="D1547" s="17">
        <v>1</v>
      </c>
      <c r="E1547" s="19">
        <v>44400</v>
      </c>
      <c r="F1547" s="17" t="s">
        <v>2462</v>
      </c>
      <c r="G1547" s="17" t="s">
        <v>178</v>
      </c>
      <c r="H1547" t="str" cm="1">
        <f t="array" ref="H154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47" s="17" t="s">
        <v>2463</v>
      </c>
      <c r="J1547" t="str">
        <f>IF(semaineNetNm1[[#This Row],[Popularité]]&gt;=70,"Forte","Faible")</f>
        <v>Faible</v>
      </c>
      <c r="K1547" t="str">
        <f>IF(semaineNetNm1[[#This Row],[Energie]]&gt;0.6,"Forte","Faible")</f>
        <v>Faible</v>
      </c>
      <c r="L1547" s="18">
        <v>11869336</v>
      </c>
      <c r="M1547" s="17"/>
      <c r="N1547" s="19"/>
      <c r="O1547" s="17"/>
      <c r="P1547" s="17"/>
      <c r="Q1547" s="17"/>
      <c r="R1547" s="17"/>
      <c r="S1547" s="17"/>
      <c r="T1547" s="17"/>
      <c r="U1547" s="17"/>
      <c r="V1547" s="17"/>
      <c r="W1547" s="17"/>
      <c r="X1547">
        <f>YEAR(semaineNetNm1[[#This Row],[Date de sortie]])</f>
        <v>1900</v>
      </c>
    </row>
    <row r="1548" spans="1:24" x14ac:dyDescent="0.25">
      <c r="A1548" s="10" t="s">
        <v>752</v>
      </c>
      <c r="B1548" s="17">
        <v>164</v>
      </c>
      <c r="C1548" s="18">
        <v>5</v>
      </c>
      <c r="D1548" s="17">
        <v>39</v>
      </c>
      <c r="E1548" s="19">
        <v>44134</v>
      </c>
      <c r="F1548" s="17" t="s">
        <v>2464</v>
      </c>
      <c r="G1548" s="17" t="s">
        <v>649</v>
      </c>
      <c r="H1548" t="str" cm="1">
        <f t="array" ref="H1548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48" s="17" t="s">
        <v>2463</v>
      </c>
      <c r="J1548" t="str">
        <f>IF(semaineNetNm1[[#This Row],[Popularité]]&gt;=70,"Forte","Faible")</f>
        <v>Faible</v>
      </c>
      <c r="K1548" t="str">
        <f>IF(semaineNetNm1[[#This Row],[Energie]]&gt;0.6,"Forte","Faible")</f>
        <v>Faible</v>
      </c>
      <c r="L1548" s="18">
        <v>5453159</v>
      </c>
      <c r="M1548" s="17"/>
      <c r="N1548" s="19"/>
      <c r="O1548" s="17"/>
      <c r="P1548" s="17"/>
      <c r="Q1548" s="17"/>
      <c r="R1548" s="17"/>
      <c r="S1548" s="17"/>
      <c r="T1548" s="17"/>
      <c r="U1548" s="17"/>
      <c r="V1548" s="17"/>
      <c r="W1548" s="17"/>
      <c r="X1548">
        <f>YEAR(semaineNetNm1[[#This Row],[Date de sortie]])</f>
        <v>1900</v>
      </c>
    </row>
    <row r="1549" spans="1:24" x14ac:dyDescent="0.25">
      <c r="A1549" s="10" t="s">
        <v>752</v>
      </c>
      <c r="B1549" s="17">
        <v>465</v>
      </c>
      <c r="C1549" s="18">
        <v>118</v>
      </c>
      <c r="D1549" s="17">
        <v>1</v>
      </c>
      <c r="E1549" s="19">
        <v>44281</v>
      </c>
      <c r="F1549" s="17" t="s">
        <v>2465</v>
      </c>
      <c r="G1549" s="17" t="s">
        <v>1134</v>
      </c>
      <c r="H1549" t="str" cm="1">
        <f t="array" ref="H1549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49" s="17" t="s">
        <v>2463</v>
      </c>
      <c r="J1549" t="str">
        <f>IF(semaineNetNm1[[#This Row],[Popularité]]&gt;=70,"Forte","Faible")</f>
        <v>Faible</v>
      </c>
      <c r="K1549" t="str">
        <f>IF(semaineNetNm1[[#This Row],[Energie]]&gt;0.6,"Forte","Faible")</f>
        <v>Faible</v>
      </c>
      <c r="L1549" s="18">
        <v>6292362</v>
      </c>
      <c r="M1549" s="17"/>
      <c r="N1549" s="19"/>
      <c r="O1549" s="17"/>
      <c r="P1549" s="17"/>
      <c r="Q1549" s="17"/>
      <c r="R1549" s="17"/>
      <c r="S1549" s="17"/>
      <c r="T1549" s="17"/>
      <c r="U1549" s="17"/>
      <c r="V1549" s="17"/>
      <c r="W1549" s="17"/>
      <c r="X1549">
        <f>YEAR(semaineNetNm1[[#This Row],[Date de sortie]])</f>
        <v>1900</v>
      </c>
    </row>
    <row r="1550" spans="1:24" x14ac:dyDescent="0.25">
      <c r="A1550" s="10" t="s">
        <v>752</v>
      </c>
      <c r="B1550" s="17">
        <v>531</v>
      </c>
      <c r="C1550" s="18">
        <v>20</v>
      </c>
      <c r="D1550" s="17">
        <v>5</v>
      </c>
      <c r="E1550" s="19">
        <v>44211</v>
      </c>
      <c r="F1550" s="17" t="s">
        <v>2466</v>
      </c>
      <c r="G1550" s="17" t="s">
        <v>649</v>
      </c>
      <c r="H1550" t="str" cm="1">
        <f t="array" ref="H1550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50" s="17" t="s">
        <v>2463</v>
      </c>
      <c r="J1550" t="str">
        <f>IF(semaineNetNm1[[#This Row],[Popularité]]&gt;=70,"Forte","Faible")</f>
        <v>Faible</v>
      </c>
      <c r="K1550" t="str">
        <f>IF(semaineNetNm1[[#This Row],[Energie]]&gt;0.6,"Forte","Faible")</f>
        <v>Faible</v>
      </c>
      <c r="L1550" s="18">
        <v>6162453</v>
      </c>
      <c r="M1550" s="17"/>
      <c r="N1550" s="19"/>
      <c r="O1550" s="17"/>
      <c r="P1550" s="17"/>
      <c r="Q1550" s="17"/>
      <c r="R1550" s="17"/>
      <c r="S1550" s="17"/>
      <c r="T1550" s="17"/>
      <c r="U1550" s="17"/>
      <c r="V1550" s="17"/>
      <c r="W1550" s="17"/>
      <c r="X1550">
        <f>YEAR(semaineNetNm1[[#This Row],[Date de sortie]])</f>
        <v>1900</v>
      </c>
    </row>
    <row r="1551" spans="1:24" x14ac:dyDescent="0.25">
      <c r="A1551" s="10" t="s">
        <v>752</v>
      </c>
      <c r="B1551" s="17">
        <v>637</v>
      </c>
      <c r="C1551" s="18">
        <v>22</v>
      </c>
      <c r="D1551" s="17">
        <v>6</v>
      </c>
      <c r="E1551" s="19">
        <v>44183</v>
      </c>
      <c r="F1551" s="17" t="s">
        <v>2467</v>
      </c>
      <c r="G1551" s="17" t="s">
        <v>2468</v>
      </c>
      <c r="H1551" t="str" cm="1">
        <f t="array" ref="H1551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51" s="17" t="s">
        <v>2463</v>
      </c>
      <c r="J1551" t="str">
        <f>IF(semaineNetNm1[[#This Row],[Popularité]]&gt;=70,"Forte","Faible")</f>
        <v>Faible</v>
      </c>
      <c r="K1551" t="str">
        <f>IF(semaineNetNm1[[#This Row],[Energie]]&gt;0.6,"Forte","Faible")</f>
        <v>Faible</v>
      </c>
      <c r="L1551" s="18">
        <v>8804531</v>
      </c>
      <c r="M1551" s="17"/>
      <c r="N1551" s="19"/>
      <c r="O1551" s="17"/>
      <c r="P1551" s="17"/>
      <c r="Q1551" s="17"/>
      <c r="R1551" s="17"/>
      <c r="S1551" s="17"/>
      <c r="T1551" s="17"/>
      <c r="U1551" s="17"/>
      <c r="V1551" s="17"/>
      <c r="W1551" s="17"/>
      <c r="X1551">
        <f>YEAR(semaineNetNm1[[#This Row],[Date de sortie]])</f>
        <v>1900</v>
      </c>
    </row>
    <row r="1552" spans="1:24" x14ac:dyDescent="0.25">
      <c r="A1552" s="10" t="s">
        <v>752</v>
      </c>
      <c r="B1552" s="17">
        <v>655</v>
      </c>
      <c r="C1552" s="18">
        <v>73</v>
      </c>
      <c r="D1552" s="17">
        <v>1</v>
      </c>
      <c r="E1552" s="19">
        <v>44183</v>
      </c>
      <c r="F1552" s="17" t="s">
        <v>2469</v>
      </c>
      <c r="G1552" s="17" t="s">
        <v>2420</v>
      </c>
      <c r="H1552" t="str" cm="1">
        <f t="array" ref="H1552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52" s="17" t="s">
        <v>2463</v>
      </c>
      <c r="J1552" t="str">
        <f>IF(semaineNetNm1[[#This Row],[Popularité]]&gt;=70,"Forte","Faible")</f>
        <v>Faible</v>
      </c>
      <c r="K1552" t="str">
        <f>IF(semaineNetNm1[[#This Row],[Energie]]&gt;0.6,"Forte","Faible")</f>
        <v>Faible</v>
      </c>
      <c r="L1552" s="18">
        <v>10509961</v>
      </c>
      <c r="M1552" s="17"/>
      <c r="N1552" s="19"/>
      <c r="O1552" s="17"/>
      <c r="P1552" s="17"/>
      <c r="Q1552" s="17"/>
      <c r="R1552" s="17"/>
      <c r="S1552" s="17"/>
      <c r="T1552" s="17"/>
      <c r="U1552" s="17"/>
      <c r="V1552" s="17"/>
      <c r="W1552" s="17"/>
      <c r="X1552">
        <f>YEAR(semaineNetNm1[[#This Row],[Date de sortie]])</f>
        <v>1900</v>
      </c>
    </row>
    <row r="1553" spans="1:24" x14ac:dyDescent="0.25">
      <c r="A1553" s="10" t="s">
        <v>752</v>
      </c>
      <c r="B1553" s="17">
        <v>751</v>
      </c>
      <c r="C1553" s="18">
        <v>19</v>
      </c>
      <c r="D1553" s="17">
        <v>20</v>
      </c>
      <c r="E1553" s="19">
        <v>44043</v>
      </c>
      <c r="F1553" s="17" t="s">
        <v>2470</v>
      </c>
      <c r="G1553" s="17" t="s">
        <v>2035</v>
      </c>
      <c r="H1553" t="str" cm="1">
        <f t="array" ref="H1553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53" s="17" t="s">
        <v>2463</v>
      </c>
      <c r="J1553" t="str">
        <f>IF(semaineNetNm1[[#This Row],[Popularité]]&gt;=70,"Forte","Faible")</f>
        <v>Faible</v>
      </c>
      <c r="K1553" t="str">
        <f>IF(semaineNetNm1[[#This Row],[Energie]]&gt;0.6,"Forte","Faible")</f>
        <v>Faible</v>
      </c>
      <c r="L1553" s="18">
        <v>5358940</v>
      </c>
      <c r="M1553" s="17"/>
      <c r="N1553" s="19"/>
      <c r="O1553" s="17"/>
      <c r="P1553" s="17"/>
      <c r="Q1553" s="17"/>
      <c r="R1553" s="17"/>
      <c r="S1553" s="17"/>
      <c r="T1553" s="17"/>
      <c r="U1553" s="17"/>
      <c r="V1553" s="17"/>
      <c r="W1553" s="17"/>
      <c r="X1553">
        <f>YEAR(semaineNetNm1[[#This Row],[Date de sortie]])</f>
        <v>1900</v>
      </c>
    </row>
    <row r="1554" spans="1:24" x14ac:dyDescent="0.25">
      <c r="A1554" s="10" t="s">
        <v>752</v>
      </c>
      <c r="B1554" s="17">
        <v>785</v>
      </c>
      <c r="C1554" s="18">
        <v>76</v>
      </c>
      <c r="D1554" s="17">
        <v>14</v>
      </c>
      <c r="E1554" s="19">
        <v>44078</v>
      </c>
      <c r="F1554" s="17" t="s">
        <v>2471</v>
      </c>
      <c r="G1554" s="17" t="s">
        <v>2472</v>
      </c>
      <c r="H1554" t="str" cm="1">
        <f t="array" ref="H1554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54" s="17" t="s">
        <v>2463</v>
      </c>
      <c r="J1554" t="str">
        <f>IF(semaineNetNm1[[#This Row],[Popularité]]&gt;=70,"Forte","Faible")</f>
        <v>Faible</v>
      </c>
      <c r="K1554" t="str">
        <f>IF(semaineNetNm1[[#This Row],[Energie]]&gt;0.6,"Forte","Faible")</f>
        <v>Faible</v>
      </c>
      <c r="L1554" s="18">
        <v>4739241</v>
      </c>
      <c r="M1554" s="17"/>
      <c r="N1554" s="19"/>
      <c r="O1554" s="17"/>
      <c r="P1554" s="17"/>
      <c r="Q1554" s="17"/>
      <c r="R1554" s="17"/>
      <c r="S1554" s="17"/>
      <c r="T1554" s="17"/>
      <c r="U1554" s="17"/>
      <c r="V1554" s="17"/>
      <c r="W1554" s="17"/>
      <c r="X1554">
        <f>YEAR(semaineNetNm1[[#This Row],[Date de sortie]])</f>
        <v>1900</v>
      </c>
    </row>
    <row r="1555" spans="1:24" x14ac:dyDescent="0.25">
      <c r="A1555" s="10" t="s">
        <v>752</v>
      </c>
      <c r="B1555" s="17">
        <v>877</v>
      </c>
      <c r="C1555" s="18">
        <v>164</v>
      </c>
      <c r="D1555" s="17">
        <v>4</v>
      </c>
      <c r="E1555" s="19">
        <v>44092</v>
      </c>
      <c r="F1555" s="17" t="s">
        <v>2473</v>
      </c>
      <c r="G1555" s="17" t="s">
        <v>2474</v>
      </c>
      <c r="H1555" t="str" cm="1">
        <f t="array" ref="H1555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55" s="17" t="s">
        <v>2463</v>
      </c>
      <c r="J1555" t="str">
        <f>IF(semaineNetNm1[[#This Row],[Popularité]]&gt;=70,"Forte","Faible")</f>
        <v>Faible</v>
      </c>
      <c r="K1555" t="str">
        <f>IF(semaineNetNm1[[#This Row],[Energie]]&gt;0.6,"Forte","Faible")</f>
        <v>Faible</v>
      </c>
      <c r="L1555" s="18">
        <v>4964708</v>
      </c>
      <c r="M1555" s="17"/>
      <c r="N1555" s="19"/>
      <c r="O1555" s="17"/>
      <c r="P1555" s="17"/>
      <c r="Q1555" s="17"/>
      <c r="R1555" s="17"/>
      <c r="S1555" s="17"/>
      <c r="T1555" s="17"/>
      <c r="U1555" s="17"/>
      <c r="V1555" s="17"/>
      <c r="W1555" s="17"/>
      <c r="X1555">
        <f>YEAR(semaineNetNm1[[#This Row],[Date de sortie]])</f>
        <v>1900</v>
      </c>
    </row>
    <row r="1556" spans="1:24" x14ac:dyDescent="0.25">
      <c r="A1556" s="10" t="s">
        <v>752</v>
      </c>
      <c r="B1556" s="17">
        <v>1141</v>
      </c>
      <c r="C1556" s="18">
        <v>131</v>
      </c>
      <c r="D1556" s="17">
        <v>1</v>
      </c>
      <c r="E1556" s="19">
        <v>43980</v>
      </c>
      <c r="F1556" s="17" t="s">
        <v>2475</v>
      </c>
      <c r="G1556" s="17" t="s">
        <v>2476</v>
      </c>
      <c r="H1556" t="str" cm="1">
        <f t="array" ref="H1556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56" s="17" t="s">
        <v>2463</v>
      </c>
      <c r="J1556" t="str">
        <f>IF(semaineNetNm1[[#This Row],[Popularité]]&gt;=70,"Forte","Faible")</f>
        <v>Faible</v>
      </c>
      <c r="K1556" t="str">
        <f>IF(semaineNetNm1[[#This Row],[Energie]]&gt;0.6,"Forte","Faible")</f>
        <v>Faible</v>
      </c>
      <c r="L1556" s="18">
        <v>5494500</v>
      </c>
      <c r="M1556" s="17"/>
      <c r="N1556" s="19"/>
      <c r="O1556" s="17"/>
      <c r="P1556" s="17"/>
      <c r="Q1556" s="17"/>
      <c r="R1556" s="17"/>
      <c r="S1556" s="17"/>
      <c r="T1556" s="17"/>
      <c r="U1556" s="17"/>
      <c r="V1556" s="17"/>
      <c r="W1556" s="17"/>
      <c r="X1556">
        <f>YEAR(semaineNetNm1[[#This Row],[Date de sortie]])</f>
        <v>1900</v>
      </c>
    </row>
    <row r="1557" spans="1:24" x14ac:dyDescent="0.25">
      <c r="A1557" s="10" t="s">
        <v>752</v>
      </c>
      <c r="B1557" s="10">
        <v>1539</v>
      </c>
      <c r="C1557" s="11">
        <v>176</v>
      </c>
      <c r="D1557" s="10">
        <v>1</v>
      </c>
      <c r="E1557" s="12">
        <v>43833</v>
      </c>
      <c r="F1557" s="10" t="s">
        <v>2477</v>
      </c>
      <c r="G1557" s="10" t="s">
        <v>1629</v>
      </c>
      <c r="H1557" t="str" cm="1">
        <f t="array" ref="H1557">IFERROR(_xlfn.IFS(ISNUMBER(SEARCH("pop",semaineNetNm1[[#This Row],[Genre principal]])),"Pop",ISNUMBER(SEARCH("hip hop",semaineNetNm1[[#This Row],[Genre principal]])),"Hip hop",ISNUMBER(SEARCH("rap",semaineNetNm1[[#This Row],[Genre principal]])),"Rap",ISNUMBER(SEARCH("rock",semaineNetNm1[[#This Row],[Genre principal]])),"Rock"),"Autre")</f>
        <v>Autre</v>
      </c>
      <c r="I1557" s="10" t="s">
        <v>2463</v>
      </c>
      <c r="J1557" t="str">
        <f>IF(semaineNetNm1[[#This Row],[Popularité]]&gt;=70,"Forte","Faible")</f>
        <v>Faible</v>
      </c>
      <c r="K1557" t="str">
        <f>IF(semaineNetNm1[[#This Row],[Energie]]&gt;0.6,"Forte","Faible")</f>
        <v>Faible</v>
      </c>
      <c r="L1557" s="11">
        <v>4856458</v>
      </c>
      <c r="M1557" s="10"/>
      <c r="N1557" s="12"/>
      <c r="O1557" s="10"/>
      <c r="P1557" s="10"/>
      <c r="Q1557" s="10"/>
      <c r="R1557" s="10"/>
      <c r="S1557" s="10"/>
      <c r="T1557" s="10"/>
      <c r="U1557" s="10"/>
      <c r="V1557" s="10"/>
      <c r="W1557" s="10"/>
      <c r="X1557">
        <f>YEAR(semaineNetNm1[[#This Row],[Date de sortie]])</f>
        <v>1900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E5D09DD6-160F-4A82-8FD0-DB2810B38A27}">
  <ds:schemaRefs/>
</ds:datastoreItem>
</file>

<file path=customXml/itemProps2.xml><?xml version="1.0" encoding="utf-8"?>
<ds:datastoreItem xmlns:ds="http://schemas.openxmlformats.org/officeDocument/2006/customXml" ds:itemID="{8ED19D68-3B7C-4E4D-A075-DCE7FF1D5359}">
  <ds:schemaRefs/>
</ds:datastoreItem>
</file>

<file path=customXml/itemProps3.xml><?xml version="1.0" encoding="utf-8"?>
<ds:datastoreItem xmlns:ds="http://schemas.openxmlformats.org/officeDocument/2006/customXml" ds:itemID="{8F05FE37-61C6-4C06-9636-9708F866B58D}">
  <ds:schemaRefs/>
</ds:datastoreItem>
</file>

<file path=customXml/itemProps4.xml><?xml version="1.0" encoding="utf-8"?>
<ds:datastoreItem xmlns:ds="http://schemas.openxmlformats.org/officeDocument/2006/customXml" ds:itemID="{6BEAD2C4-F1D5-4AF9-8AAC-174F622EEF2C}">
  <ds:schemaRefs/>
</ds:datastoreItem>
</file>

<file path=customXml/itemProps5.xml><?xml version="1.0" encoding="utf-8"?>
<ds:datastoreItem xmlns:ds="http://schemas.openxmlformats.org/officeDocument/2006/customXml" ds:itemID="{5C12C9B6-709A-49C3-A50E-A19DC3E38DA1}">
  <ds:schemaRefs/>
</ds:datastoreItem>
</file>

<file path=customXml/itemProps6.xml><?xml version="1.0" encoding="utf-8"?>
<ds:datastoreItem xmlns:ds="http://schemas.openxmlformats.org/officeDocument/2006/customXml" ds:itemID="{83F55C55-C854-4B16-A70F-FA77E7CECA2B}">
  <ds:schemaRefs/>
</ds:datastoreItem>
</file>

<file path=customXml/itemProps7.xml><?xml version="1.0" encoding="utf-8"?>
<ds:datastoreItem xmlns:ds="http://schemas.openxmlformats.org/officeDocument/2006/customXml" ds:itemID="{C33BD4FE-203F-4F9D-8BE3-5B3EC43C4EE5}">
  <ds:schemaRefs/>
</ds:datastoreItem>
</file>

<file path=customXml/itemProps8.xml><?xml version="1.0" encoding="utf-8"?>
<ds:datastoreItem xmlns:ds="http://schemas.openxmlformats.org/officeDocument/2006/customXml" ds:itemID="{A3B60B8F-1450-4733-A34C-709D5326673B}">
  <ds:schemaRefs/>
</ds:datastoreItem>
</file>

<file path=customXml/itemProps9.xml><?xml version="1.0" encoding="utf-8"?>
<ds:datastoreItem xmlns:ds="http://schemas.openxmlformats.org/officeDocument/2006/customXml" ds:itemID="{844600C3-D7D3-49E1-BA07-231A947A1C19}">
  <ds:schemaRefs/>
</ds:datastoreItem>
</file>

<file path=customXml/itemProps10.xml><?xml version="1.0" encoding="utf-8"?>
<ds:datastoreItem xmlns:ds="http://schemas.openxmlformats.org/officeDocument/2006/customXml" ds:itemID="{21FC1450-47DD-4841-8517-88DF5D4E93DD}">
  <ds:schemaRefs/>
</ds:datastoreItem>
</file>

<file path=customXml/itemProps11.xml><?xml version="1.0" encoding="utf-8"?>
<ds:datastoreItem xmlns:ds="http://schemas.openxmlformats.org/officeDocument/2006/customXml" ds:itemID="{21EC3244-1BAD-4CC3-87DE-58B8F7D6E8C6}">
  <ds:schemaRefs/>
</ds:datastoreItem>
</file>

<file path=customXml/itemProps12.xml><?xml version="1.0" encoding="utf-8"?>
<ds:datastoreItem xmlns:ds="http://schemas.openxmlformats.org/officeDocument/2006/customXml" ds:itemID="{11F132BC-EE37-40DD-80D8-5E87003EB0DE}">
  <ds:schemaRefs/>
</ds:datastoreItem>
</file>

<file path=customXml/itemProps13.xml><?xml version="1.0" encoding="utf-8"?>
<ds:datastoreItem xmlns:ds="http://schemas.openxmlformats.org/officeDocument/2006/customXml" ds:itemID="{CB1271DB-A571-4B3F-BC15-427A48589F03}">
  <ds:schemaRefs/>
</ds:datastoreItem>
</file>

<file path=customXml/itemProps14.xml><?xml version="1.0" encoding="utf-8"?>
<ds:datastoreItem xmlns:ds="http://schemas.openxmlformats.org/officeDocument/2006/customXml" ds:itemID="{9ED506FB-BB2D-4E21-9F74-7639D869FCDC}">
  <ds:schemaRefs/>
</ds:datastoreItem>
</file>

<file path=customXml/itemProps15.xml><?xml version="1.0" encoding="utf-8"?>
<ds:datastoreItem xmlns:ds="http://schemas.openxmlformats.org/officeDocument/2006/customXml" ds:itemID="{FD68EF74-380D-4F28-9C6A-3592B8F2FF6B}">
  <ds:schemaRefs/>
</ds:datastoreItem>
</file>

<file path=customXml/itemProps16.xml><?xml version="1.0" encoding="utf-8"?>
<ds:datastoreItem xmlns:ds="http://schemas.openxmlformats.org/officeDocument/2006/customXml" ds:itemID="{30EF0EDC-7719-442D-AEA5-D5DEFB24417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Consigne et chart graphique</vt:lpstr>
      <vt:lpstr>Dashboard</vt:lpstr>
      <vt:lpstr>caracteristique</vt:lpstr>
      <vt:lpstr>modeling</vt:lpstr>
      <vt:lpstr>Semaine 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 Daviot | AT Internet</dc:creator>
  <cp:lastModifiedBy>Lee-Roy MANNIER</cp:lastModifiedBy>
  <dcterms:created xsi:type="dcterms:W3CDTF">2015-06-05T18:19:34Z</dcterms:created>
  <dcterms:modified xsi:type="dcterms:W3CDTF">2025-11-23T16:10:08Z</dcterms:modified>
</cp:coreProperties>
</file>