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2 - Integrated Management Documents (IMD)/02_01 - Current/"/>
    </mc:Choice>
  </mc:AlternateContent>
  <xr:revisionPtr revIDLastSave="169" documentId="8_{9525C18F-19B5-F34D-997E-5DAFE9AC617D}" xr6:coauthVersionLast="47" xr6:coauthVersionMax="47" xr10:uidLastSave="{76F4CA61-7ADE-4B43-8FBB-DE60B0D445D7}"/>
  <bookViews>
    <workbookView xWindow="38400" yWindow="500" windowWidth="38400" windowHeight="21100" activeTab="1" xr2:uid="{00000000-000D-0000-FFFF-FFFF00000000}"/>
  </bookViews>
  <sheets>
    <sheet name="Parties" sheetId="9" r:id="rId1"/>
    <sheet name="Issues" sheetId="1" r:id="rId2"/>
    <sheet name="Risk Register" sheetId="4" r:id="rId3"/>
    <sheet name="Opp Register" sheetId="3" r:id="rId4"/>
    <sheet name="Lists" sheetId="8" state="hidden" r:id="rId5"/>
  </sheets>
  <definedNames>
    <definedName name="_xlnm._FilterDatabase" localSheetId="1" hidden="1">Issues!$A$3:$G$57</definedName>
    <definedName name="Bias">OFFSET(Lists!$H$2,0,0,COUNTA(Lists!$H:$H)-1,1)</definedName>
    <definedName name="correction">Lists!$O$2:$O$6</definedName>
    <definedName name="cost">Lists!$Q$2:$Q$6</definedName>
    <definedName name="Likelihood">Lists!$K$2:$K$6</definedName>
    <definedName name="Occurrences">Lists!$L$2:$L$6</definedName>
    <definedName name="opprep">Lists!$R$2:$R$6</definedName>
    <definedName name="Party">OFFSET(Parties!#REF!,0,0,COUNTA(Parties!$A:$A)-1,1)</definedName>
    <definedName name="Potential">Lists!$M$2:$M$6</definedName>
    <definedName name="Priority">OFFSET(Lists!$F$2,0,0,COUNTA(Lists!$F:$F)-1,1)</definedName>
    <definedName name="Process">OFFSET(Lists!$I$2,0,0,COUNTA(Lists!$I:$I)-1,1)</definedName>
    <definedName name="riskrep">Lists!$P$2:$P$6</definedName>
    <definedName name="score">Lists!#REF!</definedName>
    <definedName name="Success">Lists!$T$2:$T$6</definedName>
    <definedName name="Treatment">OFFSET(Lists!$G$2,0,0,COUNTA(Lists!$G:$G)-1,1)</definedName>
    <definedName name="Type">OFFSET(Lists!$E$2,0,0,COUNTA(Lists!$E:$E)-1,1)</definedName>
    <definedName name="Violation">Lists!$N$2:$N$6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4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5" i="3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5" i="4"/>
  <c r="V18" i="8"/>
  <c r="V24" i="8"/>
  <c r="C21" i="8"/>
  <c r="A13" i="8"/>
  <c r="C13" i="8" s="1"/>
  <c r="A14" i="8"/>
  <c r="C14" i="8" s="1"/>
  <c r="A15" i="8"/>
  <c r="C15" i="8" s="1"/>
  <c r="A16" i="8"/>
  <c r="C16" i="8" s="1"/>
  <c r="A17" i="8"/>
  <c r="C17" i="8" s="1"/>
  <c r="C11" i="8"/>
  <c r="C10" i="8"/>
  <c r="C12" i="8"/>
  <c r="N41" i="4"/>
  <c r="M6" i="3"/>
  <c r="N6" i="3" s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M5" i="3"/>
  <c r="N5" i="3" s="1"/>
  <c r="F5" i="3"/>
  <c r="F39" i="4"/>
  <c r="M39" i="4"/>
  <c r="F9" i="4"/>
  <c r="M9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F6" i="4"/>
  <c r="M6" i="4"/>
  <c r="F7" i="4"/>
  <c r="F8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M7" i="4"/>
  <c r="M8" i="4"/>
  <c r="M10" i="4"/>
  <c r="M11" i="4"/>
  <c r="M12" i="4"/>
  <c r="M13" i="4"/>
  <c r="N13" i="4"/>
  <c r="M14" i="4"/>
  <c r="M15" i="4"/>
  <c r="M16" i="4"/>
  <c r="M17" i="4"/>
  <c r="M18" i="4"/>
  <c r="M19" i="4"/>
  <c r="M20" i="4"/>
  <c r="M21" i="4"/>
  <c r="N21" i="4"/>
  <c r="M22" i="4"/>
  <c r="M23" i="4"/>
  <c r="M24" i="4"/>
  <c r="M25" i="4"/>
  <c r="M26" i="4"/>
  <c r="M27" i="4"/>
  <c r="M28" i="4"/>
  <c r="M29" i="4"/>
  <c r="N29" i="4"/>
  <c r="M30" i="4"/>
  <c r="M31" i="4"/>
  <c r="M32" i="4"/>
  <c r="M33" i="4"/>
  <c r="M34" i="4"/>
  <c r="M35" i="4"/>
  <c r="M36" i="4"/>
  <c r="M37" i="4"/>
  <c r="M38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F5" i="4"/>
  <c r="M5" i="4"/>
  <c r="N27" i="4"/>
  <c r="N19" i="4"/>
  <c r="N32" i="4"/>
  <c r="N24" i="4"/>
  <c r="N16" i="4"/>
  <c r="N31" i="4"/>
  <c r="N23" i="4"/>
  <c r="N15" i="4"/>
  <c r="N30" i="4"/>
  <c r="N22" i="4"/>
  <c r="N14" i="4"/>
  <c r="N28" i="4"/>
  <c r="N20" i="4"/>
  <c r="N26" i="4"/>
  <c r="N18" i="4"/>
  <c r="N25" i="4"/>
  <c r="N17" i="4"/>
  <c r="N40" i="4"/>
  <c r="N39" i="4"/>
  <c r="N38" i="4"/>
  <c r="N37" i="4"/>
  <c r="N36" i="4"/>
  <c r="N35" i="4"/>
  <c r="N34" i="4"/>
  <c r="N33" i="4"/>
  <c r="N13" i="3"/>
  <c r="N14" i="3"/>
  <c r="N16" i="3"/>
  <c r="N17" i="3"/>
  <c r="N18" i="3"/>
  <c r="N20" i="3"/>
  <c r="N21" i="3"/>
  <c r="N22" i="3"/>
  <c r="N23" i="3"/>
  <c r="N25" i="3"/>
  <c r="N26" i="3"/>
  <c r="N29" i="3"/>
  <c r="N30" i="3"/>
  <c r="N33" i="3"/>
  <c r="N34" i="3"/>
  <c r="N35" i="3"/>
  <c r="N37" i="3"/>
  <c r="N38" i="3"/>
  <c r="N41" i="3"/>
  <c r="N42" i="3"/>
  <c r="N44" i="3"/>
  <c r="N45" i="3"/>
  <c r="N46" i="3"/>
  <c r="N47" i="3"/>
  <c r="N49" i="3"/>
  <c r="N50" i="3"/>
  <c r="N51" i="3"/>
  <c r="N53" i="3"/>
  <c r="N54" i="3"/>
  <c r="N57" i="3"/>
  <c r="N58" i="3"/>
  <c r="N61" i="3"/>
  <c r="N62" i="3"/>
  <c r="N65" i="3"/>
  <c r="N66" i="3"/>
  <c r="N68" i="3"/>
  <c r="N69" i="3"/>
  <c r="N70" i="3"/>
  <c r="N73" i="3"/>
  <c r="N74" i="3"/>
  <c r="N77" i="3"/>
  <c r="N78" i="3"/>
  <c r="N80" i="3"/>
  <c r="N81" i="3"/>
  <c r="N82" i="3"/>
  <c r="N85" i="3"/>
  <c r="N86" i="3"/>
  <c r="N87" i="3"/>
  <c r="N89" i="3"/>
  <c r="N90" i="3"/>
  <c r="N93" i="3"/>
  <c r="N94" i="3"/>
  <c r="N96" i="3"/>
  <c r="N97" i="3"/>
  <c r="N98" i="3"/>
  <c r="N99" i="3"/>
  <c r="N101" i="3"/>
  <c r="N102" i="3"/>
  <c r="N103" i="3"/>
  <c r="O3" i="3"/>
  <c r="N95" i="3"/>
  <c r="N71" i="3"/>
  <c r="N64" i="3"/>
  <c r="N19" i="3"/>
  <c r="N67" i="3"/>
  <c r="N36" i="3"/>
  <c r="N15" i="3"/>
  <c r="N84" i="3"/>
  <c r="N63" i="3"/>
  <c r="N60" i="3"/>
  <c r="N39" i="3"/>
  <c r="N32" i="3"/>
  <c r="N52" i="3"/>
  <c r="N31" i="3"/>
  <c r="N28" i="3"/>
  <c r="N92" i="3"/>
  <c r="N83" i="3"/>
  <c r="N100" i="3"/>
  <c r="N79" i="3"/>
  <c r="N76" i="3"/>
  <c r="N55" i="3"/>
  <c r="N48" i="3"/>
  <c r="N104" i="3"/>
  <c r="N91" i="3"/>
  <c r="N88" i="3"/>
  <c r="N75" i="3"/>
  <c r="N72" i="3"/>
  <c r="N59" i="3"/>
  <c r="N56" i="3"/>
  <c r="N43" i="3"/>
  <c r="N40" i="3"/>
  <c r="N27" i="3"/>
  <c r="N24" i="3"/>
  <c r="O4" i="4"/>
  <c r="N8" i="4" l="1"/>
  <c r="N9" i="4"/>
  <c r="N6" i="4"/>
  <c r="N10" i="4"/>
  <c r="N12" i="3"/>
  <c r="N5" i="4"/>
  <c r="N11" i="3"/>
  <c r="N12" i="4"/>
  <c r="N7" i="4"/>
  <c r="N8" i="3"/>
  <c r="N7" i="3"/>
  <c r="N10" i="3"/>
  <c r="N11" i="4"/>
  <c r="N9" i="3"/>
  <c r="C24" i="8"/>
  <c r="C22" i="8"/>
  <c r="C2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Paris</author>
  </authors>
  <commentList>
    <comment ref="D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Chris Paris:</t>
        </r>
        <r>
          <rPr>
            <sz val="9"/>
            <color indexed="81"/>
            <rFont val="Tahoma"/>
            <family val="2"/>
          </rPr>
          <t xml:space="preserve">
This is an estimate of how likely you think the risk is; what is the chance of it happening.</t>
        </r>
      </text>
    </comment>
    <comment ref="E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Chris Paris:</t>
        </r>
        <r>
          <rPr>
            <sz val="9"/>
            <color indexed="81"/>
            <rFont val="Tahoma"/>
            <family val="2"/>
          </rPr>
          <t xml:space="preserve">
This is a consideration of whether the risk has already happened; an unlikely risk may still have happened recently, so this helps dial in the Probability number a bit.</t>
        </r>
      </text>
    </comment>
    <comment ref="G4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Chris Paris: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the risk is so bad, the customer pulls ALL their orders or work from your company. </t>
        </r>
      </text>
    </comment>
    <comment ref="H4" authorId="0" shapeId="0" xr:uid="{00000000-0006-0000-0200-000004000000}">
      <text>
        <r>
          <rPr>
            <b/>
            <sz val="9"/>
            <color rgb="FF000000"/>
            <rFont val="Tahoma"/>
            <family val="2"/>
          </rPr>
          <t>Chris Paris: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column reflects the risk impacting on only the immediate job you're working on; not the entire customer contract. This might be for a single order or single delivery.</t>
        </r>
      </text>
    </comment>
    <comment ref="I4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Chris Paris: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is dependent on the risk: might be harm or injury to your workers in some cases, might be harm to the customer or public in other cases. It depends on each risk.</t>
        </r>
      </text>
    </comment>
    <comment ref="J4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Chris Paris:</t>
        </r>
        <r>
          <rPr>
            <sz val="9"/>
            <color indexed="81"/>
            <rFont val="Tahoma"/>
            <family val="2"/>
          </rPr>
          <t xml:space="preserve">
This means the risk would cause you to violate some law, statute, regulation, etc.</t>
        </r>
      </text>
    </comment>
    <comment ref="K4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Chris Paris:</t>
        </r>
        <r>
          <rPr>
            <sz val="9"/>
            <color indexed="81"/>
            <rFont val="Tahoma"/>
            <family val="2"/>
          </rPr>
          <t xml:space="preserve">
This is the potential damage on your "brand" or reputation in the industry, if the risk happens</t>
        </r>
      </text>
    </comment>
    <comment ref="L4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Chris Paris:</t>
        </r>
        <r>
          <rPr>
            <sz val="9"/>
            <color indexed="81"/>
            <rFont val="Tahoma"/>
            <family val="2"/>
          </rPr>
          <t xml:space="preserve">
This is your estimate of how much $$ this risk will cost you, either to repair something when the risk occurs, or due to some other potential penalty. Higher costs are worse.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Paris</author>
  </authors>
  <commentList>
    <comment ref="D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Chris Paris:</t>
        </r>
        <r>
          <rPr>
            <sz val="9"/>
            <color indexed="81"/>
            <rFont val="Tahoma"/>
            <family val="2"/>
          </rPr>
          <t xml:space="preserve">
What is the likelihood that you can obtain this opportunity?</t>
        </r>
      </text>
    </comment>
    <comment ref="E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Chris Paris:</t>
        </r>
        <r>
          <rPr>
            <sz val="9"/>
            <color indexed="81"/>
            <rFont val="Tahoma"/>
            <family val="2"/>
          </rPr>
          <t xml:space="preserve">
Have you obtained this opportunity previously?</t>
        </r>
      </text>
    </comment>
    <comment ref="G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Chris Paris:</t>
        </r>
        <r>
          <rPr>
            <sz val="9"/>
            <color indexed="81"/>
            <rFont val="Tahoma"/>
            <family val="2"/>
          </rPr>
          <t xml:space="preserve">
Could the opportunity result in you getting new customers or breaking into new markets?</t>
        </r>
      </text>
    </comment>
    <comment ref="H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Chris Paris:</t>
        </r>
        <r>
          <rPr>
            <sz val="9"/>
            <color indexed="81"/>
            <rFont val="Tahoma"/>
            <family val="2"/>
          </rPr>
          <t xml:space="preserve">
Could the opportunity result in your </t>
        </r>
        <r>
          <rPr>
            <b/>
            <i/>
            <sz val="9"/>
            <color indexed="81"/>
            <rFont val="Tahoma"/>
            <family val="2"/>
          </rPr>
          <t>current</t>
        </r>
        <r>
          <rPr>
            <sz val="9"/>
            <color indexed="81"/>
            <rFont val="Tahoma"/>
            <family val="2"/>
          </rPr>
          <t xml:space="preserve"> customers increasing their business with you?</t>
        </r>
      </text>
    </comment>
    <comment ref="I4" authorId="0" shapeId="0" xr:uid="{00000000-0006-0000-0300-000005000000}">
      <text>
        <r>
          <rPr>
            <b/>
            <sz val="9"/>
            <color rgb="FF000000"/>
            <rFont val="Tahoma"/>
            <family val="2"/>
          </rPr>
          <t>Chris Paris: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Could this opportunity help you meet laws, statutes, regulations, etc?</t>
        </r>
      </text>
    </comment>
    <comment ref="K4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Chris Paris:</t>
        </r>
        <r>
          <rPr>
            <sz val="9"/>
            <color indexed="81"/>
            <rFont val="Tahoma"/>
            <family val="2"/>
          </rPr>
          <t xml:space="preserve">
What's the potential for this opportunity to improve your reputation in the industry or your brand?</t>
        </r>
      </text>
    </comment>
    <comment ref="L4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Chris Paris:</t>
        </r>
        <r>
          <rPr>
            <sz val="9"/>
            <color indexed="81"/>
            <rFont val="Tahoma"/>
            <family val="2"/>
          </rPr>
          <t xml:space="preserve">
How much will this cost to implement? Lower costs are better, in this case.</t>
        </r>
      </text>
    </comment>
  </commentList>
</comments>
</file>

<file path=xl/sharedStrings.xml><?xml version="1.0" encoding="utf-8"?>
<sst xmlns="http://schemas.openxmlformats.org/spreadsheetml/2006/main" count="516" uniqueCount="236">
  <si>
    <t>Interested Party</t>
  </si>
  <si>
    <t>Int / Ext</t>
  </si>
  <si>
    <t>Reason for Inclusion and needs &amp; expectations</t>
  </si>
  <si>
    <t>BSI</t>
  </si>
  <si>
    <t>External</t>
  </si>
  <si>
    <t>Swarco</t>
  </si>
  <si>
    <t>Other Direct Customer(s)</t>
  </si>
  <si>
    <t>Purchase our services</t>
  </si>
  <si>
    <t>Employees</t>
  </si>
  <si>
    <t>Internal</t>
  </si>
  <si>
    <t>Directly responsible for delivery of service</t>
  </si>
  <si>
    <t>Staffing Agencies</t>
  </si>
  <si>
    <t>Provide candidates for hiring - conduct initial vetting of candidates</t>
  </si>
  <si>
    <t>National Highways</t>
  </si>
  <si>
    <t>Government company charged with operating, maintaining and improving roads</t>
  </si>
  <si>
    <t>UK Government</t>
  </si>
  <si>
    <t>Strategic direction and investment into UK road network</t>
  </si>
  <si>
    <t>Subcontractors</t>
  </si>
  <si>
    <t>Provides services for delivery of service</t>
  </si>
  <si>
    <t>Senior Management</t>
  </si>
  <si>
    <t>Has direct responsibility for management of the company</t>
  </si>
  <si>
    <t>Highways Electrical Registration Scheme</t>
  </si>
  <si>
    <t>Audit for HERS compliance, issue certifications</t>
  </si>
  <si>
    <t>Road User</t>
  </si>
  <si>
    <t>End user of our services</t>
  </si>
  <si>
    <t>Emergency Services</t>
  </si>
  <si>
    <t>Road users</t>
  </si>
  <si>
    <t>Ln</t>
  </si>
  <si>
    <t>Issue of Concern</t>
  </si>
  <si>
    <t>Bias</t>
  </si>
  <si>
    <t>Processes Affected</t>
  </si>
  <si>
    <t>Treatment Method</t>
  </si>
  <si>
    <t>Record Reference / Notes</t>
  </si>
  <si>
    <t>Mixed</t>
  </si>
  <si>
    <t>Management Responsibilities</t>
  </si>
  <si>
    <t>Internal Auditing</t>
  </si>
  <si>
    <t>See audit records</t>
  </si>
  <si>
    <t>Direct Customer(s)</t>
  </si>
  <si>
    <t>May reduce spend</t>
  </si>
  <si>
    <t>Risk</t>
  </si>
  <si>
    <t>Service Delivery</t>
  </si>
  <si>
    <t>Risk Register / FMEA</t>
  </si>
  <si>
    <t>See Risk Register</t>
  </si>
  <si>
    <t>Could be source of referrals to new customers</t>
  </si>
  <si>
    <t>Opportunity</t>
  </si>
  <si>
    <t>Opportunity Register</t>
  </si>
  <si>
    <t>See Opportunity Register</t>
  </si>
  <si>
    <t>If happy, could expand current business</t>
  </si>
  <si>
    <t>May require additional services outside of our current scope</t>
  </si>
  <si>
    <t xml:space="preserve">Expect to be compensated </t>
  </si>
  <si>
    <t>Resource Management</t>
  </si>
  <si>
    <t>Manage company finances appropriately</t>
  </si>
  <si>
    <t>Financials (confidential)</t>
  </si>
  <si>
    <t>Expect satisfactory equipment, facilities</t>
  </si>
  <si>
    <t>Equipment and building maintenance, provision of resources</t>
  </si>
  <si>
    <t>Maintenance records, management review records</t>
  </si>
  <si>
    <t>Require appropriate training</t>
  </si>
  <si>
    <t>Training provided, assessed through audits</t>
  </si>
  <si>
    <t>See training records, audit records</t>
  </si>
  <si>
    <t>Concerned with reputation of our company as a employer</t>
  </si>
  <si>
    <t>Adhere to employment laws, health &amp; safety, contractual obligations, etc</t>
  </si>
  <si>
    <t>No special actions required</t>
  </si>
  <si>
    <t>Must provide adequate candidates</t>
  </si>
  <si>
    <t>Assess and interview candidates, notify agency of problems</t>
  </si>
  <si>
    <t>Hiring and training records</t>
  </si>
  <si>
    <t>Subcontractor</t>
  </si>
  <si>
    <t>Expect to be paid promptly</t>
  </si>
  <si>
    <t>Subcontractor performance impacts on our reputation</t>
  </si>
  <si>
    <t>Subcontractor performance oversight</t>
  </si>
  <si>
    <t>See management review records</t>
  </si>
  <si>
    <t>Have concerns that we may impact on their reputation</t>
  </si>
  <si>
    <t>Management Review Activity</t>
  </si>
  <si>
    <t>Company must remain financially healthy</t>
  </si>
  <si>
    <t>QMS processes must be efficient</t>
  </si>
  <si>
    <t>Concerned with growth of company</t>
  </si>
  <si>
    <t>Management review records, financials (confidential)</t>
  </si>
  <si>
    <t>Company must maintain sufficient staff</t>
  </si>
  <si>
    <t>Requires reliable equipment and facilities</t>
  </si>
  <si>
    <t>Could change strategic investment plant in highways</t>
  </si>
  <si>
    <t>Risk Register / FMEA &amp; Opportunity Register</t>
  </si>
  <si>
    <t>See Risk &amp; Opportunity Register</t>
  </si>
  <si>
    <t>Projects may be changed</t>
  </si>
  <si>
    <t>Ln
#</t>
  </si>
  <si>
    <t>Process</t>
  </si>
  <si>
    <t>Probability (of risk occurring)</t>
  </si>
  <si>
    <t>Prob. Rating</t>
  </si>
  <si>
    <t>Consequence (if risk is encountered)</t>
  </si>
  <si>
    <t>Cons. Rating</t>
  </si>
  <si>
    <t>Mitigation Plan</t>
  </si>
  <si>
    <t>Risk Factor after Mitigation</t>
  </si>
  <si>
    <t>Likelihood</t>
  </si>
  <si>
    <t>Previous Occurrences</t>
  </si>
  <si>
    <t xml:space="preserve">Potential Loss of the Customer </t>
  </si>
  <si>
    <t>Potential Inability to Meet Immediate Job Requirements</t>
  </si>
  <si>
    <t>Potential Risk to Human Health</t>
  </si>
  <si>
    <t>Potential Violation of Regulations</t>
  </si>
  <si>
    <t>Impact on Company Reputation</t>
  </si>
  <si>
    <t>Est. Cost of Correction / Financial Penalty</t>
  </si>
  <si>
    <t>Key customers may reduce spend</t>
  </si>
  <si>
    <t>Somewhat likely to occur</t>
  </si>
  <si>
    <t>Has never occurred.</t>
  </si>
  <si>
    <t>Very High</t>
  </si>
  <si>
    <t>Minor</t>
  </si>
  <si>
    <t>None / NA</t>
  </si>
  <si>
    <t>Minimal</t>
  </si>
  <si>
    <t>&gt; £100,000</t>
  </si>
  <si>
    <t>Customers may require additional services outside of our current scope</t>
  </si>
  <si>
    <t>Unlikely to occur</t>
  </si>
  <si>
    <t>High</t>
  </si>
  <si>
    <t>None</t>
  </si>
  <si>
    <t>QMS Processes become inefficient</t>
  </si>
  <si>
    <t>Possible</t>
  </si>
  <si>
    <t>Moderate</t>
  </si>
  <si>
    <t>&lt; £10,000</t>
  </si>
  <si>
    <t>Company does not maintain sufficient staff</t>
  </si>
  <si>
    <t>Company does not have reliable equipment or facilities</t>
  </si>
  <si>
    <t>Severe</t>
  </si>
  <si>
    <t>Conduct all preventative maintenance and investment strategy</t>
  </si>
  <si>
    <t>UK Government could change strategic investment plan away from highways</t>
  </si>
  <si>
    <t>Has not occurred in past 10 years.</t>
  </si>
  <si>
    <t>&gt; £500,000</t>
  </si>
  <si>
    <t>Highways England may change projects that are planned</t>
  </si>
  <si>
    <t>Has occurred in past 5 years.</t>
  </si>
  <si>
    <t>&lt; £100,000</t>
  </si>
  <si>
    <t>Introduction of driverless cars and therefore change in highways technology</t>
  </si>
  <si>
    <t>Very likely to occur</t>
  </si>
  <si>
    <t>Probability (of achieving the opportunity)</t>
  </si>
  <si>
    <t>Benefit (if opportunity is encountered)</t>
  </si>
  <si>
    <t>Ben. Rating</t>
  </si>
  <si>
    <t>Post- Implementation Success?</t>
  </si>
  <si>
    <t>Status</t>
  </si>
  <si>
    <t>Potential for New Business</t>
  </si>
  <si>
    <t>Potential Expansion of Current Business</t>
  </si>
  <si>
    <t>Potential improvement in satisfying regulations</t>
  </si>
  <si>
    <t>Potential improvement to internal QMS processes</t>
  </si>
  <si>
    <t>Improvement to Company Reputation</t>
  </si>
  <si>
    <t>Potential Cost of Implementation</t>
  </si>
  <si>
    <t>Current Direct Customers could be the source of referrals to new customers</t>
  </si>
  <si>
    <t>Likely to occur</t>
  </si>
  <si>
    <t>Great impact</t>
  </si>
  <si>
    <t>£0 or N/A</t>
  </si>
  <si>
    <t>Current Direct customers, if happy, could expand business with us</t>
  </si>
  <si>
    <t>Has occurred in past year.</t>
  </si>
  <si>
    <t>Moderate impact</t>
  </si>
  <si>
    <t>UK Government could increase strategic investment plant in highways</t>
  </si>
  <si>
    <t>Minimal impact</t>
  </si>
  <si>
    <t>Highways Enfgland may bring forward some projects that may give us some new opportunities</t>
  </si>
  <si>
    <t>Has occurred in past 10 years.</t>
  </si>
  <si>
    <t>Technology required to support driverless cars</t>
  </si>
  <si>
    <t>Good impact</t>
  </si>
  <si>
    <t>All Processes</t>
  </si>
  <si>
    <t>Could a training delivery service be created and introduced into the QMS scope</t>
  </si>
  <si>
    <t>Driverless cars - more technology in highays</t>
  </si>
  <si>
    <t>Could the closure of VMSL be a business opportunity to supply signs</t>
  </si>
  <si>
    <t>OPP RATING RATING:</t>
  </si>
  <si>
    <t>RISK RATING LIMIT:</t>
  </si>
  <si>
    <t>Type</t>
  </si>
  <si>
    <t>Priority</t>
  </si>
  <si>
    <t>Treatment</t>
  </si>
  <si>
    <t>Processes</t>
  </si>
  <si>
    <t>Occurrences</t>
  </si>
  <si>
    <t>Potential</t>
  </si>
  <si>
    <t>Violation</t>
  </si>
  <si>
    <t>correction</t>
  </si>
  <si>
    <t>reputation</t>
  </si>
  <si>
    <t>cost of opp</t>
  </si>
  <si>
    <t>score</t>
  </si>
  <si>
    <t>Success</t>
  </si>
  <si>
    <t>Emergency</t>
  </si>
  <si>
    <t>No Action: Accept Risk per Mgmt Decision</t>
  </si>
  <si>
    <t>Cannot occur / not applicable</t>
  </si>
  <si>
    <t>No impact  / NA</t>
  </si>
  <si>
    <t>Opportunity Failed</t>
  </si>
  <si>
    <t>RISK CONSIDERATION LIMIT</t>
  </si>
  <si>
    <t>Risk Register / FMEA Style</t>
  </si>
  <si>
    <t>Opportunity Abandoned</t>
  </si>
  <si>
    <t>Medium</t>
  </si>
  <si>
    <t>Root Cause Analysis</t>
  </si>
  <si>
    <t>Neutral</t>
  </si>
  <si>
    <t>Definite</t>
  </si>
  <si>
    <t>Met some expectations</t>
  </si>
  <si>
    <t>Low</t>
  </si>
  <si>
    <t>Measurement, Analysis &amp; Improvement</t>
  </si>
  <si>
    <t>Met all expectations</t>
  </si>
  <si>
    <t>Legal Risk</t>
  </si>
  <si>
    <t>Very severe</t>
  </si>
  <si>
    <t>Exceeded expectations</t>
  </si>
  <si>
    <t>Corrective Action Request (CAR)</t>
  </si>
  <si>
    <t>Vendor Auditing</t>
  </si>
  <si>
    <t>Opportunity Trend Data</t>
  </si>
  <si>
    <t>Other Auditing</t>
  </si>
  <si>
    <t>Number Open Improvement Initiatives</t>
  </si>
  <si>
    <t>Number Closed Improvement Initiatives</t>
  </si>
  <si>
    <t>Marketing Enhancement</t>
  </si>
  <si>
    <t>Total Improvement Initiatives to Date</t>
  </si>
  <si>
    <t>Other</t>
  </si>
  <si>
    <t>(Required for risk factors &gt;=</t>
  </si>
  <si>
    <t xml:space="preserve">, 
suggested for risk factors between </t>
  </si>
  <si>
    <t>Risk Trend Data</t>
  </si>
  <si>
    <t>Total risks processed</t>
  </si>
  <si>
    <t>Opportunity Pursuit Plan
(suggested for Opp Factors &gt;=</t>
  </si>
  <si>
    <t>Total risks requiring action</t>
  </si>
  <si>
    <t>)
 May reference external planning document</t>
  </si>
  <si>
    <t>Total risks suggesting action</t>
  </si>
  <si>
    <t>Total risks accepted without action</t>
  </si>
  <si>
    <t>Risk Factor
(Prob x Cons)</t>
  </si>
  <si>
    <r>
      <t xml:space="preserve">Opp Factor
</t>
    </r>
    <r>
      <rPr>
        <b/>
        <sz val="6"/>
        <rFont val="Arial"/>
        <family val="2"/>
      </rPr>
      <t>(Prob x Ben)</t>
    </r>
  </si>
  <si>
    <t>INTERESTED PARTIES</t>
  </si>
  <si>
    <t>ISSUES OF CONCERN</t>
  </si>
  <si>
    <t>RISKS</t>
  </si>
  <si>
    <t>OPPORTUNITIES</t>
  </si>
  <si>
    <t>CLOSED</t>
  </si>
  <si>
    <t>Environmental Protection Agency (EPA)</t>
  </si>
  <si>
    <t>Health &amp; Safety Executive (HSE)</t>
  </si>
  <si>
    <t>Local Community</t>
  </si>
  <si>
    <t>Neighrbours</t>
  </si>
  <si>
    <t>BUPA</t>
  </si>
  <si>
    <t>Tees Medical Services</t>
  </si>
  <si>
    <t>Wave Utilities</t>
  </si>
  <si>
    <t>Waste Contractors</t>
  </si>
  <si>
    <t>Middlesbrough Council</t>
  </si>
  <si>
    <t>Accidents and RIDDORs</t>
  </si>
  <si>
    <t>Emergency spills/contamination</t>
  </si>
  <si>
    <t>Enhance positive company image and relations</t>
  </si>
  <si>
    <t>Engagement with neirbouring properties to ensure no issues</t>
  </si>
  <si>
    <t>Prefered health care provider</t>
  </si>
  <si>
    <t>Prefered Occupation Health advisor</t>
  </si>
  <si>
    <t>External SHEQ consultant</t>
  </si>
  <si>
    <t>Water utility company</t>
  </si>
  <si>
    <t>waste management</t>
  </si>
  <si>
    <t>Provides SHEQ consultancy</t>
  </si>
  <si>
    <t>Local authority - permits, H&amp;S, environmental, planning</t>
  </si>
  <si>
    <t>Audit for ISO compliance, issue certifications</t>
  </si>
  <si>
    <t>Colas</t>
  </si>
  <si>
    <t>Top tier customer</t>
  </si>
  <si>
    <t>Level of compliance to ISO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</si>
</sst>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_);[Red]\(&quot;£&quot;#,##0\)"/>
    <numFmt numFmtId="164" formatCode="0.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A10B0A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11"/>
      <name val="Arial"/>
      <family val="2"/>
    </font>
    <font>
      <b/>
      <sz val="1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rgb="FFA10B0A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6"/>
      <name val="Arial"/>
      <family val="2"/>
    </font>
    <font>
      <b/>
      <sz val="12"/>
      <name val="Arial"/>
      <family val="2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2499465926084170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rgb="FF00B0F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4" fontId="6" fillId="5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/>
    </xf>
    <xf numFmtId="0" fontId="5" fillId="3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0" fontId="8" fillId="0" borderId="1" xfId="0" applyFont="1" applyBorder="1"/>
    <xf numFmtId="0" fontId="8" fillId="0" borderId="0" xfId="0" applyFont="1"/>
    <xf numFmtId="0" fontId="8" fillId="3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5" fillId="0" borderId="0" xfId="0" applyFont="1" applyAlignment="1">
      <alignment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/>
    </xf>
    <xf numFmtId="0" fontId="9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1" fillId="3" borderId="8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11" fillId="7" borderId="10" xfId="0" applyFont="1" applyFill="1" applyBorder="1" applyAlignment="1">
      <alignment horizontal="center" wrapText="1"/>
    </xf>
    <xf numFmtId="0" fontId="14" fillId="7" borderId="9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8" fillId="10" borderId="1" xfId="0" applyFont="1" applyFill="1" applyBorder="1" applyAlignment="1" applyProtection="1">
      <alignment horizontal="left" vertical="center"/>
      <protection locked="0"/>
    </xf>
    <xf numFmtId="6" fontId="8" fillId="0" borderId="1" xfId="0" applyNumberFormat="1" applyFont="1" applyBorder="1" applyAlignment="1">
      <alignment horizontal="left" vertical="center"/>
    </xf>
    <xf numFmtId="0" fontId="5" fillId="3" borderId="0" xfId="0" applyFont="1" applyFill="1" applyAlignment="1">
      <alignment horizontal="left"/>
    </xf>
    <xf numFmtId="0" fontId="11" fillId="3" borderId="8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wrapText="1"/>
    </xf>
    <xf numFmtId="0" fontId="20" fillId="0" borderId="0" xfId="0" applyFont="1" applyAlignment="1">
      <alignment horizontal="left" vertical="center" wrapText="1"/>
    </xf>
    <xf numFmtId="0" fontId="21" fillId="3" borderId="0" xfId="0" applyFont="1" applyFill="1" applyAlignment="1">
      <alignment horizontal="left" vertical="center" wrapText="1"/>
    </xf>
    <xf numFmtId="0" fontId="21" fillId="3" borderId="0" xfId="0" applyFont="1" applyFill="1" applyAlignment="1">
      <alignment horizontal="left" vertical="center"/>
    </xf>
    <xf numFmtId="0" fontId="21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3" borderId="7" xfId="0" applyFont="1" applyFill="1" applyBorder="1" applyAlignment="1" applyProtection="1">
      <alignment horizontal="left" vertical="center"/>
      <protection locked="0"/>
    </xf>
    <xf numFmtId="0" fontId="12" fillId="0" borderId="16" xfId="0" applyFont="1" applyBorder="1" applyAlignment="1">
      <alignment horizontal="center" vertical="center" wrapText="1"/>
    </xf>
    <xf numFmtId="0" fontId="14" fillId="3" borderId="0" xfId="0" applyFont="1" applyFill="1" applyAlignment="1">
      <alignment vertical="center" wrapText="1"/>
    </xf>
    <xf numFmtId="0" fontId="14" fillId="3" borderId="16" xfId="0" applyFont="1" applyFill="1" applyBorder="1" applyAlignment="1">
      <alignment vertical="center" wrapText="1"/>
    </xf>
    <xf numFmtId="0" fontId="0" fillId="0" borderId="16" xfId="0" applyBorder="1"/>
    <xf numFmtId="0" fontId="0" fillId="0" borderId="16" xfId="0" applyBorder="1" applyAlignment="1">
      <alignment wrapText="1"/>
    </xf>
    <xf numFmtId="0" fontId="5" fillId="3" borderId="16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wrapText="1"/>
    </xf>
    <xf numFmtId="0" fontId="5" fillId="3" borderId="16" xfId="0" applyFont="1" applyFill="1" applyBorder="1"/>
    <xf numFmtId="0" fontId="11" fillId="3" borderId="16" xfId="0" applyFont="1" applyFill="1" applyBorder="1" applyAlignment="1">
      <alignment vertical="center" wrapText="1"/>
    </xf>
    <xf numFmtId="0" fontId="9" fillId="0" borderId="16" xfId="0" applyFont="1" applyBorder="1" applyAlignment="1">
      <alignment vertical="center"/>
    </xf>
    <xf numFmtId="0" fontId="3" fillId="3" borderId="16" xfId="0" applyFont="1" applyFill="1" applyBorder="1" applyAlignment="1">
      <alignment vertical="center" wrapText="1"/>
    </xf>
    <xf numFmtId="0" fontId="4" fillId="3" borderId="16" xfId="0" applyFont="1" applyFill="1" applyBorder="1" applyAlignment="1">
      <alignment vertical="center"/>
    </xf>
    <xf numFmtId="0" fontId="4" fillId="3" borderId="16" xfId="0" applyFont="1" applyFill="1" applyBorder="1" applyAlignment="1">
      <alignment horizontal="right" vertical="center"/>
    </xf>
    <xf numFmtId="0" fontId="25" fillId="3" borderId="7" xfId="0" applyFont="1" applyFill="1" applyBorder="1" applyAlignment="1" applyProtection="1">
      <alignment horizontal="left" vertical="center"/>
      <protection locked="0"/>
    </xf>
    <xf numFmtId="0" fontId="25" fillId="3" borderId="7" xfId="0" applyFont="1" applyFill="1" applyBorder="1" applyAlignment="1" applyProtection="1">
      <alignment horizontal="left" vertical="center" wrapText="1"/>
      <protection locked="0"/>
    </xf>
    <xf numFmtId="0" fontId="26" fillId="7" borderId="4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left" vertical="center" wrapText="1"/>
    </xf>
    <xf numFmtId="0" fontId="25" fillId="3" borderId="7" xfId="0" applyFont="1" applyFill="1" applyBorder="1" applyAlignment="1" applyProtection="1">
      <alignment horizontal="center" vertical="center"/>
      <protection locked="0"/>
    </xf>
    <xf numFmtId="0" fontId="25" fillId="0" borderId="0" xfId="0" applyFont="1" applyProtection="1">
      <protection locked="0"/>
    </xf>
    <xf numFmtId="0" fontId="14" fillId="8" borderId="5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5" fillId="0" borderId="3" xfId="0" applyFont="1" applyBorder="1" applyAlignment="1" applyProtection="1">
      <alignment horizontal="left" vertical="center"/>
      <protection locked="0"/>
    </xf>
    <xf numFmtId="0" fontId="25" fillId="0" borderId="6" xfId="0" applyFont="1" applyBorder="1" applyAlignment="1" applyProtection="1">
      <alignment horizontal="left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164" fontId="26" fillId="0" borderId="3" xfId="0" applyNumberFormat="1" applyFont="1" applyBorder="1" applyAlignment="1">
      <alignment horizontal="center" vertical="center"/>
    </xf>
    <xf numFmtId="164" fontId="26" fillId="0" borderId="6" xfId="0" applyNumberFormat="1" applyFont="1" applyBorder="1" applyAlignment="1">
      <alignment horizontal="center" vertical="center"/>
    </xf>
    <xf numFmtId="0" fontId="25" fillId="0" borderId="3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left" vertical="center" wrapText="1"/>
      <protection locked="0"/>
    </xf>
    <xf numFmtId="0" fontId="26" fillId="0" borderId="6" xfId="0" applyFont="1" applyBorder="1" applyAlignment="1" applyProtection="1">
      <alignment horizontal="center" vertical="center"/>
      <protection locked="0"/>
    </xf>
    <xf numFmtId="0" fontId="25" fillId="0" borderId="3" xfId="0" applyFont="1" applyBorder="1" applyAlignment="1" applyProtection="1">
      <alignment horizontal="left" vertical="center" wrapText="1"/>
      <protection locked="0"/>
    </xf>
    <xf numFmtId="0" fontId="26" fillId="0" borderId="3" xfId="0" applyFont="1" applyBorder="1" applyAlignment="1" applyProtection="1">
      <alignment horizontal="center" vertical="center"/>
      <protection locked="0"/>
    </xf>
    <xf numFmtId="0" fontId="30" fillId="9" borderId="5" xfId="0" applyFont="1" applyFill="1" applyBorder="1" applyAlignment="1">
      <alignment horizontal="center" vertical="center" wrapText="1"/>
    </xf>
    <xf numFmtId="0" fontId="28" fillId="9" borderId="5" xfId="0" applyFont="1" applyFill="1" applyBorder="1" applyAlignment="1">
      <alignment horizontal="center" vertical="center" wrapText="1"/>
    </xf>
    <xf numFmtId="0" fontId="25" fillId="0" borderId="0" xfId="0" applyFont="1"/>
    <xf numFmtId="0" fontId="25" fillId="0" borderId="2" xfId="0" applyFont="1" applyBorder="1" applyAlignment="1">
      <alignment horizontal="center" vertical="center"/>
    </xf>
    <xf numFmtId="0" fontId="22" fillId="0" borderId="16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3" fillId="3" borderId="16" xfId="0" applyFont="1" applyFill="1" applyBorder="1" applyAlignment="1">
      <alignment horizontal="left" vertical="center" wrapText="1"/>
    </xf>
    <xf numFmtId="0" fontId="21" fillId="3" borderId="16" xfId="0" applyFont="1" applyFill="1" applyBorder="1" applyAlignment="1">
      <alignment horizontal="left" vertical="center"/>
    </xf>
    <xf numFmtId="0" fontId="14" fillId="7" borderId="5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31" fillId="3" borderId="16" xfId="0" applyFont="1" applyFill="1" applyBorder="1" applyAlignment="1">
      <alignment horizontal="left" vertical="center"/>
    </xf>
    <xf numFmtId="0" fontId="30" fillId="7" borderId="5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28" fillId="7" borderId="5" xfId="0" applyFont="1" applyFill="1" applyBorder="1" applyAlignment="1">
      <alignment horizontal="center" vertical="center" wrapText="1"/>
    </xf>
    <xf numFmtId="0" fontId="27" fillId="7" borderId="5" xfId="0" applyFont="1" applyFill="1" applyBorder="1" applyAlignment="1">
      <alignment horizontal="center" vertical="center" wrapText="1"/>
    </xf>
    <xf numFmtId="0" fontId="27" fillId="7" borderId="5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rgb="FFFFFF00"/>
        </patternFill>
      </fill>
    </dxf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10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1729740</xdr:colOff>
      <xdr:row>4</xdr:row>
      <xdr:rowOff>68580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120640" y="8305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1473200</xdr:colOff>
      <xdr:row>9</xdr:row>
      <xdr:rowOff>98425</xdr:rowOff>
    </xdr:from>
    <xdr:to>
      <xdr:col>6</xdr:col>
      <xdr:colOff>234951</xdr:colOff>
      <xdr:row>19</xdr:row>
      <xdr:rowOff>47625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473200" y="1908175"/>
          <a:ext cx="3917951" cy="1835150"/>
        </a:xfrm>
        <a:prstGeom prst="wedgeRectCallout">
          <a:avLst>
            <a:gd name="adj1" fmla="val -28328"/>
            <a:gd name="adj2" fmla="val -107331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Customize these as you like.</a:t>
          </a:r>
          <a:r>
            <a:rPr lang="en-US" sz="1100" baseline="0">
              <a:solidFill>
                <a:schemeClr val="tx1"/>
              </a:solidFill>
            </a:rPr>
            <a:t> 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The </a:t>
          </a:r>
          <a:r>
            <a:rPr lang="en-US" sz="1100" b="1" baseline="0">
              <a:solidFill>
                <a:schemeClr val="tx1"/>
              </a:solidFill>
            </a:rPr>
            <a:t>Risk Rating Limit </a:t>
          </a:r>
          <a:r>
            <a:rPr lang="en-US" sz="1100" baseline="0">
              <a:solidFill>
                <a:schemeClr val="tx1"/>
              </a:solidFill>
            </a:rPr>
            <a:t>is the minimum risk score which will trigger a MANDATORY mitigation plan. 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The </a:t>
          </a:r>
          <a:r>
            <a:rPr lang="en-US" sz="1100" b="1" baseline="0">
              <a:solidFill>
                <a:schemeClr val="tx1"/>
              </a:solidFill>
            </a:rPr>
            <a:t>Risk Consideration Limit</a:t>
          </a:r>
          <a:r>
            <a:rPr lang="en-US" sz="1100" baseline="0">
              <a:solidFill>
                <a:schemeClr val="tx1"/>
              </a:solidFill>
            </a:rPr>
            <a:t> is a score which would trigger a SUGGESTED mitigation plan. 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The </a:t>
          </a:r>
          <a:r>
            <a:rPr lang="en-US" sz="1100" b="1" baseline="0">
              <a:solidFill>
                <a:schemeClr val="tx1"/>
              </a:solidFill>
            </a:rPr>
            <a:t>Opportunity Rating Limit </a:t>
          </a:r>
          <a:r>
            <a:rPr lang="en-US" sz="1100" baseline="0">
              <a:solidFill>
                <a:schemeClr val="tx1"/>
              </a:solidFill>
            </a:rPr>
            <a:t>is the minimum score which would require a mandatory "opportunity pursuit plan."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8"/>
  <sheetViews>
    <sheetView showGridLines="0" zoomScaleNormal="100" workbookViewId="0">
      <selection activeCell="A27" sqref="A27"/>
    </sheetView>
  </sheetViews>
  <sheetFormatPr baseColWidth="10" defaultColWidth="9.1640625" defaultRowHeight="14"/>
  <cols>
    <col min="1" max="1" width="34.6640625" style="2" customWidth="1"/>
    <col min="2" max="2" width="13" style="2" customWidth="1"/>
    <col min="3" max="3" width="67.1640625" style="2" customWidth="1"/>
    <col min="4" max="16384" width="9.1640625" style="2"/>
  </cols>
  <sheetData>
    <row r="1" spans="1:4" ht="16" customHeight="1">
      <c r="A1" s="90" t="s">
        <v>207</v>
      </c>
      <c r="B1" s="91"/>
      <c r="C1" s="51"/>
      <c r="D1" s="48"/>
    </row>
    <row r="2" spans="1:4" ht="10" customHeight="1">
      <c r="A2" s="43"/>
      <c r="B2" s="43"/>
      <c r="C2" s="30"/>
      <c r="D2" s="48"/>
    </row>
    <row r="3" spans="1:4" s="49" customFormat="1" ht="17" customHeight="1">
      <c r="A3" s="71" t="s">
        <v>0</v>
      </c>
      <c r="B3" s="71" t="s">
        <v>1</v>
      </c>
      <c r="C3" s="71" t="s">
        <v>2</v>
      </c>
    </row>
    <row r="4" spans="1:4">
      <c r="A4" s="68" t="s">
        <v>3</v>
      </c>
      <c r="B4" s="68" t="s">
        <v>4</v>
      </c>
      <c r="C4" s="68" t="s">
        <v>232</v>
      </c>
    </row>
    <row r="5" spans="1:4">
      <c r="A5" s="68" t="s">
        <v>5</v>
      </c>
      <c r="B5" s="68" t="s">
        <v>4</v>
      </c>
      <c r="C5" s="68" t="s">
        <v>234</v>
      </c>
    </row>
    <row r="6" spans="1:4">
      <c r="A6" s="68" t="s">
        <v>233</v>
      </c>
      <c r="B6" s="68" t="s">
        <v>4</v>
      </c>
      <c r="C6" s="68" t="s">
        <v>234</v>
      </c>
    </row>
    <row r="7" spans="1:4">
      <c r="A7" s="68" t="s">
        <v>6</v>
      </c>
      <c r="B7" s="68" t="s">
        <v>4</v>
      </c>
      <c r="C7" s="68" t="s">
        <v>7</v>
      </c>
    </row>
    <row r="8" spans="1:4">
      <c r="A8" s="68" t="s">
        <v>8</v>
      </c>
      <c r="B8" s="68" t="s">
        <v>9</v>
      </c>
      <c r="C8" s="68" t="s">
        <v>10</v>
      </c>
    </row>
    <row r="9" spans="1:4">
      <c r="A9" s="68" t="s">
        <v>11</v>
      </c>
      <c r="B9" s="68" t="s">
        <v>4</v>
      </c>
      <c r="C9" s="68" t="s">
        <v>12</v>
      </c>
    </row>
    <row r="10" spans="1:4" ht="43.5" customHeight="1">
      <c r="A10" s="68" t="s">
        <v>13</v>
      </c>
      <c r="B10" s="68" t="s">
        <v>4</v>
      </c>
      <c r="C10" s="69" t="s">
        <v>14</v>
      </c>
    </row>
    <row r="11" spans="1:4">
      <c r="A11" s="68" t="s">
        <v>15</v>
      </c>
      <c r="B11" s="68" t="s">
        <v>4</v>
      </c>
      <c r="C11" s="68" t="s">
        <v>16</v>
      </c>
    </row>
    <row r="12" spans="1:4">
      <c r="A12" s="68" t="s">
        <v>17</v>
      </c>
      <c r="B12" s="68" t="s">
        <v>4</v>
      </c>
      <c r="C12" s="68" t="s">
        <v>18</v>
      </c>
    </row>
    <row r="13" spans="1:4">
      <c r="A13" s="68" t="s">
        <v>19</v>
      </c>
      <c r="B13" s="68" t="s">
        <v>9</v>
      </c>
      <c r="C13" s="68" t="s">
        <v>20</v>
      </c>
    </row>
    <row r="14" spans="1:4">
      <c r="A14" s="68" t="s">
        <v>21</v>
      </c>
      <c r="B14" s="68" t="s">
        <v>4</v>
      </c>
      <c r="C14" s="68" t="s">
        <v>22</v>
      </c>
    </row>
    <row r="15" spans="1:4">
      <c r="A15" s="68" t="s">
        <v>23</v>
      </c>
      <c r="B15" s="68" t="s">
        <v>4</v>
      </c>
      <c r="C15" s="68" t="s">
        <v>24</v>
      </c>
    </row>
    <row r="16" spans="1:4">
      <c r="A16" s="68" t="s">
        <v>25</v>
      </c>
      <c r="B16" s="68" t="s">
        <v>4</v>
      </c>
      <c r="C16" s="68" t="s">
        <v>26</v>
      </c>
    </row>
    <row r="17" spans="1:3">
      <c r="A17" s="68" t="s">
        <v>213</v>
      </c>
      <c r="B17" s="68" t="s">
        <v>4</v>
      </c>
      <c r="C17" s="68" t="s">
        <v>221</v>
      </c>
    </row>
    <row r="18" spans="1:3">
      <c r="A18" s="68" t="s">
        <v>212</v>
      </c>
      <c r="B18" s="68" t="s">
        <v>4</v>
      </c>
      <c r="C18" s="68" t="s">
        <v>222</v>
      </c>
    </row>
    <row r="19" spans="1:3">
      <c r="A19" s="68" t="s">
        <v>214</v>
      </c>
      <c r="B19" s="68" t="s">
        <v>4</v>
      </c>
      <c r="C19" s="68" t="s">
        <v>223</v>
      </c>
    </row>
    <row r="20" spans="1:3">
      <c r="A20" s="68" t="s">
        <v>215</v>
      </c>
      <c r="B20" s="68" t="s">
        <v>4</v>
      </c>
      <c r="C20" s="68" t="s">
        <v>224</v>
      </c>
    </row>
    <row r="21" spans="1:3">
      <c r="A21" s="68" t="s">
        <v>216</v>
      </c>
      <c r="B21" s="68" t="s">
        <v>4</v>
      </c>
      <c r="C21" s="68" t="s">
        <v>225</v>
      </c>
    </row>
    <row r="22" spans="1:3">
      <c r="A22" s="68" t="s">
        <v>217</v>
      </c>
      <c r="B22" s="68" t="s">
        <v>4</v>
      </c>
      <c r="C22" s="68" t="s">
        <v>226</v>
      </c>
    </row>
    <row r="23" spans="1:3">
      <c r="A23" s="68" t="s">
        <v>218</v>
      </c>
      <c r="B23" s="68" t="s">
        <v>4</v>
      </c>
      <c r="C23" s="68" t="s">
        <v>228</v>
      </c>
    </row>
    <row r="24" spans="1:3">
      <c r="A24" s="68" t="s">
        <v>219</v>
      </c>
      <c r="B24" s="68" t="s">
        <v>4</v>
      </c>
      <c r="C24" s="68" t="s">
        <v>229</v>
      </c>
    </row>
    <row r="25" spans="1:3">
      <c r="A25" s="68" t="s">
        <v>220</v>
      </c>
      <c r="B25" s="68" t="s">
        <v>4</v>
      </c>
      <c r="C25" s="68" t="s">
        <v>231</v>
      </c>
    </row>
    <row r="26" spans="1:3">
      <c r="A26" s="68" t="s">
        <v>227</v>
      </c>
      <c r="B26" s="68" t="s">
        <v>4</v>
      </c>
      <c r="C26" s="68" t="s">
        <v>230</v>
      </c>
    </row>
    <row r="27" spans="1:3">
      <c r="A27" s="50"/>
      <c r="B27" s="50"/>
      <c r="C27" s="50"/>
    </row>
    <row r="28" spans="1:3">
      <c r="A28" s="50"/>
      <c r="B28" s="50"/>
      <c r="C28" s="50"/>
    </row>
    <row r="29" spans="1:3">
      <c r="A29" s="50"/>
      <c r="B29" s="50"/>
      <c r="C29" s="50"/>
    </row>
    <row r="30" spans="1:3">
      <c r="A30" s="50"/>
      <c r="B30" s="50"/>
      <c r="C30" s="50"/>
    </row>
    <row r="31" spans="1:3">
      <c r="A31" s="50"/>
      <c r="B31" s="50"/>
      <c r="C31" s="50"/>
    </row>
    <row r="32" spans="1:3">
      <c r="A32" s="50"/>
      <c r="B32" s="50"/>
      <c r="C32" s="50"/>
    </row>
    <row r="33" spans="1:3">
      <c r="A33" s="50"/>
      <c r="B33" s="50"/>
      <c r="C33" s="50"/>
    </row>
    <row r="34" spans="1:3">
      <c r="A34" s="50"/>
      <c r="B34" s="50"/>
      <c r="C34" s="50"/>
    </row>
    <row r="35" spans="1:3">
      <c r="A35" s="50"/>
      <c r="B35" s="50"/>
      <c r="C35" s="50"/>
    </row>
    <row r="36" spans="1:3">
      <c r="A36" s="50"/>
      <c r="B36" s="50"/>
      <c r="C36" s="50"/>
    </row>
    <row r="37" spans="1:3">
      <c r="A37" s="50"/>
      <c r="B37" s="50"/>
      <c r="C37" s="50"/>
    </row>
    <row r="38" spans="1:3">
      <c r="A38" s="50"/>
      <c r="B38" s="50"/>
      <c r="C38" s="50"/>
    </row>
    <row r="39" spans="1:3">
      <c r="A39" s="50"/>
      <c r="B39" s="50"/>
      <c r="C39" s="50"/>
    </row>
    <row r="40" spans="1:3">
      <c r="A40" s="50"/>
      <c r="B40" s="50"/>
      <c r="C40" s="50"/>
    </row>
    <row r="41" spans="1:3">
      <c r="A41" s="50"/>
      <c r="B41" s="50"/>
      <c r="C41" s="50"/>
    </row>
    <row r="42" spans="1:3">
      <c r="A42" s="50"/>
      <c r="B42" s="50"/>
      <c r="C42" s="50"/>
    </row>
    <row r="43" spans="1:3">
      <c r="A43" s="50"/>
      <c r="B43" s="50"/>
      <c r="C43" s="50"/>
    </row>
    <row r="44" spans="1:3">
      <c r="A44" s="50"/>
      <c r="B44" s="50"/>
      <c r="C44" s="50"/>
    </row>
    <row r="45" spans="1:3">
      <c r="A45" s="50"/>
      <c r="B45" s="50"/>
      <c r="C45" s="50"/>
    </row>
    <row r="46" spans="1:3">
      <c r="A46" s="50"/>
      <c r="B46" s="50"/>
      <c r="C46" s="50"/>
    </row>
    <row r="47" spans="1:3">
      <c r="A47" s="50"/>
      <c r="B47" s="50"/>
      <c r="C47" s="50"/>
    </row>
    <row r="48" spans="1:3">
      <c r="A48" s="50"/>
      <c r="B48" s="50"/>
      <c r="C48" s="50"/>
    </row>
    <row r="49" spans="1:3">
      <c r="A49" s="50"/>
      <c r="B49" s="50"/>
      <c r="C49" s="50"/>
    </row>
    <row r="50" spans="1:3">
      <c r="A50" s="50"/>
      <c r="B50" s="50"/>
      <c r="C50" s="50"/>
    </row>
    <row r="51" spans="1:3">
      <c r="A51" s="50"/>
      <c r="B51" s="50"/>
      <c r="C51" s="50"/>
    </row>
    <row r="52" spans="1:3">
      <c r="A52" s="50"/>
      <c r="B52" s="50"/>
      <c r="C52" s="50"/>
    </row>
    <row r="53" spans="1:3">
      <c r="A53" s="50"/>
      <c r="B53" s="50"/>
      <c r="C53" s="50"/>
    </row>
    <row r="54" spans="1:3">
      <c r="A54" s="50"/>
      <c r="B54" s="50"/>
      <c r="C54" s="50"/>
    </row>
    <row r="55" spans="1:3">
      <c r="A55" s="50"/>
      <c r="B55" s="50"/>
      <c r="C55" s="50"/>
    </row>
    <row r="56" spans="1:3">
      <c r="A56" s="50"/>
      <c r="B56" s="50"/>
      <c r="C56" s="50"/>
    </row>
    <row r="57" spans="1:3">
      <c r="A57" s="50"/>
      <c r="B57" s="50"/>
      <c r="C57" s="50"/>
    </row>
    <row r="58" spans="1:3">
      <c r="A58" s="50"/>
      <c r="B58" s="50"/>
      <c r="C58" s="50"/>
    </row>
  </sheetData>
  <sheetProtection insertRows="0" deleteRows="0" selectLockedCells="1" sort="0" autoFilter="0"/>
  <sortState xmlns:xlrd2="http://schemas.microsoft.com/office/spreadsheetml/2017/richdata2" ref="A4:C19">
    <sortCondition ref="A4:A19"/>
  </sortState>
  <mergeCells count="1">
    <mergeCell ref="A1:B1"/>
  </mergeCells>
  <dataValidations count="1">
    <dataValidation type="list" allowBlank="1" showInputMessage="1" showErrorMessage="1" sqref="B4:B58" xr:uid="{00000000-0002-0000-0000-000000000000}">
      <formula1>Type</formula1>
    </dataValidation>
  </dataValidations>
  <pageMargins left="0.7" right="0.7" top="1.0694444444444444" bottom="0.75" header="0.3" footer="0.3"/>
  <pageSetup scale="74" fitToHeight="0" orientation="portrait" horizontalDpi="300" verticalDpi="300" r:id="rId1"/>
  <headerFooter>
    <oddHeader>&amp;L&amp;"Arial,Bold"&amp;10INTERESTED PARTIES AND ANALYSIS&amp;"Arial,Regular"
&amp;8Document No: IMD001
Revision No: A
Issue No: 001&amp;R&amp;G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7"/>
  <sheetViews>
    <sheetView showGridLines="0" tabSelected="1" zoomScale="110" zoomScaleNormal="110" zoomScalePageLayoutView="90" workbookViewId="0">
      <selection activeCell="C30" sqref="C30"/>
    </sheetView>
  </sheetViews>
  <sheetFormatPr baseColWidth="10" defaultColWidth="8.83203125" defaultRowHeight="15"/>
  <cols>
    <col min="1" max="1" width="3.33203125" style="32" customWidth="1"/>
    <col min="2" max="2" width="16.33203125" style="35" bestFit="1" customWidth="1"/>
    <col min="3" max="3" width="51.83203125" customWidth="1"/>
    <col min="4" max="4" width="13" customWidth="1"/>
    <col min="5" max="5" width="30.83203125" bestFit="1" customWidth="1"/>
    <col min="6" max="6" width="47.5" style="35" bestFit="1" customWidth="1"/>
    <col min="7" max="7" width="58.33203125" style="35" bestFit="1" customWidth="1"/>
  </cols>
  <sheetData>
    <row r="1" spans="1:7">
      <c r="A1" s="90" t="s">
        <v>208</v>
      </c>
      <c r="B1" s="91"/>
      <c r="C1" s="91"/>
      <c r="D1" s="53"/>
      <c r="E1" s="54"/>
      <c r="F1" s="55"/>
      <c r="G1" s="55"/>
    </row>
    <row r="2" spans="1:7" ht="12" customHeight="1">
      <c r="A2" s="43"/>
      <c r="B2" s="43"/>
      <c r="C2" s="43"/>
      <c r="D2" s="52"/>
    </row>
    <row r="3" spans="1:7" s="1" customFormat="1">
      <c r="A3" s="70" t="s">
        <v>27</v>
      </c>
      <c r="B3" s="70" t="s">
        <v>0</v>
      </c>
      <c r="C3" s="70" t="s">
        <v>28</v>
      </c>
      <c r="D3" s="70" t="s">
        <v>29</v>
      </c>
      <c r="E3" s="70" t="s">
        <v>30</v>
      </c>
      <c r="F3" s="70" t="s">
        <v>31</v>
      </c>
      <c r="G3" s="70" t="s">
        <v>32</v>
      </c>
    </row>
    <row r="4" spans="1:7">
      <c r="A4" s="72">
        <f>ROW()-ROW(A$3)</f>
        <v>1</v>
      </c>
      <c r="B4" s="69" t="s">
        <v>3</v>
      </c>
      <c r="C4" s="69" t="s">
        <v>235</v>
      </c>
      <c r="D4" s="68" t="s">
        <v>33</v>
      </c>
      <c r="E4" s="68" t="s">
        <v>34</v>
      </c>
      <c r="F4" s="69" t="s">
        <v>35</v>
      </c>
      <c r="G4" s="69" t="s">
        <v>36</v>
      </c>
    </row>
    <row r="5" spans="1:7" ht="29.25" customHeight="1">
      <c r="A5" s="72">
        <f t="shared" ref="A5:A57" si="0">ROW()-ROW(A$3)</f>
        <v>2</v>
      </c>
      <c r="B5" s="69" t="s">
        <v>37</v>
      </c>
      <c r="C5" s="69" t="s">
        <v>38</v>
      </c>
      <c r="D5" s="68" t="s">
        <v>39</v>
      </c>
      <c r="E5" s="68" t="s">
        <v>40</v>
      </c>
      <c r="F5" s="69" t="s">
        <v>41</v>
      </c>
      <c r="G5" s="69" t="s">
        <v>42</v>
      </c>
    </row>
    <row r="6" spans="1:7" ht="26.25" customHeight="1">
      <c r="A6" s="72">
        <f t="shared" si="0"/>
        <v>3</v>
      </c>
      <c r="B6" s="69" t="s">
        <v>37</v>
      </c>
      <c r="C6" s="69" t="s">
        <v>43</v>
      </c>
      <c r="D6" s="68" t="s">
        <v>44</v>
      </c>
      <c r="E6" s="68" t="s">
        <v>40</v>
      </c>
      <c r="F6" s="69" t="s">
        <v>45</v>
      </c>
      <c r="G6" s="69" t="s">
        <v>46</v>
      </c>
    </row>
    <row r="7" spans="1:7" ht="36" customHeight="1">
      <c r="A7" s="72">
        <f t="shared" si="0"/>
        <v>4</v>
      </c>
      <c r="B7" s="69" t="s">
        <v>37</v>
      </c>
      <c r="C7" s="69" t="s">
        <v>47</v>
      </c>
      <c r="D7" s="68" t="s">
        <v>44</v>
      </c>
      <c r="E7" s="68" t="s">
        <v>40</v>
      </c>
      <c r="F7" s="69" t="s">
        <v>45</v>
      </c>
      <c r="G7" s="69" t="s">
        <v>46</v>
      </c>
    </row>
    <row r="8" spans="1:7" ht="36" customHeight="1">
      <c r="A8" s="72">
        <f t="shared" si="0"/>
        <v>5</v>
      </c>
      <c r="B8" s="69" t="s">
        <v>37</v>
      </c>
      <c r="C8" s="69" t="s">
        <v>48</v>
      </c>
      <c r="D8" s="68" t="s">
        <v>39</v>
      </c>
      <c r="E8" s="68" t="s">
        <v>40</v>
      </c>
      <c r="F8" s="69" t="s">
        <v>41</v>
      </c>
      <c r="G8" s="69" t="s">
        <v>42</v>
      </c>
    </row>
    <row r="9" spans="1:7">
      <c r="A9" s="72">
        <f t="shared" si="0"/>
        <v>6</v>
      </c>
      <c r="B9" s="69" t="s">
        <v>8</v>
      </c>
      <c r="C9" s="69" t="s">
        <v>49</v>
      </c>
      <c r="D9" s="68" t="s">
        <v>39</v>
      </c>
      <c r="E9" s="68" t="s">
        <v>50</v>
      </c>
      <c r="F9" s="69" t="s">
        <v>51</v>
      </c>
      <c r="G9" s="69" t="s">
        <v>52</v>
      </c>
    </row>
    <row r="10" spans="1:7">
      <c r="A10" s="72">
        <f t="shared" si="0"/>
        <v>7</v>
      </c>
      <c r="B10" s="69" t="s">
        <v>8</v>
      </c>
      <c r="C10" s="69" t="s">
        <v>53</v>
      </c>
      <c r="D10" s="68" t="s">
        <v>39</v>
      </c>
      <c r="E10" s="68" t="s">
        <v>50</v>
      </c>
      <c r="F10" s="69" t="s">
        <v>54</v>
      </c>
      <c r="G10" s="69" t="s">
        <v>55</v>
      </c>
    </row>
    <row r="11" spans="1:7">
      <c r="A11" s="72">
        <f t="shared" si="0"/>
        <v>8</v>
      </c>
      <c r="B11" s="69" t="s">
        <v>8</v>
      </c>
      <c r="C11" s="69" t="s">
        <v>56</v>
      </c>
      <c r="D11" s="68" t="s">
        <v>39</v>
      </c>
      <c r="E11" s="68" t="s">
        <v>50</v>
      </c>
      <c r="F11" s="69" t="s">
        <v>57</v>
      </c>
      <c r="G11" s="69" t="s">
        <v>58</v>
      </c>
    </row>
    <row r="12" spans="1:7" ht="26">
      <c r="A12" s="72">
        <f t="shared" si="0"/>
        <v>9</v>
      </c>
      <c r="B12" s="69" t="s">
        <v>11</v>
      </c>
      <c r="C12" s="69" t="s">
        <v>59</v>
      </c>
      <c r="D12" s="68" t="s">
        <v>39</v>
      </c>
      <c r="E12" s="68" t="s">
        <v>50</v>
      </c>
      <c r="F12" s="69" t="s">
        <v>60</v>
      </c>
      <c r="G12" s="69" t="s">
        <v>61</v>
      </c>
    </row>
    <row r="13" spans="1:7" ht="39.75" customHeight="1">
      <c r="A13" s="72">
        <f t="shared" si="0"/>
        <v>10</v>
      </c>
      <c r="B13" s="69" t="s">
        <v>11</v>
      </c>
      <c r="C13" s="69" t="s">
        <v>62</v>
      </c>
      <c r="D13" s="68" t="s">
        <v>39</v>
      </c>
      <c r="E13" s="68" t="s">
        <v>50</v>
      </c>
      <c r="F13" s="69" t="s">
        <v>63</v>
      </c>
      <c r="G13" s="69" t="s">
        <v>64</v>
      </c>
    </row>
    <row r="14" spans="1:7">
      <c r="A14" s="72">
        <f t="shared" si="0"/>
        <v>11</v>
      </c>
      <c r="B14" s="69" t="s">
        <v>65</v>
      </c>
      <c r="C14" s="69" t="s">
        <v>66</v>
      </c>
      <c r="D14" s="68" t="s">
        <v>39</v>
      </c>
      <c r="E14" s="68" t="s">
        <v>50</v>
      </c>
      <c r="F14" s="69" t="s">
        <v>51</v>
      </c>
      <c r="G14" s="69" t="s">
        <v>52</v>
      </c>
    </row>
    <row r="15" spans="1:7">
      <c r="A15" s="72">
        <f t="shared" si="0"/>
        <v>12</v>
      </c>
      <c r="B15" s="69" t="s">
        <v>65</v>
      </c>
      <c r="C15" s="69" t="s">
        <v>67</v>
      </c>
      <c r="D15" s="68" t="s">
        <v>33</v>
      </c>
      <c r="E15" s="68" t="s">
        <v>50</v>
      </c>
      <c r="F15" s="69" t="s">
        <v>68</v>
      </c>
      <c r="G15" s="69" t="s">
        <v>69</v>
      </c>
    </row>
    <row r="16" spans="1:7">
      <c r="A16" s="72">
        <f t="shared" si="0"/>
        <v>13</v>
      </c>
      <c r="B16" s="69" t="s">
        <v>65</v>
      </c>
      <c r="C16" s="69" t="s">
        <v>70</v>
      </c>
      <c r="D16" s="68" t="s">
        <v>39</v>
      </c>
      <c r="E16" s="68" t="s">
        <v>50</v>
      </c>
      <c r="F16" s="69" t="s">
        <v>71</v>
      </c>
      <c r="G16" s="69" t="s">
        <v>69</v>
      </c>
    </row>
    <row r="17" spans="1:7" ht="30" customHeight="1">
      <c r="A17" s="72">
        <f t="shared" si="0"/>
        <v>14</v>
      </c>
      <c r="B17" s="69" t="s">
        <v>19</v>
      </c>
      <c r="C17" s="69" t="s">
        <v>72</v>
      </c>
      <c r="D17" s="68" t="s">
        <v>39</v>
      </c>
      <c r="E17" s="68" t="s">
        <v>34</v>
      </c>
      <c r="F17" s="69" t="s">
        <v>51</v>
      </c>
      <c r="G17" s="69" t="s">
        <v>52</v>
      </c>
    </row>
    <row r="18" spans="1:7" ht="30" customHeight="1">
      <c r="A18" s="72">
        <f t="shared" si="0"/>
        <v>15</v>
      </c>
      <c r="B18" s="69" t="s">
        <v>19</v>
      </c>
      <c r="C18" s="69" t="s">
        <v>73</v>
      </c>
      <c r="D18" s="68" t="s">
        <v>39</v>
      </c>
      <c r="E18" s="68" t="s">
        <v>34</v>
      </c>
      <c r="F18" s="69" t="s">
        <v>41</v>
      </c>
      <c r="G18" s="69" t="s">
        <v>42</v>
      </c>
    </row>
    <row r="19" spans="1:7" ht="30" customHeight="1">
      <c r="A19" s="72">
        <f t="shared" si="0"/>
        <v>16</v>
      </c>
      <c r="B19" s="69" t="s">
        <v>19</v>
      </c>
      <c r="C19" s="69" t="s">
        <v>74</v>
      </c>
      <c r="D19" s="68" t="s">
        <v>44</v>
      </c>
      <c r="E19" s="68" t="s">
        <v>34</v>
      </c>
      <c r="F19" s="69" t="s">
        <v>71</v>
      </c>
      <c r="G19" s="69" t="s">
        <v>75</v>
      </c>
    </row>
    <row r="20" spans="1:7" ht="30" customHeight="1">
      <c r="A20" s="72">
        <f t="shared" si="0"/>
        <v>17</v>
      </c>
      <c r="B20" s="69" t="s">
        <v>19</v>
      </c>
      <c r="C20" s="69" t="s">
        <v>76</v>
      </c>
      <c r="D20" s="68" t="s">
        <v>39</v>
      </c>
      <c r="E20" s="68" t="s">
        <v>50</v>
      </c>
      <c r="F20" s="69" t="s">
        <v>41</v>
      </c>
      <c r="G20" s="69" t="s">
        <v>42</v>
      </c>
    </row>
    <row r="21" spans="1:7" ht="30" customHeight="1">
      <c r="A21" s="72">
        <f t="shared" si="0"/>
        <v>18</v>
      </c>
      <c r="B21" s="69" t="s">
        <v>19</v>
      </c>
      <c r="C21" s="69" t="s">
        <v>77</v>
      </c>
      <c r="D21" s="68" t="s">
        <v>39</v>
      </c>
      <c r="E21" s="68" t="s">
        <v>50</v>
      </c>
      <c r="F21" s="69" t="s">
        <v>41</v>
      </c>
      <c r="G21" s="69" t="s">
        <v>42</v>
      </c>
    </row>
    <row r="22" spans="1:7">
      <c r="A22" s="72">
        <f t="shared" si="0"/>
        <v>19</v>
      </c>
      <c r="B22" s="69" t="s">
        <v>15</v>
      </c>
      <c r="C22" s="69" t="s">
        <v>78</v>
      </c>
      <c r="D22" s="68" t="s">
        <v>33</v>
      </c>
      <c r="E22" s="68" t="s">
        <v>34</v>
      </c>
      <c r="F22" s="69" t="s">
        <v>79</v>
      </c>
      <c r="G22" s="69" t="s">
        <v>80</v>
      </c>
    </row>
    <row r="23" spans="1:7">
      <c r="A23" s="72">
        <f t="shared" si="0"/>
        <v>20</v>
      </c>
      <c r="B23" s="68" t="s">
        <v>13</v>
      </c>
      <c r="C23" s="69" t="s">
        <v>81</v>
      </c>
      <c r="D23" s="68" t="s">
        <v>33</v>
      </c>
      <c r="E23" s="68" t="s">
        <v>34</v>
      </c>
      <c r="F23" s="69" t="s">
        <v>79</v>
      </c>
      <c r="G23" s="69" t="s">
        <v>80</v>
      </c>
    </row>
    <row r="24" spans="1:7">
      <c r="A24" s="72">
        <f t="shared" si="0"/>
        <v>21</v>
      </c>
      <c r="B24" s="69"/>
      <c r="C24" s="69"/>
      <c r="D24" s="68"/>
      <c r="E24" s="68"/>
      <c r="F24" s="69"/>
      <c r="G24" s="69"/>
    </row>
    <row r="25" spans="1:7">
      <c r="A25" s="72">
        <f t="shared" si="0"/>
        <v>22</v>
      </c>
      <c r="B25" s="69"/>
      <c r="C25" s="69"/>
      <c r="D25" s="68"/>
      <c r="E25" s="68"/>
      <c r="F25" s="69"/>
      <c r="G25" s="69"/>
    </row>
    <row r="26" spans="1:7">
      <c r="A26" s="72">
        <f t="shared" si="0"/>
        <v>23</v>
      </c>
      <c r="B26" s="69"/>
      <c r="C26" s="69"/>
      <c r="D26" s="68"/>
      <c r="E26" s="68"/>
      <c r="F26" s="69"/>
      <c r="G26" s="69"/>
    </row>
    <row r="27" spans="1:7">
      <c r="A27" s="72">
        <f t="shared" si="0"/>
        <v>24</v>
      </c>
      <c r="B27" s="69"/>
      <c r="C27" s="69"/>
      <c r="D27" s="68"/>
      <c r="E27" s="68"/>
      <c r="F27" s="69"/>
      <c r="G27" s="69"/>
    </row>
    <row r="28" spans="1:7">
      <c r="A28" s="72">
        <f t="shared" si="0"/>
        <v>25</v>
      </c>
      <c r="B28" s="69"/>
      <c r="C28" s="69"/>
      <c r="D28" s="68"/>
      <c r="E28" s="68"/>
      <c r="F28" s="69"/>
      <c r="G28" s="69"/>
    </row>
    <row r="29" spans="1:7">
      <c r="A29" s="72">
        <f t="shared" si="0"/>
        <v>26</v>
      </c>
      <c r="B29" s="69"/>
      <c r="C29" s="69"/>
      <c r="D29" s="68"/>
      <c r="E29" s="68"/>
      <c r="F29" s="69"/>
      <c r="G29" s="69"/>
    </row>
    <row r="30" spans="1:7">
      <c r="A30" s="72">
        <f t="shared" si="0"/>
        <v>27</v>
      </c>
      <c r="B30" s="69"/>
      <c r="C30" s="69"/>
      <c r="D30" s="68"/>
      <c r="E30" s="68"/>
      <c r="F30" s="69"/>
      <c r="G30" s="69"/>
    </row>
    <row r="31" spans="1:7">
      <c r="A31" s="72">
        <f t="shared" si="0"/>
        <v>28</v>
      </c>
      <c r="B31" s="69"/>
      <c r="C31" s="69"/>
      <c r="D31" s="68"/>
      <c r="E31" s="68"/>
      <c r="F31" s="69"/>
      <c r="G31" s="69"/>
    </row>
    <row r="32" spans="1:7">
      <c r="A32" s="72">
        <f t="shared" si="0"/>
        <v>29</v>
      </c>
      <c r="B32" s="69"/>
      <c r="C32" s="69"/>
      <c r="D32" s="68"/>
      <c r="E32" s="68"/>
      <c r="F32" s="69"/>
      <c r="G32" s="69"/>
    </row>
    <row r="33" spans="1:7">
      <c r="A33" s="72">
        <f t="shared" si="0"/>
        <v>30</v>
      </c>
      <c r="B33" s="69"/>
      <c r="C33" s="69"/>
      <c r="D33" s="68"/>
      <c r="E33" s="68"/>
      <c r="F33" s="69"/>
      <c r="G33" s="69"/>
    </row>
    <row r="34" spans="1:7">
      <c r="A34" s="72">
        <f t="shared" si="0"/>
        <v>31</v>
      </c>
      <c r="B34" s="69"/>
      <c r="C34" s="69"/>
      <c r="D34" s="68"/>
      <c r="E34" s="68"/>
      <c r="F34" s="69"/>
      <c r="G34" s="69"/>
    </row>
    <row r="35" spans="1:7">
      <c r="A35" s="72">
        <f t="shared" si="0"/>
        <v>32</v>
      </c>
      <c r="B35" s="69"/>
      <c r="C35" s="69"/>
      <c r="D35" s="68"/>
      <c r="E35" s="68"/>
      <c r="F35" s="69"/>
      <c r="G35" s="69"/>
    </row>
    <row r="36" spans="1:7">
      <c r="A36" s="72">
        <f t="shared" si="0"/>
        <v>33</v>
      </c>
      <c r="B36" s="69"/>
      <c r="C36" s="69"/>
      <c r="D36" s="68"/>
      <c r="E36" s="68"/>
      <c r="F36" s="69"/>
      <c r="G36" s="69"/>
    </row>
    <row r="37" spans="1:7">
      <c r="A37" s="72">
        <f t="shared" si="0"/>
        <v>34</v>
      </c>
      <c r="B37" s="69"/>
      <c r="C37" s="73"/>
      <c r="D37" s="68"/>
      <c r="E37" s="68"/>
      <c r="F37" s="69"/>
      <c r="G37" s="69"/>
    </row>
    <row r="38" spans="1:7">
      <c r="A38" s="72">
        <f t="shared" si="0"/>
        <v>35</v>
      </c>
      <c r="B38" s="69"/>
      <c r="C38" s="69"/>
      <c r="D38" s="68"/>
      <c r="E38" s="68"/>
      <c r="F38" s="69"/>
      <c r="G38" s="69"/>
    </row>
    <row r="39" spans="1:7">
      <c r="A39" s="72">
        <f t="shared" si="0"/>
        <v>36</v>
      </c>
      <c r="B39" s="69"/>
      <c r="C39" s="73"/>
      <c r="D39" s="68"/>
      <c r="E39" s="68"/>
      <c r="F39" s="69"/>
      <c r="G39" s="69"/>
    </row>
    <row r="40" spans="1:7">
      <c r="A40" s="72">
        <f t="shared" si="0"/>
        <v>37</v>
      </c>
      <c r="B40" s="69"/>
      <c r="C40" s="69"/>
      <c r="D40" s="68"/>
      <c r="E40" s="68"/>
      <c r="F40" s="69"/>
      <c r="G40" s="69"/>
    </row>
    <row r="41" spans="1:7">
      <c r="A41" s="72">
        <f t="shared" si="0"/>
        <v>38</v>
      </c>
      <c r="B41" s="69"/>
      <c r="C41" s="73"/>
      <c r="D41" s="68"/>
      <c r="E41" s="68"/>
      <c r="F41" s="69"/>
      <c r="G41" s="69"/>
    </row>
    <row r="42" spans="1:7">
      <c r="A42" s="72">
        <f t="shared" si="0"/>
        <v>39</v>
      </c>
      <c r="B42" s="69"/>
      <c r="C42" s="69"/>
      <c r="D42" s="68"/>
      <c r="E42" s="68"/>
      <c r="F42" s="69"/>
      <c r="G42" s="69"/>
    </row>
    <row r="43" spans="1:7">
      <c r="A43" s="72">
        <f t="shared" si="0"/>
        <v>40</v>
      </c>
      <c r="B43" s="69"/>
      <c r="C43" s="69"/>
      <c r="D43" s="68"/>
      <c r="E43" s="68"/>
      <c r="F43" s="69"/>
      <c r="G43" s="69"/>
    </row>
    <row r="44" spans="1:7">
      <c r="A44" s="72">
        <f t="shared" si="0"/>
        <v>41</v>
      </c>
      <c r="B44" s="69"/>
      <c r="C44" s="69"/>
      <c r="D44" s="68"/>
      <c r="E44" s="68"/>
      <c r="F44" s="69"/>
      <c r="G44" s="69"/>
    </row>
    <row r="45" spans="1:7">
      <c r="A45" s="72">
        <f t="shared" si="0"/>
        <v>42</v>
      </c>
      <c r="B45" s="69"/>
      <c r="C45" s="69"/>
      <c r="D45" s="68"/>
      <c r="E45" s="68"/>
      <c r="F45" s="69"/>
      <c r="G45" s="69"/>
    </row>
    <row r="46" spans="1:7">
      <c r="A46" s="72">
        <f t="shared" si="0"/>
        <v>43</v>
      </c>
      <c r="B46" s="69"/>
      <c r="C46" s="69"/>
      <c r="D46" s="68"/>
      <c r="E46" s="68"/>
      <c r="F46" s="69"/>
      <c r="G46" s="69"/>
    </row>
    <row r="47" spans="1:7">
      <c r="A47" s="72">
        <f t="shared" si="0"/>
        <v>44</v>
      </c>
      <c r="B47" s="69"/>
      <c r="C47" s="69"/>
      <c r="D47" s="68"/>
      <c r="E47" s="68"/>
      <c r="F47" s="69"/>
      <c r="G47" s="69"/>
    </row>
    <row r="48" spans="1:7">
      <c r="A48" s="72">
        <f t="shared" si="0"/>
        <v>45</v>
      </c>
      <c r="B48" s="69"/>
      <c r="C48" s="69"/>
      <c r="D48" s="68"/>
      <c r="E48" s="68"/>
      <c r="F48" s="69"/>
      <c r="G48" s="69"/>
    </row>
    <row r="49" spans="1:7">
      <c r="A49" s="72">
        <f t="shared" si="0"/>
        <v>46</v>
      </c>
      <c r="B49" s="69"/>
      <c r="C49" s="69"/>
      <c r="D49" s="68"/>
      <c r="E49" s="68"/>
      <c r="F49" s="69"/>
      <c r="G49" s="69"/>
    </row>
    <row r="50" spans="1:7">
      <c r="A50" s="72">
        <f t="shared" si="0"/>
        <v>47</v>
      </c>
      <c r="B50" s="69"/>
      <c r="C50" s="69"/>
      <c r="D50" s="68"/>
      <c r="E50" s="68"/>
      <c r="F50" s="69"/>
      <c r="G50" s="69"/>
    </row>
    <row r="51" spans="1:7">
      <c r="A51" s="72">
        <f t="shared" si="0"/>
        <v>48</v>
      </c>
      <c r="B51" s="69"/>
      <c r="C51" s="69"/>
      <c r="D51" s="68"/>
      <c r="E51" s="68"/>
      <c r="F51" s="69"/>
      <c r="G51" s="69"/>
    </row>
    <row r="52" spans="1:7">
      <c r="A52" s="72">
        <f t="shared" si="0"/>
        <v>49</v>
      </c>
      <c r="B52" s="69"/>
      <c r="C52" s="69"/>
      <c r="D52" s="68"/>
      <c r="E52" s="68"/>
      <c r="F52" s="69"/>
      <c r="G52" s="69"/>
    </row>
    <row r="53" spans="1:7">
      <c r="A53" s="72">
        <f t="shared" si="0"/>
        <v>50</v>
      </c>
      <c r="B53" s="69"/>
      <c r="C53" s="69"/>
      <c r="D53" s="68"/>
      <c r="E53" s="68"/>
      <c r="F53" s="69"/>
      <c r="G53" s="69"/>
    </row>
    <row r="54" spans="1:7">
      <c r="A54" s="72">
        <f t="shared" si="0"/>
        <v>51</v>
      </c>
      <c r="B54" s="69"/>
      <c r="C54" s="69"/>
      <c r="D54" s="68"/>
      <c r="E54" s="68"/>
      <c r="F54" s="69"/>
      <c r="G54" s="69"/>
    </row>
    <row r="55" spans="1:7">
      <c r="A55" s="72">
        <f t="shared" si="0"/>
        <v>52</v>
      </c>
      <c r="B55" s="69"/>
      <c r="C55" s="69"/>
      <c r="D55" s="68"/>
      <c r="E55" s="68"/>
      <c r="F55" s="69"/>
      <c r="G55" s="69"/>
    </row>
    <row r="56" spans="1:7">
      <c r="A56" s="72">
        <f t="shared" si="0"/>
        <v>53</v>
      </c>
      <c r="B56" s="69"/>
      <c r="C56" s="69"/>
      <c r="D56" s="68"/>
      <c r="E56" s="68"/>
      <c r="F56" s="69"/>
      <c r="G56" s="69"/>
    </row>
    <row r="57" spans="1:7">
      <c r="A57" s="72">
        <f t="shared" si="0"/>
        <v>54</v>
      </c>
      <c r="B57" s="69"/>
      <c r="C57" s="69"/>
      <c r="D57" s="68"/>
      <c r="E57" s="68"/>
      <c r="F57" s="69"/>
      <c r="G57" s="69"/>
    </row>
  </sheetData>
  <sheetProtection formatColumns="0" formatRows="0" insertRows="0" deleteRows="0" selectLockedCells="1" sort="0" autoFilter="0"/>
  <sortState xmlns:xlrd2="http://schemas.microsoft.com/office/spreadsheetml/2017/richdata2" ref="B4:H37">
    <sortCondition ref="B4:B37"/>
  </sortState>
  <mergeCells count="1">
    <mergeCell ref="A1:C1"/>
  </mergeCells>
  <dataValidations count="3">
    <dataValidation type="list" allowBlank="1" showInputMessage="1" showErrorMessage="1" sqref="D4:D57" xr:uid="{00000000-0002-0000-0100-000000000000}">
      <formula1>Bias</formula1>
    </dataValidation>
    <dataValidation type="list" allowBlank="1" showInputMessage="1" sqref="F4:F57" xr:uid="{00000000-0002-0000-0100-000001000000}">
      <formula1>Treatment</formula1>
    </dataValidation>
    <dataValidation type="list" allowBlank="1" showInputMessage="1" showErrorMessage="1" sqref="E4:E57" xr:uid="{00000000-0002-0000-0100-000002000000}">
      <formula1>Process</formula1>
    </dataValidation>
  </dataValidations>
  <pageMargins left="0.7" right="0.7" top="0.75" bottom="0.75" header="0.3" footer="0.3"/>
  <pageSetup scale="52" fitToHeight="0" orientation="landscape" verticalDpi="0" r:id="rId1"/>
  <headerFooter>
    <oddHeader>&amp;L&amp;"Arial,Bold"&amp;10INTERESTED PARTIES AND ANALYSIS&amp;"Arial,Regular"
&amp;8Document No: IMD001
Revision No: A
Issue No: 001&amp;R&amp;G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3000000}">
          <x14:formula1>
            <xm:f>Parties!$A$4:$A$58</xm:f>
          </x14:formula1>
          <xm:sqref>B4:B57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104"/>
  <sheetViews>
    <sheetView showGridLines="0" zoomScale="90" zoomScaleNormal="90" workbookViewId="0">
      <selection activeCell="C21" sqref="C21"/>
    </sheetView>
  </sheetViews>
  <sheetFormatPr baseColWidth="10" defaultColWidth="9.1640625" defaultRowHeight="14"/>
  <cols>
    <col min="1" max="1" width="4.1640625" style="4" customWidth="1"/>
    <col min="2" max="2" width="26.5" style="4" customWidth="1"/>
    <col min="3" max="3" width="60.83203125" style="5" bestFit="1" customWidth="1"/>
    <col min="4" max="4" width="24.33203125" style="5" customWidth="1"/>
    <col min="5" max="5" width="29.6640625" style="5" customWidth="1"/>
    <col min="6" max="6" width="6.1640625" style="5" customWidth="1"/>
    <col min="7" max="12" width="17.5" style="5" customWidth="1"/>
    <col min="13" max="13" width="6.6640625" style="5" customWidth="1"/>
    <col min="14" max="14" width="10.1640625" style="5" customWidth="1"/>
    <col min="15" max="15" width="70.6640625" style="22" bestFit="1" customWidth="1"/>
    <col min="16" max="16" width="10.33203125" style="2" customWidth="1"/>
    <col min="17" max="17" width="5.83203125" style="5" bestFit="1" customWidth="1"/>
    <col min="18" max="16384" width="9.1640625" style="2"/>
  </cols>
  <sheetData>
    <row r="1" spans="1:17" s="38" customFormat="1" ht="16">
      <c r="A1" s="94" t="s">
        <v>209</v>
      </c>
      <c r="B1" s="95"/>
      <c r="C1" s="95"/>
      <c r="D1" s="56"/>
      <c r="E1" s="57"/>
      <c r="F1" s="58"/>
      <c r="G1" s="59"/>
      <c r="H1" s="59"/>
      <c r="I1" s="59"/>
      <c r="J1" s="59"/>
      <c r="K1" s="59"/>
      <c r="L1" s="59"/>
      <c r="M1" s="60"/>
      <c r="N1" s="60"/>
      <c r="O1" s="61"/>
      <c r="P1" s="56"/>
      <c r="Q1" s="56"/>
    </row>
    <row r="2" spans="1:17" s="38" customFormat="1" ht="13" customHeight="1">
      <c r="A2" s="44"/>
      <c r="B2" s="45"/>
      <c r="C2" s="45"/>
      <c r="E2" s="39"/>
      <c r="F2" s="40"/>
      <c r="G2" s="41"/>
      <c r="H2" s="41"/>
      <c r="I2" s="41"/>
      <c r="J2" s="41"/>
      <c r="K2" s="41"/>
      <c r="L2" s="41"/>
      <c r="M2" s="23"/>
      <c r="N2" s="23"/>
      <c r="O2" s="42"/>
      <c r="Q2" s="45"/>
    </row>
    <row r="3" spans="1:17" ht="15" customHeight="1">
      <c r="A3" s="92" t="s">
        <v>82</v>
      </c>
      <c r="B3" s="92" t="s">
        <v>83</v>
      </c>
      <c r="C3" s="92" t="s">
        <v>39</v>
      </c>
      <c r="D3" s="97" t="s">
        <v>84</v>
      </c>
      <c r="E3" s="97"/>
      <c r="F3" s="96" t="s">
        <v>85</v>
      </c>
      <c r="G3" s="98" t="s">
        <v>86</v>
      </c>
      <c r="H3" s="99"/>
      <c r="I3" s="99"/>
      <c r="J3" s="99"/>
      <c r="K3" s="99"/>
      <c r="L3" s="100"/>
      <c r="M3" s="96" t="s">
        <v>87</v>
      </c>
      <c r="N3" s="96" t="s">
        <v>205</v>
      </c>
      <c r="O3" s="33" t="s">
        <v>88</v>
      </c>
      <c r="P3" s="96" t="s">
        <v>89</v>
      </c>
      <c r="Q3" s="92" t="s">
        <v>130</v>
      </c>
    </row>
    <row r="4" spans="1:17" s="3" customFormat="1" ht="39.75" customHeight="1">
      <c r="A4" s="93"/>
      <c r="B4" s="93"/>
      <c r="C4" s="93"/>
      <c r="D4" s="74" t="s">
        <v>90</v>
      </c>
      <c r="E4" s="74" t="s">
        <v>91</v>
      </c>
      <c r="F4" s="96"/>
      <c r="G4" s="74" t="s">
        <v>92</v>
      </c>
      <c r="H4" s="74" t="s">
        <v>93</v>
      </c>
      <c r="I4" s="74" t="s">
        <v>94</v>
      </c>
      <c r="J4" s="74" t="s">
        <v>95</v>
      </c>
      <c r="K4" s="74" t="s">
        <v>96</v>
      </c>
      <c r="L4" s="74" t="s">
        <v>97</v>
      </c>
      <c r="M4" s="96"/>
      <c r="N4" s="96"/>
      <c r="O4" s="34" t="str">
        <f>Lists!V18</f>
        <v>(Required for risk factors &gt;=8, 
suggested for risk factors between 5 and 8)</v>
      </c>
      <c r="P4" s="96"/>
      <c r="Q4" s="93"/>
    </row>
    <row r="5" spans="1:17" ht="14.25" customHeight="1">
      <c r="A5" s="75">
        <f>ROW()-ROW(A$4)</f>
        <v>1</v>
      </c>
      <c r="B5" s="76" t="s">
        <v>40</v>
      </c>
      <c r="C5" s="77" t="s">
        <v>98</v>
      </c>
      <c r="D5" s="78" t="s">
        <v>99</v>
      </c>
      <c r="E5" s="78" t="s">
        <v>100</v>
      </c>
      <c r="F5" s="79">
        <f>IF($D5="","",AVERAGE(VLOOKUP($D5,Lists!$K$1:$S$6,9,0),(VLOOKUP($E5,Lists!$L$1:$S$6,8,0))))</f>
        <v>2</v>
      </c>
      <c r="G5" s="78" t="s">
        <v>101</v>
      </c>
      <c r="H5" s="78" t="s">
        <v>102</v>
      </c>
      <c r="I5" s="78" t="s">
        <v>103</v>
      </c>
      <c r="J5" s="78" t="s">
        <v>103</v>
      </c>
      <c r="K5" s="78" t="s">
        <v>104</v>
      </c>
      <c r="L5" s="78" t="s">
        <v>105</v>
      </c>
      <c r="M5" s="79">
        <f>IF($G5="","",(AVERAGE(VLOOKUP($G5,Lists!$M$1:$S$6,7,0),VLOOKUP($H5,Lists!$M$1:$S$6,7,0),VLOOKUP($I5,Lists!$M$1:$S$6,7,0),VLOOKUP($J5,Lists!$N$1:$S$6,6,0),VLOOKUP($K5,Lists!$P$1:$S$6,4,0),VLOOKUP($L5,Lists!$O$1:$S$6,5,0))))</f>
        <v>2.5</v>
      </c>
      <c r="N5" s="80">
        <f>IF($D5="","",$F5*$M5)</f>
        <v>5</v>
      </c>
      <c r="O5" s="82"/>
      <c r="P5" s="83"/>
      <c r="Q5" s="78" t="s">
        <v>211</v>
      </c>
    </row>
    <row r="6" spans="1:17" ht="14.25" customHeight="1">
      <c r="A6" s="75">
        <f t="shared" ref="A6:A69" si="0">ROW()-ROW(A$4)</f>
        <v>2</v>
      </c>
      <c r="B6" s="76" t="s">
        <v>40</v>
      </c>
      <c r="C6" s="76" t="s">
        <v>106</v>
      </c>
      <c r="D6" s="81" t="s">
        <v>107</v>
      </c>
      <c r="E6" s="81" t="s">
        <v>100</v>
      </c>
      <c r="F6" s="79">
        <f>IF($D6="","",AVERAGE(VLOOKUP($D6,Lists!$K$1:$S$6,9,0),(VLOOKUP($E6,Lists!$L$1:$S$6,8,0))))</f>
        <v>1.5</v>
      </c>
      <c r="G6" s="78" t="s">
        <v>102</v>
      </c>
      <c r="H6" s="78" t="s">
        <v>108</v>
      </c>
      <c r="I6" s="78" t="s">
        <v>103</v>
      </c>
      <c r="J6" s="78" t="s">
        <v>103</v>
      </c>
      <c r="K6" s="78" t="s">
        <v>109</v>
      </c>
      <c r="L6" s="81">
        <v>0</v>
      </c>
      <c r="M6" s="79">
        <f>IF($G6="","",(AVERAGE(VLOOKUP($G6,Lists!$M$1:$S$6,7,0),VLOOKUP($H6,Lists!$M$1:$S$6,7,0),VLOOKUP($I6,Lists!$M$1:$S$6,7,0),VLOOKUP($J6,Lists!$N$1:$S$6,6,0),VLOOKUP($K6,Lists!$P$1:$S$6,4,0),VLOOKUP($L6,Lists!$O$1:$S$6,5,0))))</f>
        <v>1.6666666666666667</v>
      </c>
      <c r="N6" s="80">
        <f t="shared" ref="N6:N69" si="1">IF($D6="","",$F6*$M6)</f>
        <v>2.5</v>
      </c>
      <c r="O6" s="84"/>
      <c r="P6" s="85"/>
      <c r="Q6" s="78" t="s">
        <v>211</v>
      </c>
    </row>
    <row r="7" spans="1:17" ht="14.25" customHeight="1">
      <c r="A7" s="75">
        <f t="shared" si="0"/>
        <v>3</v>
      </c>
      <c r="B7" s="76" t="s">
        <v>34</v>
      </c>
      <c r="C7" s="76" t="s">
        <v>110</v>
      </c>
      <c r="D7" s="81" t="s">
        <v>107</v>
      </c>
      <c r="E7" s="81" t="s">
        <v>100</v>
      </c>
      <c r="F7" s="79">
        <f>IF($D7="","",AVERAGE(VLOOKUP($D7,Lists!$K$1:$S$6,9,0),(VLOOKUP($E7,Lists!$L$1:$S$6,8,0))))</f>
        <v>1.5</v>
      </c>
      <c r="G7" s="78" t="s">
        <v>103</v>
      </c>
      <c r="H7" s="78" t="s">
        <v>103</v>
      </c>
      <c r="I7" s="78" t="s">
        <v>102</v>
      </c>
      <c r="J7" s="78" t="s">
        <v>111</v>
      </c>
      <c r="K7" s="78" t="s">
        <v>112</v>
      </c>
      <c r="L7" s="81" t="s">
        <v>113</v>
      </c>
      <c r="M7" s="79">
        <f>IF($G7="","",(AVERAGE(VLOOKUP($G7,Lists!$M$1:$S$6,7,0),VLOOKUP($H7,Lists!$M$1:$S$6,7,0),VLOOKUP($I7,Lists!$M$1:$S$6,7,0),VLOOKUP($J7,Lists!$N$1:$S$6,6,0),VLOOKUP($K7,Lists!$P$1:$S$6,4,0),VLOOKUP($L7,Lists!$O$1:$S$6,5,0))))</f>
        <v>1.8333333333333333</v>
      </c>
      <c r="N7" s="80">
        <f t="shared" si="1"/>
        <v>2.75</v>
      </c>
      <c r="O7" s="84"/>
      <c r="P7" s="85"/>
      <c r="Q7" s="78" t="s">
        <v>211</v>
      </c>
    </row>
    <row r="8" spans="1:17" ht="14.25" customHeight="1">
      <c r="A8" s="75">
        <f t="shared" si="0"/>
        <v>4</v>
      </c>
      <c r="B8" s="76" t="s">
        <v>50</v>
      </c>
      <c r="C8" s="76" t="s">
        <v>114</v>
      </c>
      <c r="D8" s="81" t="s">
        <v>99</v>
      </c>
      <c r="E8" s="81" t="s">
        <v>100</v>
      </c>
      <c r="F8" s="79">
        <f>IF($D8="","",AVERAGE(VLOOKUP($D8,Lists!$K$1:$S$6,9,0),(VLOOKUP($E8,Lists!$L$1:$S$6,8,0))))</f>
        <v>2</v>
      </c>
      <c r="G8" s="81" t="s">
        <v>102</v>
      </c>
      <c r="H8" s="81" t="s">
        <v>102</v>
      </c>
      <c r="I8" s="81" t="s">
        <v>112</v>
      </c>
      <c r="J8" s="81" t="s">
        <v>111</v>
      </c>
      <c r="K8" s="81" t="s">
        <v>112</v>
      </c>
      <c r="L8" s="81" t="s">
        <v>113</v>
      </c>
      <c r="M8" s="79">
        <f>IF($G8="","",(AVERAGE(VLOOKUP($G8,Lists!$M$1:$S$6,7,0),VLOOKUP($H8,Lists!$M$1:$S$6,7,0),VLOOKUP($I8,Lists!$M$1:$S$6,7,0),VLOOKUP($J8,Lists!$N$1:$S$6,6,0),VLOOKUP($K8,Lists!$P$1:$S$6,4,0),VLOOKUP($L8,Lists!$O$1:$S$6,5,0))))</f>
        <v>2.3333333333333335</v>
      </c>
      <c r="N8" s="80">
        <f t="shared" si="1"/>
        <v>4.666666666666667</v>
      </c>
      <c r="O8" s="84"/>
      <c r="P8" s="85"/>
      <c r="Q8" s="78" t="s">
        <v>211</v>
      </c>
    </row>
    <row r="9" spans="1:17">
      <c r="A9" s="75">
        <f t="shared" si="0"/>
        <v>5</v>
      </c>
      <c r="B9" s="76" t="s">
        <v>50</v>
      </c>
      <c r="C9" s="76" t="s">
        <v>115</v>
      </c>
      <c r="D9" s="81" t="s">
        <v>107</v>
      </c>
      <c r="E9" s="81" t="s">
        <v>100</v>
      </c>
      <c r="F9" s="79">
        <f>IF($D9="","",AVERAGE(VLOOKUP($D9,Lists!$K$1:$S$6,9,0),(VLOOKUP($E9,Lists!$L$1:$S$6,8,0))))</f>
        <v>1.5</v>
      </c>
      <c r="G9" s="81" t="s">
        <v>108</v>
      </c>
      <c r="H9" s="81" t="s">
        <v>108</v>
      </c>
      <c r="I9" s="81" t="s">
        <v>108</v>
      </c>
      <c r="J9" s="81" t="s">
        <v>108</v>
      </c>
      <c r="K9" s="81" t="s">
        <v>116</v>
      </c>
      <c r="L9" s="81" t="s">
        <v>105</v>
      </c>
      <c r="M9" s="79">
        <f>IF($G9="","",(AVERAGE(VLOOKUP($G9,Lists!$M$1:$S$6,7,0),VLOOKUP($H9,Lists!$M$1:$S$6,7,0),VLOOKUP($I9,Lists!$M$1:$S$6,7,0),VLOOKUP($J9,Lists!$N$1:$S$6,6,0),VLOOKUP($K9,Lists!$P$1:$S$6,4,0),VLOOKUP($L9,Lists!$O$1:$S$6,5,0))))</f>
        <v>4</v>
      </c>
      <c r="N9" s="80">
        <f t="shared" si="1"/>
        <v>6</v>
      </c>
      <c r="O9" s="84" t="s">
        <v>117</v>
      </c>
      <c r="P9" s="85">
        <v>3</v>
      </c>
      <c r="Q9" s="78" t="s">
        <v>211</v>
      </c>
    </row>
    <row r="10" spans="1:17">
      <c r="A10" s="75">
        <f t="shared" si="0"/>
        <v>6</v>
      </c>
      <c r="B10" s="76" t="s">
        <v>34</v>
      </c>
      <c r="C10" s="76" t="s">
        <v>118</v>
      </c>
      <c r="D10" s="81" t="s">
        <v>107</v>
      </c>
      <c r="E10" s="81" t="s">
        <v>119</v>
      </c>
      <c r="F10" s="79">
        <f>IF($D10="","",AVERAGE(VLOOKUP($D10,Lists!$K$1:$S$6,9,0),(VLOOKUP($E10,Lists!$L$1:$S$6,8,0))))</f>
        <v>2</v>
      </c>
      <c r="G10" s="81" t="s">
        <v>102</v>
      </c>
      <c r="H10" s="81" t="s">
        <v>103</v>
      </c>
      <c r="I10" s="81" t="s">
        <v>103</v>
      </c>
      <c r="J10" s="81" t="s">
        <v>103</v>
      </c>
      <c r="K10" s="81" t="s">
        <v>109</v>
      </c>
      <c r="L10" s="81" t="s">
        <v>120</v>
      </c>
      <c r="M10" s="79">
        <f>IF($G10="","",(AVERAGE(VLOOKUP($G10,Lists!$M$1:$S$6,7,0),VLOOKUP($H10,Lists!$M$1:$S$6,7,0),VLOOKUP($I10,Lists!$M$1:$S$6,7,0),VLOOKUP($J10,Lists!$N$1:$S$6,6,0),VLOOKUP($K10,Lists!$P$1:$S$6,4,0),VLOOKUP($L10,Lists!$O$1:$S$6,5,0))))</f>
        <v>1.8333333333333333</v>
      </c>
      <c r="N10" s="80">
        <f t="shared" si="1"/>
        <v>3.6666666666666665</v>
      </c>
      <c r="O10" s="84"/>
      <c r="P10" s="85"/>
      <c r="Q10" s="78" t="s">
        <v>211</v>
      </c>
    </row>
    <row r="11" spans="1:17">
      <c r="A11" s="75">
        <f t="shared" si="0"/>
        <v>7</v>
      </c>
      <c r="B11" s="76" t="s">
        <v>34</v>
      </c>
      <c r="C11" s="76" t="s">
        <v>121</v>
      </c>
      <c r="D11" s="81" t="s">
        <v>107</v>
      </c>
      <c r="E11" s="81" t="s">
        <v>122</v>
      </c>
      <c r="F11" s="79">
        <f>IF($D11="","",AVERAGE(VLOOKUP($D11,Lists!$K$1:$S$6,9,0),(VLOOKUP($E11,Lists!$L$1:$S$6,8,0))))</f>
        <v>3</v>
      </c>
      <c r="G11" s="81" t="s">
        <v>102</v>
      </c>
      <c r="H11" s="81" t="s">
        <v>103</v>
      </c>
      <c r="I11" s="81" t="s">
        <v>103</v>
      </c>
      <c r="J11" s="81" t="s">
        <v>103</v>
      </c>
      <c r="K11" s="81" t="s">
        <v>109</v>
      </c>
      <c r="L11" s="81" t="s">
        <v>123</v>
      </c>
      <c r="M11" s="79">
        <f>IF($G11="","",(AVERAGE(VLOOKUP($G11,Lists!$M$1:$S$6,7,0),VLOOKUP($H11,Lists!$M$1:$S$6,7,0),VLOOKUP($I11,Lists!$M$1:$S$6,7,0),VLOOKUP($J11,Lists!$N$1:$S$6,6,0),VLOOKUP($K11,Lists!$P$1:$S$6,4,0),VLOOKUP($L11,Lists!$O$1:$S$6,5,0))))</f>
        <v>1.5</v>
      </c>
      <c r="N11" s="80">
        <f t="shared" si="1"/>
        <v>4.5</v>
      </c>
      <c r="O11" s="84"/>
      <c r="P11" s="85"/>
      <c r="Q11" s="78" t="s">
        <v>211</v>
      </c>
    </row>
    <row r="12" spans="1:17">
      <c r="A12" s="75">
        <f t="shared" si="0"/>
        <v>8</v>
      </c>
      <c r="B12" s="76" t="s">
        <v>40</v>
      </c>
      <c r="C12" s="76" t="s">
        <v>124</v>
      </c>
      <c r="D12" s="81" t="s">
        <v>125</v>
      </c>
      <c r="E12" s="81" t="s">
        <v>100</v>
      </c>
      <c r="F12" s="79">
        <f>IF($D12="","",AVERAGE(VLOOKUP($D12,Lists!$K$1:$S$6,9,0),(VLOOKUP($E12,Lists!$L$1:$S$6,8,0))))</f>
        <v>3</v>
      </c>
      <c r="G12" s="81" t="s">
        <v>112</v>
      </c>
      <c r="H12" s="81" t="s">
        <v>102</v>
      </c>
      <c r="I12" s="81" t="s">
        <v>103</v>
      </c>
      <c r="J12" s="81" t="s">
        <v>103</v>
      </c>
      <c r="K12" s="81" t="s">
        <v>109</v>
      </c>
      <c r="L12" s="81">
        <v>0</v>
      </c>
      <c r="M12" s="79">
        <f>IF($G12="","",(AVERAGE(VLOOKUP($G12,Lists!$M$1:$S$6,7,0),VLOOKUP($H12,Lists!$M$1:$S$6,7,0),VLOOKUP($I12,Lists!$M$1:$S$6,7,0),VLOOKUP($J12,Lists!$N$1:$S$6,6,0),VLOOKUP($K12,Lists!$P$1:$S$6,4,0),VLOOKUP($L12,Lists!$O$1:$S$6,5,0))))</f>
        <v>1.5</v>
      </c>
      <c r="N12" s="80">
        <f t="shared" si="1"/>
        <v>4.5</v>
      </c>
      <c r="O12" s="84"/>
      <c r="P12" s="85"/>
      <c r="Q12" s="78" t="s">
        <v>211</v>
      </c>
    </row>
    <row r="13" spans="1:17" ht="14.25" customHeight="1">
      <c r="A13" s="75">
        <f t="shared" si="0"/>
        <v>9</v>
      </c>
      <c r="B13" s="76"/>
      <c r="C13" s="76"/>
      <c r="D13" s="81"/>
      <c r="E13" s="81"/>
      <c r="F13" s="79" t="str">
        <f>IF($D13="","",AVERAGE(VLOOKUP($D13,Lists!$K$1:$S$6,9,0),(VLOOKUP($E13,Lists!$L$1:$S$6,8,0))))</f>
        <v/>
      </c>
      <c r="G13" s="81"/>
      <c r="H13" s="81"/>
      <c r="I13" s="81"/>
      <c r="J13" s="81"/>
      <c r="K13" s="81"/>
      <c r="L13" s="81"/>
      <c r="M13" s="79" t="str">
        <f>IF($G13="","",(AVERAGE(VLOOKUP($G13,Lists!$M$1:$S$6,7,0),VLOOKUP($H13,Lists!$M$1:$S$6,7,0),VLOOKUP($I13,Lists!$M$1:$S$6,7,0),VLOOKUP($J13,Lists!$N$1:$S$6,6,0),VLOOKUP($K13,Lists!$P$1:$S$6,4,0),VLOOKUP($L13,Lists!$O$1:$S$6,5,0))))</f>
        <v/>
      </c>
      <c r="N13" s="80" t="str">
        <f t="shared" si="1"/>
        <v/>
      </c>
      <c r="O13" s="84"/>
      <c r="P13" s="85"/>
      <c r="Q13" s="76"/>
    </row>
    <row r="14" spans="1:17" ht="14.25" customHeight="1">
      <c r="A14" s="75">
        <f t="shared" si="0"/>
        <v>10</v>
      </c>
      <c r="B14" s="76"/>
      <c r="C14" s="76"/>
      <c r="D14" s="81"/>
      <c r="E14" s="81"/>
      <c r="F14" s="79" t="str">
        <f>IF($D14="","",AVERAGE(VLOOKUP($D14,Lists!$K$1:$S$6,9,0),(VLOOKUP($E14,Lists!$L$1:$S$6,8,0))))</f>
        <v/>
      </c>
      <c r="G14" s="81"/>
      <c r="H14" s="81"/>
      <c r="I14" s="81"/>
      <c r="J14" s="81"/>
      <c r="K14" s="81"/>
      <c r="L14" s="81"/>
      <c r="M14" s="79" t="str">
        <f>IF($G14="","",(AVERAGE(VLOOKUP($G14,Lists!$M$1:$S$6,7,0),VLOOKUP($H14,Lists!$M$1:$S$6,7,0),VLOOKUP($I14,Lists!$M$1:$S$6,7,0),VLOOKUP($J14,Lists!$N$1:$S$6,6,0),VLOOKUP($K14,Lists!$P$1:$S$6,4,0),VLOOKUP($L14,Lists!$O$1:$S$6,5,0))))</f>
        <v/>
      </c>
      <c r="N14" s="80" t="str">
        <f t="shared" ref="N14:N38" si="2">IF($D14="","",$F14*$M14)</f>
        <v/>
      </c>
      <c r="O14" s="84"/>
      <c r="P14" s="85"/>
      <c r="Q14" s="76"/>
    </row>
    <row r="15" spans="1:17" ht="14.25" customHeight="1">
      <c r="A15" s="75">
        <f t="shared" si="0"/>
        <v>11</v>
      </c>
      <c r="B15" s="76"/>
      <c r="C15" s="76"/>
      <c r="D15" s="81"/>
      <c r="E15" s="81"/>
      <c r="F15" s="79" t="str">
        <f>IF($D15="","",AVERAGE(VLOOKUP($D15,Lists!$K$1:$S$6,9,0),(VLOOKUP($E15,Lists!$L$1:$S$6,8,0))))</f>
        <v/>
      </c>
      <c r="G15" s="81"/>
      <c r="H15" s="81"/>
      <c r="I15" s="81"/>
      <c r="J15" s="81"/>
      <c r="K15" s="81"/>
      <c r="L15" s="81"/>
      <c r="M15" s="79" t="str">
        <f>IF($G15="","",(AVERAGE(VLOOKUP($G15,Lists!$M$1:$S$6,7,0),VLOOKUP($H15,Lists!$M$1:$S$6,7,0),VLOOKUP($I15,Lists!$M$1:$S$6,7,0),VLOOKUP($J15,Lists!$N$1:$S$6,6,0),VLOOKUP($K15,Lists!$P$1:$S$6,4,0),VLOOKUP($L15,Lists!$O$1:$S$6,5,0))))</f>
        <v/>
      </c>
      <c r="N15" s="80" t="str">
        <f t="shared" si="2"/>
        <v/>
      </c>
      <c r="O15" s="84"/>
      <c r="P15" s="85"/>
      <c r="Q15" s="76"/>
    </row>
    <row r="16" spans="1:17" ht="14.25" customHeight="1">
      <c r="A16" s="75">
        <f t="shared" si="0"/>
        <v>12</v>
      </c>
      <c r="B16" s="76"/>
      <c r="C16" s="76"/>
      <c r="D16" s="81"/>
      <c r="E16" s="81"/>
      <c r="F16" s="79" t="str">
        <f>IF($D16="","",AVERAGE(VLOOKUP($D16,Lists!$K$1:$S$6,9,0),(VLOOKUP($E16,Lists!$L$1:$S$6,8,0))))</f>
        <v/>
      </c>
      <c r="G16" s="81"/>
      <c r="H16" s="81"/>
      <c r="I16" s="81"/>
      <c r="J16" s="81"/>
      <c r="K16" s="81"/>
      <c r="L16" s="81"/>
      <c r="M16" s="79" t="str">
        <f>IF($G16="","",(AVERAGE(VLOOKUP($G16,Lists!$M$1:$S$6,7,0),VLOOKUP($H16,Lists!$M$1:$S$6,7,0),VLOOKUP($I16,Lists!$M$1:$S$6,7,0),VLOOKUP($J16,Lists!$N$1:$S$6,6,0),VLOOKUP($K16,Lists!$P$1:$S$6,4,0),VLOOKUP($L16,Lists!$O$1:$S$6,5,0))))</f>
        <v/>
      </c>
      <c r="N16" s="80" t="str">
        <f t="shared" si="2"/>
        <v/>
      </c>
      <c r="O16" s="84"/>
      <c r="P16" s="85"/>
      <c r="Q16" s="76"/>
    </row>
    <row r="17" spans="1:17" ht="14.25" customHeight="1">
      <c r="A17" s="75">
        <f t="shared" si="0"/>
        <v>13</v>
      </c>
      <c r="B17" s="76"/>
      <c r="C17" s="76"/>
      <c r="D17" s="81"/>
      <c r="E17" s="81"/>
      <c r="F17" s="79" t="str">
        <f>IF($D17="","",AVERAGE(VLOOKUP($D17,Lists!$K$1:$S$6,9,0),(VLOOKUP($E17,Lists!$L$1:$S$6,8,0))))</f>
        <v/>
      </c>
      <c r="G17" s="81"/>
      <c r="H17" s="81"/>
      <c r="I17" s="81"/>
      <c r="J17" s="81"/>
      <c r="K17" s="81"/>
      <c r="L17" s="81"/>
      <c r="M17" s="79" t="str">
        <f>IF($G17="","",(AVERAGE(VLOOKUP($G17,Lists!$M$1:$S$6,7,0),VLOOKUP($H17,Lists!$M$1:$S$6,7,0),VLOOKUP($I17,Lists!$M$1:$S$6,7,0),VLOOKUP($J17,Lists!$N$1:$S$6,6,0),VLOOKUP($K17,Lists!$P$1:$S$6,4,0),VLOOKUP($L17,Lists!$O$1:$S$6,5,0))))</f>
        <v/>
      </c>
      <c r="N17" s="80" t="str">
        <f t="shared" si="2"/>
        <v/>
      </c>
      <c r="O17" s="84"/>
      <c r="P17" s="85"/>
      <c r="Q17" s="76"/>
    </row>
    <row r="18" spans="1:17" ht="14.25" customHeight="1">
      <c r="A18" s="75">
        <f t="shared" si="0"/>
        <v>14</v>
      </c>
      <c r="B18" s="76"/>
      <c r="C18" s="76"/>
      <c r="D18" s="81"/>
      <c r="E18" s="81"/>
      <c r="F18" s="79" t="str">
        <f>IF($D18="","",AVERAGE(VLOOKUP($D18,Lists!$K$1:$S$6,9,0),(VLOOKUP($E18,Lists!$L$1:$S$6,8,0))))</f>
        <v/>
      </c>
      <c r="G18" s="81"/>
      <c r="H18" s="81"/>
      <c r="I18" s="81"/>
      <c r="J18" s="81"/>
      <c r="K18" s="81"/>
      <c r="L18" s="81"/>
      <c r="M18" s="79" t="str">
        <f>IF($G18="","",(AVERAGE(VLOOKUP($G18,Lists!$M$1:$S$6,7,0),VLOOKUP($H18,Lists!$M$1:$S$6,7,0),VLOOKUP($I18,Lists!$M$1:$S$6,7,0),VLOOKUP($J18,Lists!$N$1:$S$6,6,0),VLOOKUP($K18,Lists!$P$1:$S$6,4,0),VLOOKUP($L18,Lists!$O$1:$S$6,5,0))))</f>
        <v/>
      </c>
      <c r="N18" s="80" t="str">
        <f t="shared" si="2"/>
        <v/>
      </c>
      <c r="O18" s="84"/>
      <c r="P18" s="85"/>
      <c r="Q18" s="76"/>
    </row>
    <row r="19" spans="1:17" ht="14.25" customHeight="1">
      <c r="A19" s="75">
        <f t="shared" si="0"/>
        <v>15</v>
      </c>
      <c r="B19" s="76"/>
      <c r="C19" s="76"/>
      <c r="D19" s="81"/>
      <c r="E19" s="81"/>
      <c r="F19" s="79" t="str">
        <f>IF($D19="","",AVERAGE(VLOOKUP($D19,Lists!$K$1:$S$6,9,0),(VLOOKUP($E19,Lists!$L$1:$S$6,8,0))))</f>
        <v/>
      </c>
      <c r="G19" s="81"/>
      <c r="H19" s="81"/>
      <c r="I19" s="81"/>
      <c r="J19" s="81"/>
      <c r="K19" s="81"/>
      <c r="L19" s="81"/>
      <c r="M19" s="79" t="str">
        <f>IF($G19="","",(AVERAGE(VLOOKUP($G19,Lists!$M$1:$S$6,7,0),VLOOKUP($H19,Lists!$M$1:$S$6,7,0),VLOOKUP($I19,Lists!$M$1:$S$6,7,0),VLOOKUP($J19,Lists!$N$1:$S$6,6,0),VLOOKUP($K19,Lists!$P$1:$S$6,4,0),VLOOKUP($L19,Lists!$O$1:$S$6,5,0))))</f>
        <v/>
      </c>
      <c r="N19" s="80" t="str">
        <f t="shared" si="2"/>
        <v/>
      </c>
      <c r="O19" s="84"/>
      <c r="P19" s="85"/>
      <c r="Q19" s="76"/>
    </row>
    <row r="20" spans="1:17" ht="14.25" customHeight="1">
      <c r="A20" s="75">
        <f t="shared" si="0"/>
        <v>16</v>
      </c>
      <c r="B20" s="76"/>
      <c r="C20" s="76"/>
      <c r="D20" s="81"/>
      <c r="E20" s="81"/>
      <c r="F20" s="79" t="str">
        <f>IF($D20="","",AVERAGE(VLOOKUP($D20,Lists!$K$1:$S$6,9,0),(VLOOKUP($E20,Lists!$L$1:$S$6,8,0))))</f>
        <v/>
      </c>
      <c r="G20" s="81"/>
      <c r="H20" s="81"/>
      <c r="I20" s="81"/>
      <c r="J20" s="81"/>
      <c r="K20" s="81"/>
      <c r="L20" s="81"/>
      <c r="M20" s="79" t="str">
        <f>IF($G20="","",(AVERAGE(VLOOKUP($G20,Lists!$M$1:$S$6,7,0),VLOOKUP($H20,Lists!$M$1:$S$6,7,0),VLOOKUP($I20,Lists!$M$1:$S$6,7,0),VLOOKUP($J20,Lists!$N$1:$S$6,6,0),VLOOKUP($K20,Lists!$P$1:$S$6,4,0),VLOOKUP($L20,Lists!$O$1:$S$6,5,0))))</f>
        <v/>
      </c>
      <c r="N20" s="80" t="str">
        <f t="shared" si="2"/>
        <v/>
      </c>
      <c r="O20" s="84"/>
      <c r="P20" s="85"/>
      <c r="Q20" s="76"/>
    </row>
    <row r="21" spans="1:17" ht="14.25" customHeight="1">
      <c r="A21" s="75">
        <f t="shared" si="0"/>
        <v>17</v>
      </c>
      <c r="B21" s="76"/>
      <c r="C21" s="76"/>
      <c r="D21" s="81"/>
      <c r="E21" s="81"/>
      <c r="F21" s="79" t="str">
        <f>IF($D21="","",AVERAGE(VLOOKUP($D21,Lists!$K$1:$S$6,9,0),(VLOOKUP($E21,Lists!$L$1:$S$6,8,0))))</f>
        <v/>
      </c>
      <c r="G21" s="81"/>
      <c r="H21" s="81"/>
      <c r="I21" s="81"/>
      <c r="J21" s="81"/>
      <c r="K21" s="81"/>
      <c r="L21" s="81"/>
      <c r="M21" s="79" t="str">
        <f>IF($G21="","",(AVERAGE(VLOOKUP($G21,Lists!$M$1:$S$6,7,0),VLOOKUP($H21,Lists!$M$1:$S$6,7,0),VLOOKUP($I21,Lists!$M$1:$S$6,7,0),VLOOKUP($J21,Lists!$N$1:$S$6,6,0),VLOOKUP($K21,Lists!$P$1:$S$6,4,0),VLOOKUP($L21,Lists!$O$1:$S$6,5,0))))</f>
        <v/>
      </c>
      <c r="N21" s="80" t="str">
        <f t="shared" si="2"/>
        <v/>
      </c>
      <c r="O21" s="84"/>
      <c r="P21" s="85"/>
      <c r="Q21" s="76"/>
    </row>
    <row r="22" spans="1:17" ht="14.25" customHeight="1">
      <c r="A22" s="75">
        <f t="shared" si="0"/>
        <v>18</v>
      </c>
      <c r="B22" s="76"/>
      <c r="C22" s="76"/>
      <c r="D22" s="81"/>
      <c r="E22" s="81"/>
      <c r="F22" s="79" t="str">
        <f>IF($D22="","",AVERAGE(VLOOKUP($D22,Lists!$K$1:$S$6,9,0),(VLOOKUP($E22,Lists!$L$1:$S$6,8,0))))</f>
        <v/>
      </c>
      <c r="G22" s="81"/>
      <c r="H22" s="81"/>
      <c r="I22" s="81"/>
      <c r="J22" s="81"/>
      <c r="K22" s="81"/>
      <c r="L22" s="81"/>
      <c r="M22" s="79" t="str">
        <f>IF($G22="","",(AVERAGE(VLOOKUP($G22,Lists!$M$1:$S$6,7,0),VLOOKUP($H22,Lists!$M$1:$S$6,7,0),VLOOKUP($I22,Lists!$M$1:$S$6,7,0),VLOOKUP($J22,Lists!$N$1:$S$6,6,0),VLOOKUP($K22,Lists!$P$1:$S$6,4,0),VLOOKUP($L22,Lists!$O$1:$S$6,5,0))))</f>
        <v/>
      </c>
      <c r="N22" s="80" t="str">
        <f t="shared" si="2"/>
        <v/>
      </c>
      <c r="O22" s="84"/>
      <c r="P22" s="85"/>
      <c r="Q22" s="76"/>
    </row>
    <row r="23" spans="1:17" ht="14.25" customHeight="1">
      <c r="A23" s="75">
        <f t="shared" si="0"/>
        <v>19</v>
      </c>
      <c r="B23" s="76"/>
      <c r="C23" s="76"/>
      <c r="D23" s="81"/>
      <c r="E23" s="81"/>
      <c r="F23" s="79" t="str">
        <f>IF($D23="","",AVERAGE(VLOOKUP($D23,Lists!$K$1:$S$6,9,0),(VLOOKUP($E23,Lists!$L$1:$S$6,8,0))))</f>
        <v/>
      </c>
      <c r="G23" s="81"/>
      <c r="H23" s="81"/>
      <c r="I23" s="81"/>
      <c r="J23" s="81"/>
      <c r="K23" s="81"/>
      <c r="L23" s="81"/>
      <c r="M23" s="79" t="str">
        <f>IF($G23="","",(AVERAGE(VLOOKUP($G23,Lists!$M$1:$S$6,7,0),VLOOKUP($H23,Lists!$M$1:$S$6,7,0),VLOOKUP($I23,Lists!$M$1:$S$6,7,0),VLOOKUP($J23,Lists!$N$1:$S$6,6,0),VLOOKUP($K23,Lists!$P$1:$S$6,4,0),VLOOKUP($L23,Lists!$O$1:$S$6,5,0))))</f>
        <v/>
      </c>
      <c r="N23" s="80" t="str">
        <f t="shared" si="2"/>
        <v/>
      </c>
      <c r="O23" s="84"/>
      <c r="P23" s="85"/>
      <c r="Q23" s="76"/>
    </row>
    <row r="24" spans="1:17" ht="14.25" customHeight="1">
      <c r="A24" s="75">
        <f t="shared" si="0"/>
        <v>20</v>
      </c>
      <c r="B24" s="76"/>
      <c r="C24" s="76"/>
      <c r="D24" s="81"/>
      <c r="E24" s="81"/>
      <c r="F24" s="79" t="str">
        <f>IF($D24="","",AVERAGE(VLOOKUP($D24,Lists!$K$1:$S$6,9,0),(VLOOKUP($E24,Lists!$L$1:$S$6,8,0))))</f>
        <v/>
      </c>
      <c r="G24" s="81"/>
      <c r="H24" s="81"/>
      <c r="I24" s="81"/>
      <c r="J24" s="81"/>
      <c r="K24" s="81"/>
      <c r="L24" s="81"/>
      <c r="M24" s="79" t="str">
        <f>IF($G24="","",(AVERAGE(VLOOKUP($G24,Lists!$M$1:$S$6,7,0),VLOOKUP($H24,Lists!$M$1:$S$6,7,0),VLOOKUP($I24,Lists!$M$1:$S$6,7,0),VLOOKUP($J24,Lists!$N$1:$S$6,6,0),VLOOKUP($K24,Lists!$P$1:$S$6,4,0),VLOOKUP($L24,Lists!$O$1:$S$6,5,0))))</f>
        <v/>
      </c>
      <c r="N24" s="80" t="str">
        <f t="shared" si="2"/>
        <v/>
      </c>
      <c r="O24" s="84"/>
      <c r="P24" s="85"/>
      <c r="Q24" s="76"/>
    </row>
    <row r="25" spans="1:17" ht="14.25" customHeight="1">
      <c r="A25" s="75">
        <f t="shared" si="0"/>
        <v>21</v>
      </c>
      <c r="B25" s="76"/>
      <c r="C25" s="76"/>
      <c r="D25" s="81"/>
      <c r="E25" s="81"/>
      <c r="F25" s="79" t="str">
        <f>IF($D25="","",AVERAGE(VLOOKUP($D25,Lists!$K$1:$S$6,9,0),(VLOOKUP($E25,Lists!$L$1:$S$6,8,0))))</f>
        <v/>
      </c>
      <c r="G25" s="81"/>
      <c r="H25" s="81"/>
      <c r="I25" s="81"/>
      <c r="J25" s="81"/>
      <c r="K25" s="81"/>
      <c r="L25" s="81"/>
      <c r="M25" s="79" t="str">
        <f>IF($G25="","",(AVERAGE(VLOOKUP($G25,Lists!$M$1:$S$6,7,0),VLOOKUP($H25,Lists!$M$1:$S$6,7,0),VLOOKUP($I25,Lists!$M$1:$S$6,7,0),VLOOKUP($J25,Lists!$N$1:$S$6,6,0),VLOOKUP($K25,Lists!$P$1:$S$6,4,0),VLOOKUP($L25,Lists!$O$1:$S$6,5,0))))</f>
        <v/>
      </c>
      <c r="N25" s="80" t="str">
        <f t="shared" si="2"/>
        <v/>
      </c>
      <c r="O25" s="84"/>
      <c r="P25" s="85"/>
      <c r="Q25" s="76"/>
    </row>
    <row r="26" spans="1:17" ht="14.25" customHeight="1">
      <c r="A26" s="75">
        <f t="shared" si="0"/>
        <v>22</v>
      </c>
      <c r="B26" s="76"/>
      <c r="C26" s="76"/>
      <c r="D26" s="81"/>
      <c r="E26" s="81"/>
      <c r="F26" s="79" t="str">
        <f>IF($D26="","",AVERAGE(VLOOKUP($D26,Lists!$K$1:$S$6,9,0),(VLOOKUP($E26,Lists!$L$1:$S$6,8,0))))</f>
        <v/>
      </c>
      <c r="G26" s="81"/>
      <c r="H26" s="81"/>
      <c r="I26" s="81"/>
      <c r="J26" s="81"/>
      <c r="K26" s="81"/>
      <c r="L26" s="81"/>
      <c r="M26" s="79" t="str">
        <f>IF($G26="","",(AVERAGE(VLOOKUP($G26,Lists!$M$1:$S$6,7,0),VLOOKUP($H26,Lists!$M$1:$S$6,7,0),VLOOKUP($I26,Lists!$M$1:$S$6,7,0),VLOOKUP($J26,Lists!$N$1:$S$6,6,0),VLOOKUP($K26,Lists!$P$1:$S$6,4,0),VLOOKUP($L26,Lists!$O$1:$S$6,5,0))))</f>
        <v/>
      </c>
      <c r="N26" s="80" t="str">
        <f t="shared" si="2"/>
        <v/>
      </c>
      <c r="O26" s="84"/>
      <c r="P26" s="85"/>
      <c r="Q26" s="76"/>
    </row>
    <row r="27" spans="1:17" ht="14.25" customHeight="1">
      <c r="A27" s="75">
        <f t="shared" si="0"/>
        <v>23</v>
      </c>
      <c r="B27" s="76"/>
      <c r="C27" s="76"/>
      <c r="D27" s="81"/>
      <c r="E27" s="81"/>
      <c r="F27" s="79" t="str">
        <f>IF($D27="","",AVERAGE(VLOOKUP($D27,Lists!$K$1:$S$6,9,0),(VLOOKUP($E27,Lists!$L$1:$S$6,8,0))))</f>
        <v/>
      </c>
      <c r="G27" s="81"/>
      <c r="H27" s="81"/>
      <c r="I27" s="81"/>
      <c r="J27" s="81"/>
      <c r="K27" s="81"/>
      <c r="L27" s="81"/>
      <c r="M27" s="79" t="str">
        <f>IF($G27="","",(AVERAGE(VLOOKUP($G27,Lists!$M$1:$S$6,7,0),VLOOKUP($H27,Lists!$M$1:$S$6,7,0),VLOOKUP($I27,Lists!$M$1:$S$6,7,0),VLOOKUP($J27,Lists!$N$1:$S$6,6,0),VLOOKUP($K27,Lists!$P$1:$S$6,4,0),VLOOKUP($L27,Lists!$O$1:$S$6,5,0))))</f>
        <v/>
      </c>
      <c r="N27" s="80" t="str">
        <f t="shared" si="2"/>
        <v/>
      </c>
      <c r="O27" s="84"/>
      <c r="P27" s="85"/>
      <c r="Q27" s="76"/>
    </row>
    <row r="28" spans="1:17" ht="14.25" customHeight="1">
      <c r="A28" s="75">
        <f t="shared" si="0"/>
        <v>24</v>
      </c>
      <c r="B28" s="76"/>
      <c r="C28" s="76"/>
      <c r="D28" s="81"/>
      <c r="E28" s="81"/>
      <c r="F28" s="79" t="str">
        <f>IF($D28="","",AVERAGE(VLOOKUP($D28,Lists!$K$1:$S$6,9,0),(VLOOKUP($E28,Lists!$L$1:$S$6,8,0))))</f>
        <v/>
      </c>
      <c r="G28" s="81"/>
      <c r="H28" s="81"/>
      <c r="I28" s="81"/>
      <c r="J28" s="81"/>
      <c r="K28" s="81"/>
      <c r="L28" s="81"/>
      <c r="M28" s="79" t="str">
        <f>IF($G28="","",(AVERAGE(VLOOKUP($G28,Lists!$M$1:$S$6,7,0),VLOOKUP($H28,Lists!$M$1:$S$6,7,0),VLOOKUP($I28,Lists!$M$1:$S$6,7,0),VLOOKUP($J28,Lists!$N$1:$S$6,6,0),VLOOKUP($K28,Lists!$P$1:$S$6,4,0),VLOOKUP($L28,Lists!$O$1:$S$6,5,0))))</f>
        <v/>
      </c>
      <c r="N28" s="80" t="str">
        <f t="shared" si="2"/>
        <v/>
      </c>
      <c r="O28" s="84"/>
      <c r="P28" s="85"/>
      <c r="Q28" s="76"/>
    </row>
    <row r="29" spans="1:17" ht="14.25" customHeight="1">
      <c r="A29" s="75">
        <f t="shared" si="0"/>
        <v>25</v>
      </c>
      <c r="B29" s="76"/>
      <c r="C29" s="76"/>
      <c r="D29" s="81"/>
      <c r="E29" s="81"/>
      <c r="F29" s="79" t="str">
        <f>IF($D29="","",AVERAGE(VLOOKUP($D29,Lists!$K$1:$S$6,9,0),(VLOOKUP($E29,Lists!$L$1:$S$6,8,0))))</f>
        <v/>
      </c>
      <c r="G29" s="81"/>
      <c r="H29" s="81"/>
      <c r="I29" s="81"/>
      <c r="J29" s="81"/>
      <c r="K29" s="81"/>
      <c r="L29" s="81"/>
      <c r="M29" s="79" t="str">
        <f>IF($G29="","",(AVERAGE(VLOOKUP($G29,Lists!$M$1:$S$6,7,0),VLOOKUP($H29,Lists!$M$1:$S$6,7,0),VLOOKUP($I29,Lists!$M$1:$S$6,7,0),VLOOKUP($J29,Lists!$N$1:$S$6,6,0),VLOOKUP($K29,Lists!$P$1:$S$6,4,0),VLOOKUP($L29,Lists!$O$1:$S$6,5,0))))</f>
        <v/>
      </c>
      <c r="N29" s="80" t="str">
        <f t="shared" si="2"/>
        <v/>
      </c>
      <c r="O29" s="84"/>
      <c r="P29" s="85"/>
      <c r="Q29" s="76"/>
    </row>
    <row r="30" spans="1:17" ht="14.25" customHeight="1">
      <c r="A30" s="75">
        <f t="shared" si="0"/>
        <v>26</v>
      </c>
      <c r="B30" s="76"/>
      <c r="C30" s="76"/>
      <c r="D30" s="81"/>
      <c r="E30" s="81"/>
      <c r="F30" s="79" t="str">
        <f>IF($D30="","",AVERAGE(VLOOKUP($D30,Lists!$K$1:$S$6,9,0),(VLOOKUP($E30,Lists!$L$1:$S$6,8,0))))</f>
        <v/>
      </c>
      <c r="G30" s="81"/>
      <c r="H30" s="81"/>
      <c r="I30" s="81"/>
      <c r="J30" s="81"/>
      <c r="K30" s="81"/>
      <c r="L30" s="81"/>
      <c r="M30" s="79" t="str">
        <f>IF($G30="","",(AVERAGE(VLOOKUP($G30,Lists!$M$1:$S$6,7,0),VLOOKUP($H30,Lists!$M$1:$S$6,7,0),VLOOKUP($I30,Lists!$M$1:$S$6,7,0),VLOOKUP($J30,Lists!$N$1:$S$6,6,0),VLOOKUP($K30,Lists!$P$1:$S$6,4,0),VLOOKUP($L30,Lists!$O$1:$S$6,5,0))))</f>
        <v/>
      </c>
      <c r="N30" s="80" t="str">
        <f t="shared" si="2"/>
        <v/>
      </c>
      <c r="O30" s="84"/>
      <c r="P30" s="85"/>
      <c r="Q30" s="76"/>
    </row>
    <row r="31" spans="1:17" ht="14.25" customHeight="1">
      <c r="A31" s="75">
        <f t="shared" si="0"/>
        <v>27</v>
      </c>
      <c r="B31" s="76"/>
      <c r="C31" s="76"/>
      <c r="D31" s="81"/>
      <c r="E31" s="81"/>
      <c r="F31" s="79" t="str">
        <f>IF($D31="","",AVERAGE(VLOOKUP($D31,Lists!$K$1:$S$6,9,0),(VLOOKUP($E31,Lists!$L$1:$S$6,8,0))))</f>
        <v/>
      </c>
      <c r="G31" s="81"/>
      <c r="H31" s="81"/>
      <c r="I31" s="81"/>
      <c r="J31" s="81"/>
      <c r="K31" s="81"/>
      <c r="L31" s="81"/>
      <c r="M31" s="79" t="str">
        <f>IF($G31="","",(AVERAGE(VLOOKUP($G31,Lists!$M$1:$S$6,7,0),VLOOKUP($H31,Lists!$M$1:$S$6,7,0),VLOOKUP($I31,Lists!$M$1:$S$6,7,0),VLOOKUP($J31,Lists!$N$1:$S$6,6,0),VLOOKUP($K31,Lists!$P$1:$S$6,4,0),VLOOKUP($L31,Lists!$O$1:$S$6,5,0))))</f>
        <v/>
      </c>
      <c r="N31" s="80" t="str">
        <f t="shared" si="2"/>
        <v/>
      </c>
      <c r="O31" s="84"/>
      <c r="P31" s="85"/>
      <c r="Q31" s="76"/>
    </row>
    <row r="32" spans="1:17" ht="14.25" customHeight="1">
      <c r="A32" s="75">
        <f t="shared" si="0"/>
        <v>28</v>
      </c>
      <c r="B32" s="76"/>
      <c r="C32" s="76"/>
      <c r="D32" s="81"/>
      <c r="E32" s="81"/>
      <c r="F32" s="79" t="str">
        <f>IF($D32="","",AVERAGE(VLOOKUP($D32,Lists!$K$1:$S$6,9,0),(VLOOKUP($E32,Lists!$L$1:$S$6,8,0))))</f>
        <v/>
      </c>
      <c r="G32" s="81"/>
      <c r="H32" s="81"/>
      <c r="I32" s="81"/>
      <c r="J32" s="81"/>
      <c r="K32" s="81"/>
      <c r="L32" s="81"/>
      <c r="M32" s="79" t="str">
        <f>IF($G32="","",(AVERAGE(VLOOKUP($G32,Lists!$M$1:$S$6,7,0),VLOOKUP($H32,Lists!$M$1:$S$6,7,0),VLOOKUP($I32,Lists!$M$1:$S$6,7,0),VLOOKUP($J32,Lists!$N$1:$S$6,6,0),VLOOKUP($K32,Lists!$P$1:$S$6,4,0),VLOOKUP($L32,Lists!$O$1:$S$6,5,0))))</f>
        <v/>
      </c>
      <c r="N32" s="80" t="str">
        <f t="shared" si="2"/>
        <v/>
      </c>
      <c r="O32" s="84"/>
      <c r="P32" s="85"/>
      <c r="Q32" s="76"/>
    </row>
    <row r="33" spans="1:17" ht="14.25" customHeight="1">
      <c r="A33" s="75">
        <f t="shared" si="0"/>
        <v>29</v>
      </c>
      <c r="B33" s="76"/>
      <c r="C33" s="76"/>
      <c r="D33" s="81"/>
      <c r="E33" s="81"/>
      <c r="F33" s="79" t="str">
        <f>IF($D33="","",AVERAGE(VLOOKUP($D33,Lists!$K$1:$S$6,9,0),(VLOOKUP($E33,Lists!$L$1:$S$6,8,0))))</f>
        <v/>
      </c>
      <c r="G33" s="81"/>
      <c r="H33" s="81"/>
      <c r="I33" s="81"/>
      <c r="J33" s="81"/>
      <c r="K33" s="81"/>
      <c r="L33" s="81"/>
      <c r="M33" s="79" t="str">
        <f>IF($G33="","",(AVERAGE(VLOOKUP($G33,Lists!$M$1:$S$6,7,0),VLOOKUP($H33,Lists!$M$1:$S$6,7,0),VLOOKUP($I33,Lists!$M$1:$S$6,7,0),VLOOKUP($J33,Lists!$N$1:$S$6,6,0),VLOOKUP($K33,Lists!$P$1:$S$6,4,0),VLOOKUP($L33,Lists!$O$1:$S$6,5,0))))</f>
        <v/>
      </c>
      <c r="N33" s="80" t="str">
        <f t="shared" si="2"/>
        <v/>
      </c>
      <c r="O33" s="84"/>
      <c r="P33" s="85"/>
      <c r="Q33" s="76"/>
    </row>
    <row r="34" spans="1:17" ht="14.25" customHeight="1">
      <c r="A34" s="75">
        <f t="shared" si="0"/>
        <v>30</v>
      </c>
      <c r="B34" s="76"/>
      <c r="C34" s="76"/>
      <c r="D34" s="81"/>
      <c r="E34" s="81"/>
      <c r="F34" s="79" t="str">
        <f>IF($D34="","",AVERAGE(VLOOKUP($D34,Lists!$K$1:$S$6,9,0),(VLOOKUP($E34,Lists!$L$1:$S$6,8,0))))</f>
        <v/>
      </c>
      <c r="G34" s="81"/>
      <c r="H34" s="81"/>
      <c r="I34" s="81"/>
      <c r="J34" s="81"/>
      <c r="K34" s="81"/>
      <c r="L34" s="81"/>
      <c r="M34" s="79" t="str">
        <f>IF($G34="","",(AVERAGE(VLOOKUP($G34,Lists!$M$1:$S$6,7,0),VLOOKUP($H34,Lists!$M$1:$S$6,7,0),VLOOKUP($I34,Lists!$M$1:$S$6,7,0),VLOOKUP($J34,Lists!$N$1:$S$6,6,0),VLOOKUP($K34,Lists!$P$1:$S$6,4,0),VLOOKUP($L34,Lists!$O$1:$S$6,5,0))))</f>
        <v/>
      </c>
      <c r="N34" s="80" t="str">
        <f t="shared" si="2"/>
        <v/>
      </c>
      <c r="O34" s="84"/>
      <c r="P34" s="85"/>
      <c r="Q34" s="76"/>
    </row>
    <row r="35" spans="1:17" ht="14.25" customHeight="1">
      <c r="A35" s="75">
        <f t="shared" si="0"/>
        <v>31</v>
      </c>
      <c r="B35" s="76"/>
      <c r="C35" s="76"/>
      <c r="D35" s="81"/>
      <c r="E35" s="81"/>
      <c r="F35" s="79" t="str">
        <f>IF($D35="","",AVERAGE(VLOOKUP($D35,Lists!$K$1:$S$6,9,0),(VLOOKUP($E35,Lists!$L$1:$S$6,8,0))))</f>
        <v/>
      </c>
      <c r="G35" s="81"/>
      <c r="H35" s="81"/>
      <c r="I35" s="81"/>
      <c r="J35" s="81"/>
      <c r="K35" s="81"/>
      <c r="L35" s="81"/>
      <c r="M35" s="79" t="str">
        <f>IF($G35="","",(AVERAGE(VLOOKUP($G35,Lists!$M$1:$S$6,7,0),VLOOKUP($H35,Lists!$M$1:$S$6,7,0),VLOOKUP($I35,Lists!$M$1:$S$6,7,0),VLOOKUP($J35,Lists!$N$1:$S$6,6,0),VLOOKUP($K35,Lists!$P$1:$S$6,4,0),VLOOKUP($L35,Lists!$O$1:$S$6,5,0))))</f>
        <v/>
      </c>
      <c r="N35" s="80" t="str">
        <f t="shared" si="2"/>
        <v/>
      </c>
      <c r="O35" s="84"/>
      <c r="P35" s="85"/>
      <c r="Q35" s="76"/>
    </row>
    <row r="36" spans="1:17" ht="14.25" customHeight="1">
      <c r="A36" s="75">
        <f t="shared" si="0"/>
        <v>32</v>
      </c>
      <c r="B36" s="76"/>
      <c r="C36" s="76"/>
      <c r="D36" s="81"/>
      <c r="E36" s="81"/>
      <c r="F36" s="79" t="str">
        <f>IF($D36="","",AVERAGE(VLOOKUP($D36,Lists!$K$1:$S$6,9,0),(VLOOKUP($E36,Lists!$L$1:$S$6,8,0))))</f>
        <v/>
      </c>
      <c r="G36" s="81"/>
      <c r="H36" s="81"/>
      <c r="I36" s="81"/>
      <c r="J36" s="81"/>
      <c r="K36" s="81"/>
      <c r="L36" s="81"/>
      <c r="M36" s="79" t="str">
        <f>IF($G36="","",(AVERAGE(VLOOKUP($G36,Lists!$M$1:$S$6,7,0),VLOOKUP($H36,Lists!$M$1:$S$6,7,0),VLOOKUP($I36,Lists!$M$1:$S$6,7,0),VLOOKUP($J36,Lists!$N$1:$S$6,6,0),VLOOKUP($K36,Lists!$P$1:$S$6,4,0),VLOOKUP($L36,Lists!$O$1:$S$6,5,0))))</f>
        <v/>
      </c>
      <c r="N36" s="80" t="str">
        <f t="shared" si="2"/>
        <v/>
      </c>
      <c r="O36" s="84"/>
      <c r="P36" s="85"/>
      <c r="Q36" s="76"/>
    </row>
    <row r="37" spans="1:17" ht="14.25" customHeight="1">
      <c r="A37" s="75">
        <f t="shared" si="0"/>
        <v>33</v>
      </c>
      <c r="B37" s="76"/>
      <c r="C37" s="76"/>
      <c r="D37" s="81"/>
      <c r="E37" s="81"/>
      <c r="F37" s="79" t="str">
        <f>IF($D37="","",AVERAGE(VLOOKUP($D37,Lists!$K$1:$S$6,9,0),(VLOOKUP($E37,Lists!$L$1:$S$6,8,0))))</f>
        <v/>
      </c>
      <c r="G37" s="81"/>
      <c r="H37" s="81"/>
      <c r="I37" s="81"/>
      <c r="J37" s="81"/>
      <c r="K37" s="81"/>
      <c r="L37" s="81"/>
      <c r="M37" s="79" t="str">
        <f>IF($G37="","",(AVERAGE(VLOOKUP($G37,Lists!$M$1:$S$6,7,0),VLOOKUP($H37,Lists!$M$1:$S$6,7,0),VLOOKUP($I37,Lists!$M$1:$S$6,7,0),VLOOKUP($J37,Lists!$N$1:$S$6,6,0),VLOOKUP($K37,Lists!$P$1:$S$6,4,0),VLOOKUP($L37,Lists!$O$1:$S$6,5,0))))</f>
        <v/>
      </c>
      <c r="N37" s="80" t="str">
        <f t="shared" si="2"/>
        <v/>
      </c>
      <c r="O37" s="84"/>
      <c r="P37" s="85"/>
      <c r="Q37" s="76"/>
    </row>
    <row r="38" spans="1:17" ht="14.25" customHeight="1">
      <c r="A38" s="75">
        <f t="shared" si="0"/>
        <v>34</v>
      </c>
      <c r="B38" s="76"/>
      <c r="C38" s="76"/>
      <c r="D38" s="81"/>
      <c r="E38" s="81"/>
      <c r="F38" s="79" t="str">
        <f>IF($D38="","",AVERAGE(VLOOKUP($D38,Lists!$K$1:$S$6,9,0),(VLOOKUP($E38,Lists!$L$1:$S$6,8,0))))</f>
        <v/>
      </c>
      <c r="G38" s="81"/>
      <c r="H38" s="81"/>
      <c r="I38" s="81"/>
      <c r="J38" s="81"/>
      <c r="K38" s="81"/>
      <c r="L38" s="81"/>
      <c r="M38" s="79" t="str">
        <f>IF($G38="","",(AVERAGE(VLOOKUP($G38,Lists!$M$1:$S$6,7,0),VLOOKUP($H38,Lists!$M$1:$S$6,7,0),VLOOKUP($I38,Lists!$M$1:$S$6,7,0),VLOOKUP($J38,Lists!$N$1:$S$6,6,0),VLOOKUP($K38,Lists!$P$1:$S$6,4,0),VLOOKUP($L38,Lists!$O$1:$S$6,5,0))))</f>
        <v/>
      </c>
      <c r="N38" s="80" t="str">
        <f t="shared" si="2"/>
        <v/>
      </c>
      <c r="O38" s="84"/>
      <c r="P38" s="85"/>
      <c r="Q38" s="76"/>
    </row>
    <row r="39" spans="1:17" ht="14.25" customHeight="1">
      <c r="A39" s="75">
        <f t="shared" si="0"/>
        <v>35</v>
      </c>
      <c r="B39" s="76"/>
      <c r="C39" s="76"/>
      <c r="D39" s="81"/>
      <c r="E39" s="81"/>
      <c r="F39" s="79" t="str">
        <f>IF($D39="","",AVERAGE(VLOOKUP($D39,Lists!$K$1:$S$6,9,0),(VLOOKUP($E39,Lists!$L$1:$S$6,8,0))))</f>
        <v/>
      </c>
      <c r="G39" s="81"/>
      <c r="H39" s="81"/>
      <c r="I39" s="81"/>
      <c r="J39" s="81"/>
      <c r="K39" s="81"/>
      <c r="L39" s="81"/>
      <c r="M39" s="79" t="str">
        <f>IF($G39="","",(AVERAGE(VLOOKUP($G39,Lists!$M$1:$S$6,7,0),VLOOKUP($H39,Lists!$M$1:$S$6,7,0),VLOOKUP($I39,Lists!$M$1:$S$6,7,0),VLOOKUP($J39,Lists!$N$1:$S$6,6,0),VLOOKUP($K39,Lists!$P$1:$S$6,4,0),VLOOKUP($L39,Lists!$O$1:$S$6,5,0))))</f>
        <v/>
      </c>
      <c r="N39" s="80" t="str">
        <f t="shared" si="1"/>
        <v/>
      </c>
      <c r="O39" s="84"/>
      <c r="P39" s="85"/>
      <c r="Q39" s="76"/>
    </row>
    <row r="40" spans="1:17" ht="14.25" customHeight="1">
      <c r="A40" s="75">
        <f t="shared" si="0"/>
        <v>36</v>
      </c>
      <c r="B40" s="76"/>
      <c r="C40" s="76"/>
      <c r="D40" s="81"/>
      <c r="E40" s="81"/>
      <c r="F40" s="79" t="str">
        <f>IF($D40="","",AVERAGE(VLOOKUP($D40,Lists!$K$1:$S$6,9,0),(VLOOKUP($E40,Lists!$L$1:$S$6,8,0))))</f>
        <v/>
      </c>
      <c r="G40" s="81"/>
      <c r="H40" s="81"/>
      <c r="I40" s="81"/>
      <c r="J40" s="81"/>
      <c r="K40" s="81"/>
      <c r="L40" s="81"/>
      <c r="M40" s="79" t="str">
        <f>IF($G40="","",(AVERAGE(VLOOKUP($G40,Lists!$M$1:$S$6,7,0),VLOOKUP($H40,Lists!$M$1:$S$6,7,0),VLOOKUP($I40,Lists!$M$1:$S$6,7,0),VLOOKUP($J40,Lists!$N$1:$S$6,6,0),VLOOKUP($K40,Lists!$P$1:$S$6,4,0),VLOOKUP($L40,Lists!$O$1:$S$6,5,0))))</f>
        <v/>
      </c>
      <c r="N40" s="80" t="str">
        <f t="shared" si="1"/>
        <v/>
      </c>
      <c r="O40" s="84"/>
      <c r="P40" s="85"/>
      <c r="Q40" s="76"/>
    </row>
    <row r="41" spans="1:17" ht="14.25" customHeight="1">
      <c r="A41" s="75">
        <f t="shared" si="0"/>
        <v>37</v>
      </c>
      <c r="B41" s="76"/>
      <c r="C41" s="76"/>
      <c r="D41" s="81"/>
      <c r="E41" s="81"/>
      <c r="F41" s="79" t="str">
        <f>IF($D41="","",AVERAGE(VLOOKUP($D41,Lists!$K$1:$S$6,9,0),(VLOOKUP($E41,Lists!$L$1:$S$6,8,0))))</f>
        <v/>
      </c>
      <c r="G41" s="81"/>
      <c r="H41" s="81"/>
      <c r="I41" s="81"/>
      <c r="J41" s="81"/>
      <c r="K41" s="81"/>
      <c r="L41" s="81"/>
      <c r="M41" s="79" t="str">
        <f>IF($G41="","",(AVERAGE(VLOOKUP($G41,Lists!$M$1:$S$6,7,0),VLOOKUP($H41,Lists!$M$1:$S$6,7,0),VLOOKUP($I41,Lists!$M$1:$S$6,7,0),VLOOKUP($J41,Lists!$N$1:$S$6,6,0),VLOOKUP($K41,Lists!$P$1:$S$6,4,0),VLOOKUP($L41,Lists!$O$1:$S$6,5,0))))</f>
        <v/>
      </c>
      <c r="N41" s="80" t="str">
        <f t="shared" si="1"/>
        <v/>
      </c>
      <c r="O41" s="84"/>
      <c r="P41" s="85"/>
      <c r="Q41" s="76"/>
    </row>
    <row r="42" spans="1:17" ht="14.25" customHeight="1">
      <c r="A42" s="75">
        <f t="shared" si="0"/>
        <v>38</v>
      </c>
      <c r="B42" s="76"/>
      <c r="C42" s="76"/>
      <c r="D42" s="81"/>
      <c r="E42" s="81"/>
      <c r="F42" s="79" t="str">
        <f>IF($D42="","",AVERAGE(VLOOKUP($D42,Lists!$K$1:$S$6,9,0),(VLOOKUP($E42,Lists!$L$1:$S$6,8,0))))</f>
        <v/>
      </c>
      <c r="G42" s="81"/>
      <c r="H42" s="81"/>
      <c r="I42" s="81"/>
      <c r="J42" s="81"/>
      <c r="K42" s="81"/>
      <c r="L42" s="81"/>
      <c r="M42" s="79" t="str">
        <f>IF($G42="","",(AVERAGE(VLOOKUP($G42,Lists!$M$1:$S$6,7,0),VLOOKUP($H42,Lists!$M$1:$S$6,7,0),VLOOKUP($I42,Lists!$M$1:$S$6,7,0),VLOOKUP($J42,Lists!$N$1:$S$6,6,0),VLOOKUP($K42,Lists!$P$1:$S$6,4,0),VLOOKUP($L42,Lists!$O$1:$S$6,5,0))))</f>
        <v/>
      </c>
      <c r="N42" s="80" t="str">
        <f t="shared" si="1"/>
        <v/>
      </c>
      <c r="O42" s="84"/>
      <c r="P42" s="85"/>
      <c r="Q42" s="76"/>
    </row>
    <row r="43" spans="1:17" ht="14.25" customHeight="1">
      <c r="A43" s="75">
        <f t="shared" si="0"/>
        <v>39</v>
      </c>
      <c r="B43" s="76"/>
      <c r="C43" s="76"/>
      <c r="D43" s="81"/>
      <c r="E43" s="81"/>
      <c r="F43" s="79" t="str">
        <f>IF($D43="","",AVERAGE(VLOOKUP($D43,Lists!$K$1:$S$6,9,0),(VLOOKUP($E43,Lists!$L$1:$S$6,8,0))))</f>
        <v/>
      </c>
      <c r="G43" s="81"/>
      <c r="H43" s="81"/>
      <c r="I43" s="81"/>
      <c r="J43" s="81"/>
      <c r="K43" s="81"/>
      <c r="L43" s="81"/>
      <c r="M43" s="79" t="str">
        <f>IF($G43="","",(AVERAGE(VLOOKUP($G43,Lists!$M$1:$S$6,7,0),VLOOKUP($H43,Lists!$M$1:$S$6,7,0),VLOOKUP($I43,Lists!$M$1:$S$6,7,0),VLOOKUP($J43,Lists!$N$1:$S$6,6,0),VLOOKUP($K43,Lists!$P$1:$S$6,4,0),VLOOKUP($L43,Lists!$O$1:$S$6,5,0))))</f>
        <v/>
      </c>
      <c r="N43" s="80" t="str">
        <f t="shared" si="1"/>
        <v/>
      </c>
      <c r="O43" s="84"/>
      <c r="P43" s="85"/>
      <c r="Q43" s="76"/>
    </row>
    <row r="44" spans="1:17" ht="14.25" customHeight="1">
      <c r="A44" s="75">
        <f t="shared" si="0"/>
        <v>40</v>
      </c>
      <c r="B44" s="76"/>
      <c r="C44" s="76"/>
      <c r="D44" s="81"/>
      <c r="E44" s="81"/>
      <c r="F44" s="79" t="str">
        <f>IF($D44="","",AVERAGE(VLOOKUP($D44,Lists!$K$1:$S$6,9,0),(VLOOKUP($E44,Lists!$L$1:$S$6,8,0))))</f>
        <v/>
      </c>
      <c r="G44" s="81"/>
      <c r="H44" s="81"/>
      <c r="I44" s="81"/>
      <c r="J44" s="81"/>
      <c r="K44" s="81"/>
      <c r="L44" s="81"/>
      <c r="M44" s="79" t="str">
        <f>IF($G44="","",(AVERAGE(VLOOKUP($G44,Lists!$M$1:$S$6,7,0),VLOOKUP($H44,Lists!$M$1:$S$6,7,0),VLOOKUP($I44,Lists!$M$1:$S$6,7,0),VLOOKUP($J44,Lists!$N$1:$S$6,6,0),VLOOKUP($K44,Lists!$P$1:$S$6,4,0),VLOOKUP($L44,Lists!$O$1:$S$6,5,0))))</f>
        <v/>
      </c>
      <c r="N44" s="80" t="str">
        <f t="shared" si="1"/>
        <v/>
      </c>
      <c r="O44" s="84"/>
      <c r="P44" s="85"/>
      <c r="Q44" s="76"/>
    </row>
    <row r="45" spans="1:17" ht="14.25" customHeight="1">
      <c r="A45" s="75">
        <f t="shared" si="0"/>
        <v>41</v>
      </c>
      <c r="B45" s="76"/>
      <c r="C45" s="76"/>
      <c r="D45" s="81"/>
      <c r="E45" s="81"/>
      <c r="F45" s="79" t="str">
        <f>IF($D45="","",AVERAGE(VLOOKUP($D45,Lists!$K$1:$S$6,9,0),(VLOOKUP($E45,Lists!$L$1:$S$6,8,0))))</f>
        <v/>
      </c>
      <c r="G45" s="81"/>
      <c r="H45" s="81"/>
      <c r="I45" s="81"/>
      <c r="J45" s="81"/>
      <c r="K45" s="81"/>
      <c r="L45" s="81"/>
      <c r="M45" s="79" t="str">
        <f>IF($G45="","",(AVERAGE(VLOOKUP($G45,Lists!$M$1:$S$6,7,0),VLOOKUP($H45,Lists!$M$1:$S$6,7,0),VLOOKUP($I45,Lists!$M$1:$S$6,7,0),VLOOKUP($J45,Lists!$N$1:$S$6,6,0),VLOOKUP($K45,Lists!$P$1:$S$6,4,0),VLOOKUP($L45,Lists!$O$1:$S$6,5,0))))</f>
        <v/>
      </c>
      <c r="N45" s="80" t="str">
        <f t="shared" si="1"/>
        <v/>
      </c>
      <c r="O45" s="84"/>
      <c r="P45" s="85"/>
      <c r="Q45" s="76"/>
    </row>
    <row r="46" spans="1:17" ht="14.25" customHeight="1">
      <c r="A46" s="75">
        <f t="shared" si="0"/>
        <v>42</v>
      </c>
      <c r="B46" s="76"/>
      <c r="C46" s="76"/>
      <c r="D46" s="81"/>
      <c r="E46" s="81"/>
      <c r="F46" s="79" t="str">
        <f>IF($D46="","",AVERAGE(VLOOKUP($D46,Lists!$K$1:$S$6,9,0),(VLOOKUP($E46,Lists!$L$1:$S$6,8,0))))</f>
        <v/>
      </c>
      <c r="G46" s="81"/>
      <c r="H46" s="81"/>
      <c r="I46" s="81"/>
      <c r="J46" s="81"/>
      <c r="K46" s="81"/>
      <c r="L46" s="81"/>
      <c r="M46" s="79" t="str">
        <f>IF($G46="","",(AVERAGE(VLOOKUP($G46,Lists!$M$1:$S$6,7,0),VLOOKUP($H46,Lists!$M$1:$S$6,7,0),VLOOKUP($I46,Lists!$M$1:$S$6,7,0),VLOOKUP($J46,Lists!$N$1:$S$6,6,0),VLOOKUP($K46,Lists!$P$1:$S$6,4,0),VLOOKUP($L46,Lists!$O$1:$S$6,5,0))))</f>
        <v/>
      </c>
      <c r="N46" s="80" t="str">
        <f t="shared" si="1"/>
        <v/>
      </c>
      <c r="O46" s="84"/>
      <c r="P46" s="85"/>
      <c r="Q46" s="76"/>
    </row>
    <row r="47" spans="1:17" ht="14.25" customHeight="1">
      <c r="A47" s="75">
        <f t="shared" si="0"/>
        <v>43</v>
      </c>
      <c r="B47" s="76"/>
      <c r="C47" s="76"/>
      <c r="D47" s="81"/>
      <c r="E47" s="81"/>
      <c r="F47" s="79" t="str">
        <f>IF($D47="","",AVERAGE(VLOOKUP($D47,Lists!$K$1:$S$6,9,0),(VLOOKUP($E47,Lists!$L$1:$S$6,8,0))))</f>
        <v/>
      </c>
      <c r="G47" s="81"/>
      <c r="H47" s="81"/>
      <c r="I47" s="81"/>
      <c r="J47" s="81"/>
      <c r="K47" s="81"/>
      <c r="L47" s="81"/>
      <c r="M47" s="79" t="str">
        <f>IF($G47="","",(AVERAGE(VLOOKUP($G47,Lists!$M$1:$S$6,7,0),VLOOKUP($H47,Lists!$M$1:$S$6,7,0),VLOOKUP($I47,Lists!$M$1:$S$6,7,0),VLOOKUP($J47,Lists!$N$1:$S$6,6,0),VLOOKUP($K47,Lists!$P$1:$S$6,4,0),VLOOKUP($L47,Lists!$O$1:$S$6,5,0))))</f>
        <v/>
      </c>
      <c r="N47" s="80" t="str">
        <f t="shared" si="1"/>
        <v/>
      </c>
      <c r="O47" s="84"/>
      <c r="P47" s="85"/>
      <c r="Q47" s="76"/>
    </row>
    <row r="48" spans="1:17" ht="14.25" customHeight="1">
      <c r="A48" s="75">
        <f t="shared" si="0"/>
        <v>44</v>
      </c>
      <c r="B48" s="76"/>
      <c r="C48" s="76"/>
      <c r="D48" s="81"/>
      <c r="E48" s="81"/>
      <c r="F48" s="79" t="str">
        <f>IF($D48="","",AVERAGE(VLOOKUP($D48,Lists!$K$1:$S$6,9,0),(VLOOKUP($E48,Lists!$L$1:$S$6,8,0))))</f>
        <v/>
      </c>
      <c r="G48" s="81"/>
      <c r="H48" s="81"/>
      <c r="I48" s="81"/>
      <c r="J48" s="81"/>
      <c r="K48" s="81"/>
      <c r="L48" s="81"/>
      <c r="M48" s="79" t="str">
        <f>IF($G48="","",(AVERAGE(VLOOKUP($G48,Lists!$M$1:$S$6,7,0),VLOOKUP($H48,Lists!$M$1:$S$6,7,0),VLOOKUP($I48,Lists!$M$1:$S$6,7,0),VLOOKUP($J48,Lists!$N$1:$S$6,6,0),VLOOKUP($K48,Lists!$P$1:$S$6,4,0),VLOOKUP($L48,Lists!$O$1:$S$6,5,0))))</f>
        <v/>
      </c>
      <c r="N48" s="80" t="str">
        <f t="shared" si="1"/>
        <v/>
      </c>
      <c r="O48" s="84"/>
      <c r="P48" s="85"/>
      <c r="Q48" s="76"/>
    </row>
    <row r="49" spans="1:17" ht="14.25" customHeight="1">
      <c r="A49" s="75">
        <f t="shared" si="0"/>
        <v>45</v>
      </c>
      <c r="B49" s="76"/>
      <c r="C49" s="76"/>
      <c r="D49" s="81"/>
      <c r="E49" s="81"/>
      <c r="F49" s="79" t="str">
        <f>IF($D49="","",AVERAGE(VLOOKUP($D49,Lists!$K$1:$S$6,9,0),(VLOOKUP($E49,Lists!$L$1:$S$6,8,0))))</f>
        <v/>
      </c>
      <c r="G49" s="81"/>
      <c r="H49" s="81"/>
      <c r="I49" s="81"/>
      <c r="J49" s="81"/>
      <c r="K49" s="81"/>
      <c r="L49" s="81"/>
      <c r="M49" s="79" t="str">
        <f>IF($G49="","",(AVERAGE(VLOOKUP($G49,Lists!$M$1:$S$6,7,0),VLOOKUP($H49,Lists!$M$1:$S$6,7,0),VLOOKUP($I49,Lists!$M$1:$S$6,7,0),VLOOKUP($J49,Lists!$N$1:$S$6,6,0),VLOOKUP($K49,Lists!$P$1:$S$6,4,0),VLOOKUP($L49,Lists!$O$1:$S$6,5,0))))</f>
        <v/>
      </c>
      <c r="N49" s="80" t="str">
        <f t="shared" si="1"/>
        <v/>
      </c>
      <c r="O49" s="84"/>
      <c r="P49" s="85"/>
      <c r="Q49" s="76"/>
    </row>
    <row r="50" spans="1:17" ht="14.25" customHeight="1">
      <c r="A50" s="75">
        <f t="shared" si="0"/>
        <v>46</v>
      </c>
      <c r="B50" s="76"/>
      <c r="C50" s="76"/>
      <c r="D50" s="81"/>
      <c r="E50" s="81"/>
      <c r="F50" s="79" t="str">
        <f>IF($D50="","",AVERAGE(VLOOKUP($D50,Lists!$K$1:$S$6,9,0),(VLOOKUP($E50,Lists!$L$1:$S$6,8,0))))</f>
        <v/>
      </c>
      <c r="G50" s="81"/>
      <c r="H50" s="81"/>
      <c r="I50" s="81"/>
      <c r="J50" s="81"/>
      <c r="K50" s="81"/>
      <c r="L50" s="81"/>
      <c r="M50" s="79" t="str">
        <f>IF($G50="","",(AVERAGE(VLOOKUP($G50,Lists!$M$1:$S$6,7,0),VLOOKUP($H50,Lists!$M$1:$S$6,7,0),VLOOKUP($I50,Lists!$M$1:$S$6,7,0),VLOOKUP($J50,Lists!$N$1:$S$6,6,0),VLOOKUP($K50,Lists!$P$1:$S$6,4,0),VLOOKUP($L50,Lists!$O$1:$S$6,5,0))))</f>
        <v/>
      </c>
      <c r="N50" s="80" t="str">
        <f t="shared" si="1"/>
        <v/>
      </c>
      <c r="O50" s="84"/>
      <c r="P50" s="85"/>
      <c r="Q50" s="76"/>
    </row>
    <row r="51" spans="1:17" ht="14.25" customHeight="1">
      <c r="A51" s="75">
        <f t="shared" si="0"/>
        <v>47</v>
      </c>
      <c r="B51" s="76"/>
      <c r="C51" s="76"/>
      <c r="D51" s="81"/>
      <c r="E51" s="81"/>
      <c r="F51" s="79" t="str">
        <f>IF($D51="","",AVERAGE(VLOOKUP($D51,Lists!$K$1:$S$6,9,0),(VLOOKUP($E51,Lists!$L$1:$S$6,8,0))))</f>
        <v/>
      </c>
      <c r="G51" s="81"/>
      <c r="H51" s="81"/>
      <c r="I51" s="81"/>
      <c r="J51" s="81"/>
      <c r="K51" s="81"/>
      <c r="L51" s="81"/>
      <c r="M51" s="79" t="str">
        <f>IF($G51="","",(AVERAGE(VLOOKUP($G51,Lists!$M$1:$S$6,7,0),VLOOKUP($H51,Lists!$M$1:$S$6,7,0),VLOOKUP($I51,Lists!$M$1:$S$6,7,0),VLOOKUP($J51,Lists!$N$1:$S$6,6,0),VLOOKUP($K51,Lists!$P$1:$S$6,4,0),VLOOKUP($L51,Lists!$O$1:$S$6,5,0))))</f>
        <v/>
      </c>
      <c r="N51" s="80" t="str">
        <f t="shared" si="1"/>
        <v/>
      </c>
      <c r="O51" s="84"/>
      <c r="P51" s="85"/>
      <c r="Q51" s="76"/>
    </row>
    <row r="52" spans="1:17" ht="14.25" customHeight="1">
      <c r="A52" s="75">
        <f t="shared" si="0"/>
        <v>48</v>
      </c>
      <c r="B52" s="76"/>
      <c r="C52" s="76"/>
      <c r="D52" s="81"/>
      <c r="E52" s="81"/>
      <c r="F52" s="79" t="str">
        <f>IF($D52="","",AVERAGE(VLOOKUP($D52,Lists!$K$1:$S$6,9,0),(VLOOKUP($E52,Lists!$L$1:$S$6,8,0))))</f>
        <v/>
      </c>
      <c r="G52" s="81"/>
      <c r="H52" s="81"/>
      <c r="I52" s="81"/>
      <c r="J52" s="81"/>
      <c r="K52" s="81"/>
      <c r="L52" s="81"/>
      <c r="M52" s="79" t="str">
        <f>IF($G52="","",(AVERAGE(VLOOKUP($G52,Lists!$M$1:$S$6,7,0),VLOOKUP($H52,Lists!$M$1:$S$6,7,0),VLOOKUP($I52,Lists!$M$1:$S$6,7,0),VLOOKUP($J52,Lists!$N$1:$S$6,6,0),VLOOKUP($K52,Lists!$P$1:$S$6,4,0),VLOOKUP($L52,Lists!$O$1:$S$6,5,0))))</f>
        <v/>
      </c>
      <c r="N52" s="80" t="str">
        <f t="shared" si="1"/>
        <v/>
      </c>
      <c r="O52" s="84"/>
      <c r="P52" s="85"/>
      <c r="Q52" s="76"/>
    </row>
    <row r="53" spans="1:17" ht="14.25" customHeight="1">
      <c r="A53" s="75">
        <f t="shared" si="0"/>
        <v>49</v>
      </c>
      <c r="B53" s="76"/>
      <c r="C53" s="76"/>
      <c r="D53" s="81"/>
      <c r="E53" s="81"/>
      <c r="F53" s="79" t="str">
        <f>IF($D53="","",AVERAGE(VLOOKUP($D53,Lists!$K$1:$S$6,9,0),(VLOOKUP($E53,Lists!$L$1:$S$6,8,0))))</f>
        <v/>
      </c>
      <c r="G53" s="81"/>
      <c r="H53" s="81"/>
      <c r="I53" s="81"/>
      <c r="J53" s="81"/>
      <c r="K53" s="81"/>
      <c r="L53" s="81"/>
      <c r="M53" s="79" t="str">
        <f>IF($G53="","",(AVERAGE(VLOOKUP($G53,Lists!$M$1:$S$6,7,0),VLOOKUP($H53,Lists!$M$1:$S$6,7,0),VLOOKUP($I53,Lists!$M$1:$S$6,7,0),VLOOKUP($J53,Lists!$N$1:$S$6,6,0),VLOOKUP($K53,Lists!$P$1:$S$6,4,0),VLOOKUP($L53,Lists!$O$1:$S$6,5,0))))</f>
        <v/>
      </c>
      <c r="N53" s="80" t="str">
        <f t="shared" si="1"/>
        <v/>
      </c>
      <c r="O53" s="84"/>
      <c r="P53" s="85"/>
      <c r="Q53" s="76"/>
    </row>
    <row r="54" spans="1:17" ht="14.25" customHeight="1">
      <c r="A54" s="75">
        <f t="shared" si="0"/>
        <v>50</v>
      </c>
      <c r="B54" s="76"/>
      <c r="C54" s="76"/>
      <c r="D54" s="81"/>
      <c r="E54" s="81"/>
      <c r="F54" s="79" t="str">
        <f>IF($D54="","",AVERAGE(VLOOKUP($D54,Lists!$K$1:$S$6,9,0),(VLOOKUP($E54,Lists!$L$1:$S$6,8,0))))</f>
        <v/>
      </c>
      <c r="G54" s="81"/>
      <c r="H54" s="81"/>
      <c r="I54" s="81"/>
      <c r="J54" s="81"/>
      <c r="K54" s="81"/>
      <c r="L54" s="81"/>
      <c r="M54" s="79" t="str">
        <f>IF($G54="","",(AVERAGE(VLOOKUP($G54,Lists!$M$1:$S$6,7,0),VLOOKUP($H54,Lists!$M$1:$S$6,7,0),VLOOKUP($I54,Lists!$M$1:$S$6,7,0),VLOOKUP($J54,Lists!$N$1:$S$6,6,0),VLOOKUP($K54,Lists!$P$1:$S$6,4,0),VLOOKUP($L54,Lists!$O$1:$S$6,5,0))))</f>
        <v/>
      </c>
      <c r="N54" s="80" t="str">
        <f t="shared" si="1"/>
        <v/>
      </c>
      <c r="O54" s="84"/>
      <c r="P54" s="85"/>
      <c r="Q54" s="76"/>
    </row>
    <row r="55" spans="1:17" ht="14.25" customHeight="1">
      <c r="A55" s="75">
        <f t="shared" si="0"/>
        <v>51</v>
      </c>
      <c r="B55" s="76"/>
      <c r="C55" s="76"/>
      <c r="D55" s="81"/>
      <c r="E55" s="81"/>
      <c r="F55" s="79" t="str">
        <f>IF($D55="","",AVERAGE(VLOOKUP($D55,Lists!$K$1:$S$6,9,0),(VLOOKUP($E55,Lists!$L$1:$S$6,8,0))))</f>
        <v/>
      </c>
      <c r="G55" s="81"/>
      <c r="H55" s="81"/>
      <c r="I55" s="81"/>
      <c r="J55" s="81"/>
      <c r="K55" s="81"/>
      <c r="L55" s="81"/>
      <c r="M55" s="79" t="str">
        <f>IF($G55="","",(AVERAGE(VLOOKUP($G55,Lists!$M$1:$S$6,7,0),VLOOKUP($H55,Lists!$M$1:$S$6,7,0),VLOOKUP($I55,Lists!$M$1:$S$6,7,0),VLOOKUP($J55,Lists!$N$1:$S$6,6,0),VLOOKUP($K55,Lists!$P$1:$S$6,4,0),VLOOKUP($L55,Lists!$O$1:$S$6,5,0))))</f>
        <v/>
      </c>
      <c r="N55" s="80" t="str">
        <f t="shared" si="1"/>
        <v/>
      </c>
      <c r="O55" s="84"/>
      <c r="P55" s="85"/>
      <c r="Q55" s="76"/>
    </row>
    <row r="56" spans="1:17" ht="14.25" customHeight="1">
      <c r="A56" s="75">
        <f t="shared" si="0"/>
        <v>52</v>
      </c>
      <c r="B56" s="76"/>
      <c r="C56" s="76"/>
      <c r="D56" s="81"/>
      <c r="E56" s="81"/>
      <c r="F56" s="79" t="str">
        <f>IF($D56="","",AVERAGE(VLOOKUP($D56,Lists!$K$1:$S$6,9,0),(VLOOKUP($E56,Lists!$L$1:$S$6,8,0))))</f>
        <v/>
      </c>
      <c r="G56" s="81"/>
      <c r="H56" s="81"/>
      <c r="I56" s="81"/>
      <c r="J56" s="81"/>
      <c r="K56" s="81"/>
      <c r="L56" s="81"/>
      <c r="M56" s="79" t="str">
        <f>IF($G56="","",(AVERAGE(VLOOKUP($G56,Lists!$M$1:$S$6,7,0),VLOOKUP($H56,Lists!$M$1:$S$6,7,0),VLOOKUP($I56,Lists!$M$1:$S$6,7,0),VLOOKUP($J56,Lists!$N$1:$S$6,6,0),VLOOKUP($K56,Lists!$P$1:$S$6,4,0),VLOOKUP($L56,Lists!$O$1:$S$6,5,0))))</f>
        <v/>
      </c>
      <c r="N56" s="80" t="str">
        <f t="shared" si="1"/>
        <v/>
      </c>
      <c r="O56" s="84"/>
      <c r="P56" s="85"/>
      <c r="Q56" s="76"/>
    </row>
    <row r="57" spans="1:17" ht="14.25" customHeight="1">
      <c r="A57" s="75">
        <f t="shared" si="0"/>
        <v>53</v>
      </c>
      <c r="B57" s="76"/>
      <c r="C57" s="76"/>
      <c r="D57" s="81"/>
      <c r="E57" s="81"/>
      <c r="F57" s="79" t="str">
        <f>IF($D57="","",AVERAGE(VLOOKUP($D57,Lists!$K$1:$S$6,9,0),(VLOOKUP($E57,Lists!$L$1:$S$6,8,0))))</f>
        <v/>
      </c>
      <c r="G57" s="81"/>
      <c r="H57" s="81"/>
      <c r="I57" s="81"/>
      <c r="J57" s="81"/>
      <c r="K57" s="81"/>
      <c r="L57" s="81"/>
      <c r="M57" s="79" t="str">
        <f>IF($G57="","",(AVERAGE(VLOOKUP($G57,Lists!$M$1:$S$6,7,0),VLOOKUP($H57,Lists!$M$1:$S$6,7,0),VLOOKUP($I57,Lists!$M$1:$S$6,7,0),VLOOKUP($J57,Lists!$N$1:$S$6,6,0),VLOOKUP($K57,Lists!$P$1:$S$6,4,0),VLOOKUP($L57,Lists!$O$1:$S$6,5,0))))</f>
        <v/>
      </c>
      <c r="N57" s="80" t="str">
        <f t="shared" si="1"/>
        <v/>
      </c>
      <c r="O57" s="84"/>
      <c r="P57" s="85"/>
      <c r="Q57" s="76"/>
    </row>
    <row r="58" spans="1:17" ht="14.25" customHeight="1">
      <c r="A58" s="75">
        <f t="shared" si="0"/>
        <v>54</v>
      </c>
      <c r="B58" s="76"/>
      <c r="C58" s="76"/>
      <c r="D58" s="81"/>
      <c r="E58" s="81"/>
      <c r="F58" s="79" t="str">
        <f>IF($D58="","",AVERAGE(VLOOKUP($D58,Lists!$K$1:$S$6,9,0),(VLOOKUP($E58,Lists!$L$1:$S$6,8,0))))</f>
        <v/>
      </c>
      <c r="G58" s="81"/>
      <c r="H58" s="81"/>
      <c r="I58" s="81"/>
      <c r="J58" s="81"/>
      <c r="K58" s="81"/>
      <c r="L58" s="81"/>
      <c r="M58" s="79" t="str">
        <f>IF($G58="","",(AVERAGE(VLOOKUP($G58,Lists!$M$1:$S$6,7,0),VLOOKUP($H58,Lists!$M$1:$S$6,7,0),VLOOKUP($I58,Lists!$M$1:$S$6,7,0),VLOOKUP($J58,Lists!$N$1:$S$6,6,0),VLOOKUP($K58,Lists!$P$1:$S$6,4,0),VLOOKUP($L58,Lists!$O$1:$S$6,5,0))))</f>
        <v/>
      </c>
      <c r="N58" s="80" t="str">
        <f t="shared" si="1"/>
        <v/>
      </c>
      <c r="O58" s="84"/>
      <c r="P58" s="85"/>
      <c r="Q58" s="76"/>
    </row>
    <row r="59" spans="1:17" ht="14.25" customHeight="1">
      <c r="A59" s="75">
        <f t="shared" si="0"/>
        <v>55</v>
      </c>
      <c r="B59" s="76"/>
      <c r="C59" s="76"/>
      <c r="D59" s="81"/>
      <c r="E59" s="81"/>
      <c r="F59" s="79" t="str">
        <f>IF($D59="","",AVERAGE(VLOOKUP($D59,Lists!$K$1:$S$6,9,0),(VLOOKUP($E59,Lists!$L$1:$S$6,8,0))))</f>
        <v/>
      </c>
      <c r="G59" s="81"/>
      <c r="H59" s="81"/>
      <c r="I59" s="81"/>
      <c r="J59" s="81"/>
      <c r="K59" s="81"/>
      <c r="L59" s="81"/>
      <c r="M59" s="79" t="str">
        <f>IF($G59="","",(AVERAGE(VLOOKUP($G59,Lists!$M$1:$S$6,7,0),VLOOKUP($H59,Lists!$M$1:$S$6,7,0),VLOOKUP($I59,Lists!$M$1:$S$6,7,0),VLOOKUP($J59,Lists!$N$1:$S$6,6,0),VLOOKUP($K59,Lists!$P$1:$S$6,4,0),VLOOKUP($L59,Lists!$O$1:$S$6,5,0))))</f>
        <v/>
      </c>
      <c r="N59" s="80" t="str">
        <f t="shared" si="1"/>
        <v/>
      </c>
      <c r="O59" s="84"/>
      <c r="P59" s="85"/>
      <c r="Q59" s="76"/>
    </row>
    <row r="60" spans="1:17" ht="14.25" customHeight="1">
      <c r="A60" s="75">
        <f t="shared" si="0"/>
        <v>56</v>
      </c>
      <c r="B60" s="76"/>
      <c r="C60" s="76"/>
      <c r="D60" s="81"/>
      <c r="E60" s="81"/>
      <c r="F60" s="79" t="str">
        <f>IF($D60="","",AVERAGE(VLOOKUP($D60,Lists!$K$1:$S$6,9,0),(VLOOKUP($E60,Lists!$L$1:$S$6,8,0))))</f>
        <v/>
      </c>
      <c r="G60" s="81"/>
      <c r="H60" s="81"/>
      <c r="I60" s="81"/>
      <c r="J60" s="81"/>
      <c r="K60" s="81"/>
      <c r="L60" s="81"/>
      <c r="M60" s="79" t="str">
        <f>IF($G60="","",(AVERAGE(VLOOKUP($G60,Lists!$M$1:$S$6,7,0),VLOOKUP($H60,Lists!$M$1:$S$6,7,0),VLOOKUP($I60,Lists!$M$1:$S$6,7,0),VLOOKUP($J60,Lists!$N$1:$S$6,6,0),VLOOKUP($K60,Lists!$P$1:$S$6,4,0),VLOOKUP($L60,Lists!$O$1:$S$6,5,0))))</f>
        <v/>
      </c>
      <c r="N60" s="80" t="str">
        <f t="shared" si="1"/>
        <v/>
      </c>
      <c r="O60" s="84"/>
      <c r="P60" s="85"/>
      <c r="Q60" s="76"/>
    </row>
    <row r="61" spans="1:17" ht="14.25" customHeight="1">
      <c r="A61" s="75">
        <f t="shared" si="0"/>
        <v>57</v>
      </c>
      <c r="B61" s="76"/>
      <c r="C61" s="76"/>
      <c r="D61" s="81"/>
      <c r="E61" s="81"/>
      <c r="F61" s="79" t="str">
        <f>IF($D61="","",AVERAGE(VLOOKUP($D61,Lists!$K$1:$S$6,9,0),(VLOOKUP($E61,Lists!$L$1:$S$6,8,0))))</f>
        <v/>
      </c>
      <c r="G61" s="81"/>
      <c r="H61" s="81"/>
      <c r="I61" s="81"/>
      <c r="J61" s="81"/>
      <c r="K61" s="81"/>
      <c r="L61" s="81"/>
      <c r="M61" s="79" t="str">
        <f>IF($G61="","",(AVERAGE(VLOOKUP($G61,Lists!$M$1:$S$6,7,0),VLOOKUP($H61,Lists!$M$1:$S$6,7,0),VLOOKUP($I61,Lists!$M$1:$S$6,7,0),VLOOKUP($J61,Lists!$N$1:$S$6,6,0),VLOOKUP($K61,Lists!$P$1:$S$6,4,0),VLOOKUP($L61,Lists!$O$1:$S$6,5,0))))</f>
        <v/>
      </c>
      <c r="N61" s="80" t="str">
        <f t="shared" si="1"/>
        <v/>
      </c>
      <c r="O61" s="84"/>
      <c r="P61" s="85"/>
      <c r="Q61" s="76"/>
    </row>
    <row r="62" spans="1:17" ht="14.25" customHeight="1">
      <c r="A62" s="75">
        <f t="shared" si="0"/>
        <v>58</v>
      </c>
      <c r="B62" s="76"/>
      <c r="C62" s="76"/>
      <c r="D62" s="81"/>
      <c r="E62" s="81"/>
      <c r="F62" s="79" t="str">
        <f>IF($D62="","",AVERAGE(VLOOKUP($D62,Lists!$K$1:$S$6,9,0),(VLOOKUP($E62,Lists!$L$1:$S$6,8,0))))</f>
        <v/>
      </c>
      <c r="G62" s="81"/>
      <c r="H62" s="81"/>
      <c r="I62" s="81"/>
      <c r="J62" s="81"/>
      <c r="K62" s="81"/>
      <c r="L62" s="81"/>
      <c r="M62" s="79" t="str">
        <f>IF($G62="","",(AVERAGE(VLOOKUP($G62,Lists!$M$1:$S$6,7,0),VLOOKUP($H62,Lists!$M$1:$S$6,7,0),VLOOKUP($I62,Lists!$M$1:$S$6,7,0),VLOOKUP($J62,Lists!$N$1:$S$6,6,0),VLOOKUP($K62,Lists!$P$1:$S$6,4,0),VLOOKUP($L62,Lists!$O$1:$S$6,5,0))))</f>
        <v/>
      </c>
      <c r="N62" s="80" t="str">
        <f t="shared" si="1"/>
        <v/>
      </c>
      <c r="O62" s="84"/>
      <c r="P62" s="85"/>
      <c r="Q62" s="76"/>
    </row>
    <row r="63" spans="1:17" ht="14.25" customHeight="1">
      <c r="A63" s="75">
        <f t="shared" si="0"/>
        <v>59</v>
      </c>
      <c r="B63" s="76"/>
      <c r="C63" s="76"/>
      <c r="D63" s="81"/>
      <c r="E63" s="81"/>
      <c r="F63" s="79" t="str">
        <f>IF($D63="","",AVERAGE(VLOOKUP($D63,Lists!$K$1:$S$6,9,0),(VLOOKUP($E63,Lists!$L$1:$S$6,8,0))))</f>
        <v/>
      </c>
      <c r="G63" s="81"/>
      <c r="H63" s="81"/>
      <c r="I63" s="81"/>
      <c r="J63" s="81"/>
      <c r="K63" s="81"/>
      <c r="L63" s="81"/>
      <c r="M63" s="79" t="str">
        <f>IF($G63="","",(AVERAGE(VLOOKUP($G63,Lists!$M$1:$S$6,7,0),VLOOKUP($H63,Lists!$M$1:$S$6,7,0),VLOOKUP($I63,Lists!$M$1:$S$6,7,0),VLOOKUP($J63,Lists!$N$1:$S$6,6,0),VLOOKUP($K63,Lists!$P$1:$S$6,4,0),VLOOKUP($L63,Lists!$O$1:$S$6,5,0))))</f>
        <v/>
      </c>
      <c r="N63" s="80" t="str">
        <f t="shared" si="1"/>
        <v/>
      </c>
      <c r="O63" s="84"/>
      <c r="P63" s="85"/>
      <c r="Q63" s="76"/>
    </row>
    <row r="64" spans="1:17" ht="14.25" customHeight="1">
      <c r="A64" s="75">
        <f t="shared" si="0"/>
        <v>60</v>
      </c>
      <c r="B64" s="76"/>
      <c r="C64" s="76"/>
      <c r="D64" s="81"/>
      <c r="E64" s="81"/>
      <c r="F64" s="79" t="str">
        <f>IF($D64="","",AVERAGE(VLOOKUP($D64,Lists!$K$1:$S$6,9,0),(VLOOKUP($E64,Lists!$L$1:$S$6,8,0))))</f>
        <v/>
      </c>
      <c r="G64" s="81"/>
      <c r="H64" s="81"/>
      <c r="I64" s="81"/>
      <c r="J64" s="81"/>
      <c r="K64" s="81"/>
      <c r="L64" s="81"/>
      <c r="M64" s="79" t="str">
        <f>IF($G64="","",(AVERAGE(VLOOKUP($G64,Lists!$M$1:$S$6,7,0),VLOOKUP($H64,Lists!$M$1:$S$6,7,0),VLOOKUP($I64,Lists!$M$1:$S$6,7,0),VLOOKUP($J64,Lists!$N$1:$S$6,6,0),VLOOKUP($K64,Lists!$P$1:$S$6,4,0),VLOOKUP($L64,Lists!$O$1:$S$6,5,0))))</f>
        <v/>
      </c>
      <c r="N64" s="80" t="str">
        <f t="shared" si="1"/>
        <v/>
      </c>
      <c r="O64" s="84"/>
      <c r="P64" s="85"/>
      <c r="Q64" s="76"/>
    </row>
    <row r="65" spans="1:17">
      <c r="A65" s="75">
        <f t="shared" si="0"/>
        <v>61</v>
      </c>
      <c r="B65" s="76"/>
      <c r="C65" s="76"/>
      <c r="D65" s="81"/>
      <c r="E65" s="81"/>
      <c r="F65" s="79" t="str">
        <f>IF($D65="","",AVERAGE(VLOOKUP($D65,Lists!$K$1:$S$6,9,0),(VLOOKUP($E65,Lists!$L$1:$S$6,8,0))))</f>
        <v/>
      </c>
      <c r="G65" s="81"/>
      <c r="H65" s="81"/>
      <c r="I65" s="81"/>
      <c r="J65" s="81"/>
      <c r="K65" s="81"/>
      <c r="L65" s="81"/>
      <c r="M65" s="79" t="str">
        <f>IF($G65="","",(AVERAGE(VLOOKUP($G65,Lists!$M$1:$S$6,7,0),VLOOKUP($H65,Lists!$M$1:$S$6,7,0),VLOOKUP($I65,Lists!$M$1:$S$6,7,0),VLOOKUP($J65,Lists!$N$1:$S$6,6,0),VLOOKUP($K65,Lists!$P$1:$S$6,4,0),VLOOKUP($L65,Lists!$O$1:$S$6,5,0))))</f>
        <v/>
      </c>
      <c r="N65" s="80" t="str">
        <f t="shared" si="1"/>
        <v/>
      </c>
      <c r="O65" s="84"/>
      <c r="P65" s="85"/>
      <c r="Q65" s="76"/>
    </row>
    <row r="66" spans="1:17" ht="12.75" customHeight="1">
      <c r="A66" s="75">
        <f t="shared" si="0"/>
        <v>62</v>
      </c>
      <c r="B66" s="76"/>
      <c r="C66" s="76"/>
      <c r="D66" s="81"/>
      <c r="E66" s="81"/>
      <c r="F66" s="79" t="str">
        <f>IF($D66="","",AVERAGE(VLOOKUP($D66,Lists!$K$1:$S$6,9,0),(VLOOKUP($E66,Lists!$L$1:$S$6,8,0))))</f>
        <v/>
      </c>
      <c r="G66" s="81"/>
      <c r="H66" s="81"/>
      <c r="I66" s="81"/>
      <c r="J66" s="81"/>
      <c r="K66" s="81"/>
      <c r="L66" s="81"/>
      <c r="M66" s="79" t="str">
        <f>IF($G66="","",(AVERAGE(VLOOKUP($G66,Lists!$M$1:$S$6,7,0),VLOOKUP($H66,Lists!$M$1:$S$6,7,0),VLOOKUP($I66,Lists!$M$1:$S$6,7,0),VLOOKUP($J66,Lists!$N$1:$S$6,6,0),VLOOKUP($K66,Lists!$P$1:$S$6,4,0),VLOOKUP($L66,Lists!$O$1:$S$6,5,0))))</f>
        <v/>
      </c>
      <c r="N66" s="80" t="str">
        <f t="shared" si="1"/>
        <v/>
      </c>
      <c r="O66" s="84"/>
      <c r="P66" s="85"/>
      <c r="Q66" s="76"/>
    </row>
    <row r="67" spans="1:17" ht="14.25" customHeight="1">
      <c r="A67" s="75">
        <f t="shared" si="0"/>
        <v>63</v>
      </c>
      <c r="B67" s="76"/>
      <c r="C67" s="76"/>
      <c r="D67" s="81"/>
      <c r="E67" s="81"/>
      <c r="F67" s="79" t="str">
        <f>IF($D67="","",AVERAGE(VLOOKUP($D67,Lists!$K$1:$S$6,9,0),(VLOOKUP($E67,Lists!$L$1:$S$6,8,0))))</f>
        <v/>
      </c>
      <c r="G67" s="81"/>
      <c r="H67" s="81"/>
      <c r="I67" s="81"/>
      <c r="J67" s="81"/>
      <c r="K67" s="81"/>
      <c r="L67" s="81"/>
      <c r="M67" s="79" t="str">
        <f>IF($G67="","",(AVERAGE(VLOOKUP($G67,Lists!$M$1:$S$6,7,0),VLOOKUP($H67,Lists!$M$1:$S$6,7,0),VLOOKUP($I67,Lists!$M$1:$S$6,7,0),VLOOKUP($J67,Lists!$N$1:$S$6,6,0),VLOOKUP($K67,Lists!$P$1:$S$6,4,0),VLOOKUP($L67,Lists!$O$1:$S$6,5,0))))</f>
        <v/>
      </c>
      <c r="N67" s="80" t="str">
        <f t="shared" si="1"/>
        <v/>
      </c>
      <c r="O67" s="84"/>
      <c r="P67" s="85"/>
      <c r="Q67" s="76"/>
    </row>
    <row r="68" spans="1:17" ht="15" customHeight="1">
      <c r="A68" s="75">
        <f t="shared" si="0"/>
        <v>64</v>
      </c>
      <c r="B68" s="76"/>
      <c r="C68" s="76"/>
      <c r="D68" s="81"/>
      <c r="E68" s="81"/>
      <c r="F68" s="79" t="str">
        <f>IF($D68="","",AVERAGE(VLOOKUP($D68,Lists!$K$1:$S$6,9,0),(VLOOKUP($E68,Lists!$L$1:$S$6,8,0))))</f>
        <v/>
      </c>
      <c r="G68" s="81"/>
      <c r="H68" s="81"/>
      <c r="I68" s="81"/>
      <c r="J68" s="81"/>
      <c r="K68" s="81"/>
      <c r="L68" s="81"/>
      <c r="M68" s="79" t="str">
        <f>IF($G68="","",(AVERAGE(VLOOKUP($G68,Lists!$M$1:$S$6,7,0),VLOOKUP($H68,Lists!$M$1:$S$6,7,0),VLOOKUP($I68,Lists!$M$1:$S$6,7,0),VLOOKUP($J68,Lists!$N$1:$S$6,6,0),VLOOKUP($K68,Lists!$P$1:$S$6,4,0),VLOOKUP($L68,Lists!$O$1:$S$6,5,0))))</f>
        <v/>
      </c>
      <c r="N68" s="80" t="str">
        <f t="shared" si="1"/>
        <v/>
      </c>
      <c r="O68" s="84"/>
      <c r="P68" s="85"/>
      <c r="Q68" s="76"/>
    </row>
    <row r="69" spans="1:17" ht="14.25" customHeight="1">
      <c r="A69" s="75">
        <f t="shared" si="0"/>
        <v>65</v>
      </c>
      <c r="B69" s="76"/>
      <c r="C69" s="76"/>
      <c r="D69" s="81"/>
      <c r="E69" s="81"/>
      <c r="F69" s="79" t="str">
        <f>IF($D69="","",AVERAGE(VLOOKUP($D69,Lists!$K$1:$S$6,9,0),(VLOOKUP($E69,Lists!$L$1:$S$6,8,0))))</f>
        <v/>
      </c>
      <c r="G69" s="81"/>
      <c r="H69" s="81"/>
      <c r="I69" s="81"/>
      <c r="J69" s="81"/>
      <c r="K69" s="81"/>
      <c r="L69" s="81"/>
      <c r="M69" s="79" t="str">
        <f>IF($G69="","",(AVERAGE(VLOOKUP($G69,Lists!$M$1:$S$6,7,0),VLOOKUP($H69,Lists!$M$1:$S$6,7,0),VLOOKUP($I69,Lists!$M$1:$S$6,7,0),VLOOKUP($J69,Lists!$N$1:$S$6,6,0),VLOOKUP($K69,Lists!$P$1:$S$6,4,0),VLOOKUP($L69,Lists!$O$1:$S$6,5,0))))</f>
        <v/>
      </c>
      <c r="N69" s="80" t="str">
        <f t="shared" si="1"/>
        <v/>
      </c>
      <c r="O69" s="84"/>
      <c r="P69" s="85"/>
      <c r="Q69" s="76"/>
    </row>
    <row r="70" spans="1:17" ht="14.25" customHeight="1">
      <c r="A70" s="75">
        <f t="shared" ref="A70:A104" si="3">ROW()-ROW(A$4)</f>
        <v>66</v>
      </c>
      <c r="B70" s="76"/>
      <c r="C70" s="76"/>
      <c r="D70" s="81"/>
      <c r="E70" s="81"/>
      <c r="F70" s="79" t="str">
        <f>IF($D70="","",AVERAGE(VLOOKUP($D70,Lists!$K$1:$S$6,9,0),(VLOOKUP($E70,Lists!$L$1:$S$6,8,0))))</f>
        <v/>
      </c>
      <c r="G70" s="81"/>
      <c r="H70" s="81"/>
      <c r="I70" s="81"/>
      <c r="J70" s="81"/>
      <c r="K70" s="81"/>
      <c r="L70" s="81"/>
      <c r="M70" s="79" t="str">
        <f>IF($G70="","",(AVERAGE(VLOOKUP($G70,Lists!$M$1:$S$6,7,0),VLOOKUP($H70,Lists!$M$1:$S$6,7,0),VLOOKUP($I70,Lists!$M$1:$S$6,7,0),VLOOKUP($J70,Lists!$N$1:$S$6,6,0),VLOOKUP($K70,Lists!$P$1:$S$6,4,0),VLOOKUP($L70,Lists!$O$1:$S$6,5,0))))</f>
        <v/>
      </c>
      <c r="N70" s="80" t="str">
        <f t="shared" ref="N70:N104" si="4">IF($D70="","",$F70*$M70)</f>
        <v/>
      </c>
      <c r="O70" s="84"/>
      <c r="P70" s="85"/>
      <c r="Q70" s="76"/>
    </row>
    <row r="71" spans="1:17" ht="14.25" customHeight="1">
      <c r="A71" s="75">
        <f t="shared" si="3"/>
        <v>67</v>
      </c>
      <c r="B71" s="76"/>
      <c r="C71" s="76"/>
      <c r="D71" s="81"/>
      <c r="E71" s="81"/>
      <c r="F71" s="79" t="str">
        <f>IF($D71="","",AVERAGE(VLOOKUP($D71,Lists!$K$1:$S$6,9,0),(VLOOKUP($E71,Lists!$L$1:$S$6,8,0))))</f>
        <v/>
      </c>
      <c r="G71" s="81"/>
      <c r="H71" s="81"/>
      <c r="I71" s="81"/>
      <c r="J71" s="81"/>
      <c r="K71" s="81"/>
      <c r="L71" s="81"/>
      <c r="M71" s="79" t="str">
        <f>IF($G71="","",(AVERAGE(VLOOKUP($G71,Lists!$M$1:$S$6,7,0),VLOOKUP($H71,Lists!$M$1:$S$6,7,0),VLOOKUP($I71,Lists!$M$1:$S$6,7,0),VLOOKUP($J71,Lists!$N$1:$S$6,6,0),VLOOKUP($K71,Lists!$P$1:$S$6,4,0),VLOOKUP($L71,Lists!$O$1:$S$6,5,0))))</f>
        <v/>
      </c>
      <c r="N71" s="80" t="str">
        <f t="shared" si="4"/>
        <v/>
      </c>
      <c r="O71" s="84"/>
      <c r="P71" s="85"/>
      <c r="Q71" s="76"/>
    </row>
    <row r="72" spans="1:17" ht="14.25" customHeight="1">
      <c r="A72" s="75">
        <f t="shared" si="3"/>
        <v>68</v>
      </c>
      <c r="B72" s="76"/>
      <c r="C72" s="76"/>
      <c r="D72" s="81"/>
      <c r="E72" s="81"/>
      <c r="F72" s="79" t="str">
        <f>IF($D72="","",AVERAGE(VLOOKUP($D72,Lists!$K$1:$S$6,9,0),(VLOOKUP($E72,Lists!$L$1:$S$6,8,0))))</f>
        <v/>
      </c>
      <c r="G72" s="81"/>
      <c r="H72" s="81"/>
      <c r="I72" s="81"/>
      <c r="J72" s="81"/>
      <c r="K72" s="81"/>
      <c r="L72" s="81"/>
      <c r="M72" s="79" t="str">
        <f>IF($G72="","",(AVERAGE(VLOOKUP($G72,Lists!$M$1:$S$6,7,0),VLOOKUP($H72,Lists!$M$1:$S$6,7,0),VLOOKUP($I72,Lists!$M$1:$S$6,7,0),VLOOKUP($J72,Lists!$N$1:$S$6,6,0),VLOOKUP($K72,Lists!$P$1:$S$6,4,0),VLOOKUP($L72,Lists!$O$1:$S$6,5,0))))</f>
        <v/>
      </c>
      <c r="N72" s="80" t="str">
        <f t="shared" si="4"/>
        <v/>
      </c>
      <c r="O72" s="84"/>
      <c r="P72" s="85"/>
      <c r="Q72" s="76"/>
    </row>
    <row r="73" spans="1:17" ht="14.25" customHeight="1">
      <c r="A73" s="75">
        <f t="shared" si="3"/>
        <v>69</v>
      </c>
      <c r="B73" s="76"/>
      <c r="C73" s="76"/>
      <c r="D73" s="81"/>
      <c r="E73" s="81"/>
      <c r="F73" s="79" t="str">
        <f>IF($D73="","",AVERAGE(VLOOKUP($D73,Lists!$K$1:$S$6,9,0),(VLOOKUP($E73,Lists!$L$1:$S$6,8,0))))</f>
        <v/>
      </c>
      <c r="G73" s="81"/>
      <c r="H73" s="81"/>
      <c r="I73" s="81"/>
      <c r="J73" s="81"/>
      <c r="K73" s="81"/>
      <c r="L73" s="81"/>
      <c r="M73" s="79" t="str">
        <f>IF($G73="","",(AVERAGE(VLOOKUP($G73,Lists!$M$1:$S$6,7,0),VLOOKUP($H73,Lists!$M$1:$S$6,7,0),VLOOKUP($I73,Lists!$M$1:$S$6,7,0),VLOOKUP($J73,Lists!$N$1:$S$6,6,0),VLOOKUP($K73,Lists!$P$1:$S$6,4,0),VLOOKUP($L73,Lists!$O$1:$S$6,5,0))))</f>
        <v/>
      </c>
      <c r="N73" s="80" t="str">
        <f t="shared" si="4"/>
        <v/>
      </c>
      <c r="O73" s="84"/>
      <c r="P73" s="85"/>
      <c r="Q73" s="76"/>
    </row>
    <row r="74" spans="1:17" ht="14.25" customHeight="1">
      <c r="A74" s="75">
        <f t="shared" si="3"/>
        <v>70</v>
      </c>
      <c r="B74" s="76"/>
      <c r="C74" s="76"/>
      <c r="D74" s="81"/>
      <c r="E74" s="81"/>
      <c r="F74" s="79" t="str">
        <f>IF($D74="","",AVERAGE(VLOOKUP($D74,Lists!$K$1:$S$6,9,0),(VLOOKUP($E74,Lists!$L$1:$S$6,8,0))))</f>
        <v/>
      </c>
      <c r="G74" s="81"/>
      <c r="H74" s="81"/>
      <c r="I74" s="81"/>
      <c r="J74" s="81"/>
      <c r="K74" s="81"/>
      <c r="L74" s="81"/>
      <c r="M74" s="79" t="str">
        <f>IF($G74="","",(AVERAGE(VLOOKUP($G74,Lists!$M$1:$S$6,7,0),VLOOKUP($H74,Lists!$M$1:$S$6,7,0),VLOOKUP($I74,Lists!$M$1:$S$6,7,0),VLOOKUP($J74,Lists!$N$1:$S$6,6,0),VLOOKUP($K74,Lists!$P$1:$S$6,4,0),VLOOKUP($L74,Lists!$O$1:$S$6,5,0))))</f>
        <v/>
      </c>
      <c r="N74" s="80" t="str">
        <f t="shared" si="4"/>
        <v/>
      </c>
      <c r="O74" s="84"/>
      <c r="P74" s="85"/>
      <c r="Q74" s="76"/>
    </row>
    <row r="75" spans="1:17" ht="14.25" customHeight="1">
      <c r="A75" s="75">
        <f t="shared" si="3"/>
        <v>71</v>
      </c>
      <c r="B75" s="76"/>
      <c r="C75" s="76"/>
      <c r="D75" s="81"/>
      <c r="E75" s="81"/>
      <c r="F75" s="79" t="str">
        <f>IF($D75="","",AVERAGE(VLOOKUP($D75,Lists!$K$1:$S$6,9,0),(VLOOKUP($E75,Lists!$L$1:$S$6,8,0))))</f>
        <v/>
      </c>
      <c r="G75" s="81"/>
      <c r="H75" s="81"/>
      <c r="I75" s="81"/>
      <c r="J75" s="81"/>
      <c r="K75" s="81"/>
      <c r="L75" s="81"/>
      <c r="M75" s="79" t="str">
        <f>IF($G75="","",(AVERAGE(VLOOKUP($G75,Lists!$M$1:$S$6,7,0),VLOOKUP($H75,Lists!$M$1:$S$6,7,0),VLOOKUP($I75,Lists!$M$1:$S$6,7,0),VLOOKUP($J75,Lists!$N$1:$S$6,6,0),VLOOKUP($K75,Lists!$P$1:$S$6,4,0),VLOOKUP($L75,Lists!$O$1:$S$6,5,0))))</f>
        <v/>
      </c>
      <c r="N75" s="80" t="str">
        <f t="shared" si="4"/>
        <v/>
      </c>
      <c r="O75" s="84"/>
      <c r="P75" s="85"/>
      <c r="Q75" s="76"/>
    </row>
    <row r="76" spans="1:17" ht="14.25" customHeight="1">
      <c r="A76" s="75">
        <f t="shared" si="3"/>
        <v>72</v>
      </c>
      <c r="B76" s="76"/>
      <c r="C76" s="76"/>
      <c r="D76" s="81"/>
      <c r="E76" s="81"/>
      <c r="F76" s="79" t="str">
        <f>IF($D76="","",AVERAGE(VLOOKUP($D76,Lists!$K$1:$S$6,9,0),(VLOOKUP($E76,Lists!$L$1:$S$6,8,0))))</f>
        <v/>
      </c>
      <c r="G76" s="81"/>
      <c r="H76" s="81"/>
      <c r="I76" s="81"/>
      <c r="J76" s="81"/>
      <c r="K76" s="81"/>
      <c r="L76" s="81"/>
      <c r="M76" s="79" t="str">
        <f>IF($G76="","",(AVERAGE(VLOOKUP($G76,Lists!$M$1:$S$6,7,0),VLOOKUP($H76,Lists!$M$1:$S$6,7,0),VLOOKUP($I76,Lists!$M$1:$S$6,7,0),VLOOKUP($J76,Lists!$N$1:$S$6,6,0),VLOOKUP($K76,Lists!$P$1:$S$6,4,0),VLOOKUP($L76,Lists!$O$1:$S$6,5,0))))</f>
        <v/>
      </c>
      <c r="N76" s="80" t="str">
        <f t="shared" si="4"/>
        <v/>
      </c>
      <c r="O76" s="84"/>
      <c r="P76" s="85"/>
      <c r="Q76" s="76"/>
    </row>
    <row r="77" spans="1:17" ht="14.25" customHeight="1">
      <c r="A77" s="75">
        <f t="shared" si="3"/>
        <v>73</v>
      </c>
      <c r="B77" s="76"/>
      <c r="C77" s="76"/>
      <c r="D77" s="81"/>
      <c r="E77" s="81"/>
      <c r="F77" s="79" t="str">
        <f>IF($D77="","",AVERAGE(VLOOKUP($D77,Lists!$K$1:$S$6,9,0),(VLOOKUP($E77,Lists!$L$1:$S$6,8,0))))</f>
        <v/>
      </c>
      <c r="G77" s="81"/>
      <c r="H77" s="81"/>
      <c r="I77" s="81"/>
      <c r="J77" s="81"/>
      <c r="K77" s="81"/>
      <c r="L77" s="81"/>
      <c r="M77" s="79" t="str">
        <f>IF($G77="","",(AVERAGE(VLOOKUP($G77,Lists!$M$1:$S$6,7,0),VLOOKUP($H77,Lists!$M$1:$S$6,7,0),VLOOKUP($I77,Lists!$M$1:$S$6,7,0),VLOOKUP($J77,Lists!$N$1:$S$6,6,0),VLOOKUP($K77,Lists!$P$1:$S$6,4,0),VLOOKUP($L77,Lists!$O$1:$S$6,5,0))))</f>
        <v/>
      </c>
      <c r="N77" s="80" t="str">
        <f t="shared" si="4"/>
        <v/>
      </c>
      <c r="O77" s="84"/>
      <c r="P77" s="85"/>
      <c r="Q77" s="76"/>
    </row>
    <row r="78" spans="1:17" ht="14.25" customHeight="1">
      <c r="A78" s="75">
        <f t="shared" si="3"/>
        <v>74</v>
      </c>
      <c r="B78" s="76"/>
      <c r="C78" s="76"/>
      <c r="D78" s="81"/>
      <c r="E78" s="81"/>
      <c r="F78" s="79" t="str">
        <f>IF($D78="","",AVERAGE(VLOOKUP($D78,Lists!$K$1:$S$6,9,0),(VLOOKUP($E78,Lists!$L$1:$S$6,8,0))))</f>
        <v/>
      </c>
      <c r="G78" s="81"/>
      <c r="H78" s="81"/>
      <c r="I78" s="81"/>
      <c r="J78" s="81"/>
      <c r="K78" s="81"/>
      <c r="L78" s="81"/>
      <c r="M78" s="79" t="str">
        <f>IF($G78="","",(AVERAGE(VLOOKUP($G78,Lists!$M$1:$S$6,7,0),VLOOKUP($H78,Lists!$M$1:$S$6,7,0),VLOOKUP($I78,Lists!$M$1:$S$6,7,0),VLOOKUP($J78,Lists!$N$1:$S$6,6,0),VLOOKUP($K78,Lists!$P$1:$S$6,4,0),VLOOKUP($L78,Lists!$O$1:$S$6,5,0))))</f>
        <v/>
      </c>
      <c r="N78" s="80" t="str">
        <f t="shared" si="4"/>
        <v/>
      </c>
      <c r="O78" s="84"/>
      <c r="P78" s="85"/>
      <c r="Q78" s="76"/>
    </row>
    <row r="79" spans="1:17" ht="14.25" customHeight="1">
      <c r="A79" s="75">
        <f t="shared" si="3"/>
        <v>75</v>
      </c>
      <c r="B79" s="76"/>
      <c r="C79" s="76"/>
      <c r="D79" s="81"/>
      <c r="E79" s="81"/>
      <c r="F79" s="79" t="str">
        <f>IF($D79="","",AVERAGE(VLOOKUP($D79,Lists!$K$1:$S$6,9,0),(VLOOKUP($E79,Lists!$L$1:$S$6,8,0))))</f>
        <v/>
      </c>
      <c r="G79" s="81"/>
      <c r="H79" s="81"/>
      <c r="I79" s="81"/>
      <c r="J79" s="81"/>
      <c r="K79" s="81"/>
      <c r="L79" s="81"/>
      <c r="M79" s="79" t="str">
        <f>IF($G79="","",(AVERAGE(VLOOKUP($G79,Lists!$M$1:$S$6,7,0),VLOOKUP($H79,Lists!$M$1:$S$6,7,0),VLOOKUP($I79,Lists!$M$1:$S$6,7,0),VLOOKUP($J79,Lists!$N$1:$S$6,6,0),VLOOKUP($K79,Lists!$P$1:$S$6,4,0),VLOOKUP($L79,Lists!$O$1:$S$6,5,0))))</f>
        <v/>
      </c>
      <c r="N79" s="80" t="str">
        <f t="shared" si="4"/>
        <v/>
      </c>
      <c r="O79" s="84"/>
      <c r="P79" s="85"/>
      <c r="Q79" s="76"/>
    </row>
    <row r="80" spans="1:17" ht="14.25" customHeight="1">
      <c r="A80" s="75">
        <f t="shared" si="3"/>
        <v>76</v>
      </c>
      <c r="B80" s="76"/>
      <c r="C80" s="76"/>
      <c r="D80" s="81"/>
      <c r="E80" s="81"/>
      <c r="F80" s="79" t="str">
        <f>IF($D80="","",AVERAGE(VLOOKUP($D80,Lists!$K$1:$S$6,9,0),(VLOOKUP($E80,Lists!$L$1:$S$6,8,0))))</f>
        <v/>
      </c>
      <c r="G80" s="81"/>
      <c r="H80" s="81"/>
      <c r="I80" s="81"/>
      <c r="J80" s="81"/>
      <c r="K80" s="81"/>
      <c r="L80" s="81"/>
      <c r="M80" s="79" t="str">
        <f>IF($G80="","",(AVERAGE(VLOOKUP($G80,Lists!$M$1:$S$6,7,0),VLOOKUP($H80,Lists!$M$1:$S$6,7,0),VLOOKUP($I80,Lists!$M$1:$S$6,7,0),VLOOKUP($J80,Lists!$N$1:$S$6,6,0),VLOOKUP($K80,Lists!$P$1:$S$6,4,0),VLOOKUP($L80,Lists!$O$1:$S$6,5,0))))</f>
        <v/>
      </c>
      <c r="N80" s="80" t="str">
        <f t="shared" si="4"/>
        <v/>
      </c>
      <c r="O80" s="84"/>
      <c r="P80" s="85"/>
      <c r="Q80" s="76"/>
    </row>
    <row r="81" spans="1:17" ht="14.25" customHeight="1">
      <c r="A81" s="75">
        <f t="shared" si="3"/>
        <v>77</v>
      </c>
      <c r="B81" s="76"/>
      <c r="C81" s="76"/>
      <c r="D81" s="81"/>
      <c r="E81" s="81"/>
      <c r="F81" s="79" t="str">
        <f>IF($D81="","",AVERAGE(VLOOKUP($D81,Lists!$K$1:$S$6,9,0),(VLOOKUP($E81,Lists!$L$1:$S$6,8,0))))</f>
        <v/>
      </c>
      <c r="G81" s="81"/>
      <c r="H81" s="81"/>
      <c r="I81" s="81"/>
      <c r="J81" s="81"/>
      <c r="K81" s="81"/>
      <c r="L81" s="81"/>
      <c r="M81" s="79" t="str">
        <f>IF($G81="","",(AVERAGE(VLOOKUP($G81,Lists!$M$1:$S$6,7,0),VLOOKUP($H81,Lists!$M$1:$S$6,7,0),VLOOKUP($I81,Lists!$M$1:$S$6,7,0),VLOOKUP($J81,Lists!$N$1:$S$6,6,0),VLOOKUP($K81,Lists!$P$1:$S$6,4,0),VLOOKUP($L81,Lists!$O$1:$S$6,5,0))))</f>
        <v/>
      </c>
      <c r="N81" s="80" t="str">
        <f t="shared" si="4"/>
        <v/>
      </c>
      <c r="O81" s="84"/>
      <c r="P81" s="85"/>
      <c r="Q81" s="76"/>
    </row>
    <row r="82" spans="1:17" ht="14.25" customHeight="1">
      <c r="A82" s="75">
        <f t="shared" si="3"/>
        <v>78</v>
      </c>
      <c r="B82" s="76"/>
      <c r="C82" s="76"/>
      <c r="D82" s="81"/>
      <c r="E82" s="81"/>
      <c r="F82" s="79" t="str">
        <f>IF($D82="","",AVERAGE(VLOOKUP($D82,Lists!$K$1:$S$6,9,0),(VLOOKUP($E82,Lists!$L$1:$S$6,8,0))))</f>
        <v/>
      </c>
      <c r="G82" s="81"/>
      <c r="H82" s="81"/>
      <c r="I82" s="81"/>
      <c r="J82" s="81"/>
      <c r="K82" s="81"/>
      <c r="L82" s="81"/>
      <c r="M82" s="79" t="str">
        <f>IF($G82="","",(AVERAGE(VLOOKUP($G82,Lists!$M$1:$S$6,7,0),VLOOKUP($H82,Lists!$M$1:$S$6,7,0),VLOOKUP($I82,Lists!$M$1:$S$6,7,0),VLOOKUP($J82,Lists!$N$1:$S$6,6,0),VLOOKUP($K82,Lists!$P$1:$S$6,4,0),VLOOKUP($L82,Lists!$O$1:$S$6,5,0))))</f>
        <v/>
      </c>
      <c r="N82" s="80" t="str">
        <f t="shared" si="4"/>
        <v/>
      </c>
      <c r="O82" s="84"/>
      <c r="P82" s="85"/>
      <c r="Q82" s="76"/>
    </row>
    <row r="83" spans="1:17" ht="14.25" customHeight="1">
      <c r="A83" s="75">
        <f t="shared" si="3"/>
        <v>79</v>
      </c>
      <c r="B83" s="76"/>
      <c r="C83" s="76"/>
      <c r="D83" s="81"/>
      <c r="E83" s="81"/>
      <c r="F83" s="79" t="str">
        <f>IF($D83="","",AVERAGE(VLOOKUP($D83,Lists!$K$1:$S$6,9,0),(VLOOKUP($E83,Lists!$L$1:$S$6,8,0))))</f>
        <v/>
      </c>
      <c r="G83" s="81"/>
      <c r="H83" s="81"/>
      <c r="I83" s="81"/>
      <c r="J83" s="81"/>
      <c r="K83" s="81"/>
      <c r="L83" s="81"/>
      <c r="M83" s="79" t="str">
        <f>IF($G83="","",(AVERAGE(VLOOKUP($G83,Lists!$M$1:$S$6,7,0),VLOOKUP($H83,Lists!$M$1:$S$6,7,0),VLOOKUP($I83,Lists!$M$1:$S$6,7,0),VLOOKUP($J83,Lists!$N$1:$S$6,6,0),VLOOKUP($K83,Lists!$P$1:$S$6,4,0),VLOOKUP($L83,Lists!$O$1:$S$6,5,0))))</f>
        <v/>
      </c>
      <c r="N83" s="80" t="str">
        <f t="shared" si="4"/>
        <v/>
      </c>
      <c r="O83" s="84"/>
      <c r="P83" s="85"/>
      <c r="Q83" s="76"/>
    </row>
    <row r="84" spans="1:17" ht="14.25" customHeight="1">
      <c r="A84" s="75">
        <f t="shared" si="3"/>
        <v>80</v>
      </c>
      <c r="B84" s="76"/>
      <c r="C84" s="76"/>
      <c r="D84" s="81"/>
      <c r="E84" s="81"/>
      <c r="F84" s="79" t="str">
        <f>IF($D84="","",AVERAGE(VLOOKUP($D84,Lists!$K$1:$S$6,9,0),(VLOOKUP($E84,Lists!$L$1:$S$6,8,0))))</f>
        <v/>
      </c>
      <c r="G84" s="81"/>
      <c r="H84" s="81"/>
      <c r="I84" s="81"/>
      <c r="J84" s="81"/>
      <c r="K84" s="81"/>
      <c r="L84" s="81"/>
      <c r="M84" s="79" t="str">
        <f>IF($G84="","",(AVERAGE(VLOOKUP($G84,Lists!$M$1:$S$6,7,0),VLOOKUP($H84,Lists!$M$1:$S$6,7,0),VLOOKUP($I84,Lists!$M$1:$S$6,7,0),VLOOKUP($J84,Lists!$N$1:$S$6,6,0),VLOOKUP($K84,Lists!$P$1:$S$6,4,0),VLOOKUP($L84,Lists!$O$1:$S$6,5,0))))</f>
        <v/>
      </c>
      <c r="N84" s="80" t="str">
        <f t="shared" si="4"/>
        <v/>
      </c>
      <c r="O84" s="84"/>
      <c r="P84" s="85"/>
      <c r="Q84" s="76"/>
    </row>
    <row r="85" spans="1:17" ht="14.25" customHeight="1">
      <c r="A85" s="75">
        <f t="shared" si="3"/>
        <v>81</v>
      </c>
      <c r="B85" s="76"/>
      <c r="C85" s="76"/>
      <c r="D85" s="81"/>
      <c r="E85" s="81"/>
      <c r="F85" s="79" t="str">
        <f>IF($D85="","",AVERAGE(VLOOKUP($D85,Lists!$K$1:$S$6,9,0),(VLOOKUP($E85,Lists!$L$1:$S$6,8,0))))</f>
        <v/>
      </c>
      <c r="G85" s="81"/>
      <c r="H85" s="81"/>
      <c r="I85" s="81"/>
      <c r="J85" s="81"/>
      <c r="K85" s="81"/>
      <c r="L85" s="81"/>
      <c r="M85" s="79" t="str">
        <f>IF($G85="","",(AVERAGE(VLOOKUP($G85,Lists!$M$1:$S$6,7,0),VLOOKUP($H85,Lists!$M$1:$S$6,7,0),VLOOKUP($I85,Lists!$M$1:$S$6,7,0),VLOOKUP($J85,Lists!$N$1:$S$6,6,0),VLOOKUP($K85,Lists!$P$1:$S$6,4,0),VLOOKUP($L85,Lists!$O$1:$S$6,5,0))))</f>
        <v/>
      </c>
      <c r="N85" s="80" t="str">
        <f t="shared" si="4"/>
        <v/>
      </c>
      <c r="O85" s="84"/>
      <c r="P85" s="85"/>
      <c r="Q85" s="76"/>
    </row>
    <row r="86" spans="1:17" ht="14.25" customHeight="1">
      <c r="A86" s="75">
        <f t="shared" si="3"/>
        <v>82</v>
      </c>
      <c r="B86" s="76"/>
      <c r="C86" s="76"/>
      <c r="D86" s="81"/>
      <c r="E86" s="81"/>
      <c r="F86" s="79" t="str">
        <f>IF($D86="","",AVERAGE(VLOOKUP($D86,Lists!$K$1:$S$6,9,0),(VLOOKUP($E86,Lists!$L$1:$S$6,8,0))))</f>
        <v/>
      </c>
      <c r="G86" s="81"/>
      <c r="H86" s="81"/>
      <c r="I86" s="81"/>
      <c r="J86" s="81"/>
      <c r="K86" s="81"/>
      <c r="L86" s="81"/>
      <c r="M86" s="79" t="str">
        <f>IF($G86="","",(AVERAGE(VLOOKUP($G86,Lists!$M$1:$S$6,7,0),VLOOKUP($H86,Lists!$M$1:$S$6,7,0),VLOOKUP($I86,Lists!$M$1:$S$6,7,0),VLOOKUP($J86,Lists!$N$1:$S$6,6,0),VLOOKUP($K86,Lists!$P$1:$S$6,4,0),VLOOKUP($L86,Lists!$O$1:$S$6,5,0))))</f>
        <v/>
      </c>
      <c r="N86" s="80" t="str">
        <f t="shared" si="4"/>
        <v/>
      </c>
      <c r="O86" s="84"/>
      <c r="P86" s="85"/>
      <c r="Q86" s="76"/>
    </row>
    <row r="87" spans="1:17" ht="14.25" customHeight="1">
      <c r="A87" s="75">
        <f t="shared" si="3"/>
        <v>83</v>
      </c>
      <c r="B87" s="76"/>
      <c r="C87" s="76"/>
      <c r="D87" s="81"/>
      <c r="E87" s="81"/>
      <c r="F87" s="79" t="str">
        <f>IF($D87="","",AVERAGE(VLOOKUP($D87,Lists!$K$1:$S$6,9,0),(VLOOKUP($E87,Lists!$L$1:$S$6,8,0))))</f>
        <v/>
      </c>
      <c r="G87" s="81"/>
      <c r="H87" s="81"/>
      <c r="I87" s="81"/>
      <c r="J87" s="81"/>
      <c r="K87" s="81"/>
      <c r="L87" s="81"/>
      <c r="M87" s="79" t="str">
        <f>IF($G87="","",(AVERAGE(VLOOKUP($G87,Lists!$M$1:$S$6,7,0),VLOOKUP($H87,Lists!$M$1:$S$6,7,0),VLOOKUP($I87,Lists!$M$1:$S$6,7,0),VLOOKUP($J87,Lists!$N$1:$S$6,6,0),VLOOKUP($K87,Lists!$P$1:$S$6,4,0),VLOOKUP($L87,Lists!$O$1:$S$6,5,0))))</f>
        <v/>
      </c>
      <c r="N87" s="80" t="str">
        <f t="shared" si="4"/>
        <v/>
      </c>
      <c r="O87" s="84"/>
      <c r="P87" s="85"/>
      <c r="Q87" s="76"/>
    </row>
    <row r="88" spans="1:17" ht="14.25" customHeight="1">
      <c r="A88" s="75">
        <f t="shared" si="3"/>
        <v>84</v>
      </c>
      <c r="B88" s="76"/>
      <c r="C88" s="76"/>
      <c r="D88" s="81"/>
      <c r="E88" s="81"/>
      <c r="F88" s="79" t="str">
        <f>IF($D88="","",AVERAGE(VLOOKUP($D88,Lists!$K$1:$S$6,9,0),(VLOOKUP($E88,Lists!$L$1:$S$6,8,0))))</f>
        <v/>
      </c>
      <c r="G88" s="81"/>
      <c r="H88" s="81"/>
      <c r="I88" s="81"/>
      <c r="J88" s="81"/>
      <c r="K88" s="81"/>
      <c r="L88" s="81"/>
      <c r="M88" s="79" t="str">
        <f>IF($G88="","",(AVERAGE(VLOOKUP($G88,Lists!$M$1:$S$6,7,0),VLOOKUP($H88,Lists!$M$1:$S$6,7,0),VLOOKUP($I88,Lists!$M$1:$S$6,7,0),VLOOKUP($J88,Lists!$N$1:$S$6,6,0),VLOOKUP($K88,Lists!$P$1:$S$6,4,0),VLOOKUP($L88,Lists!$O$1:$S$6,5,0))))</f>
        <v/>
      </c>
      <c r="N88" s="80" t="str">
        <f t="shared" si="4"/>
        <v/>
      </c>
      <c r="O88" s="84"/>
      <c r="P88" s="85"/>
      <c r="Q88" s="76"/>
    </row>
    <row r="89" spans="1:17" ht="14.25" customHeight="1">
      <c r="A89" s="75">
        <f t="shared" si="3"/>
        <v>85</v>
      </c>
      <c r="B89" s="76"/>
      <c r="C89" s="76"/>
      <c r="D89" s="81"/>
      <c r="E89" s="81"/>
      <c r="F89" s="79" t="str">
        <f>IF($D89="","",AVERAGE(VLOOKUP($D89,Lists!$K$1:$S$6,9,0),(VLOOKUP($E89,Lists!$L$1:$S$6,8,0))))</f>
        <v/>
      </c>
      <c r="G89" s="81"/>
      <c r="H89" s="81"/>
      <c r="I89" s="81"/>
      <c r="J89" s="81"/>
      <c r="K89" s="81"/>
      <c r="L89" s="81"/>
      <c r="M89" s="79" t="str">
        <f>IF($G89="","",(AVERAGE(VLOOKUP($G89,Lists!$M$1:$S$6,7,0),VLOOKUP($H89,Lists!$M$1:$S$6,7,0),VLOOKUP($I89,Lists!$M$1:$S$6,7,0),VLOOKUP($J89,Lists!$N$1:$S$6,6,0),VLOOKUP($K89,Lists!$P$1:$S$6,4,0),VLOOKUP($L89,Lists!$O$1:$S$6,5,0))))</f>
        <v/>
      </c>
      <c r="N89" s="80" t="str">
        <f t="shared" si="4"/>
        <v/>
      </c>
      <c r="O89" s="84"/>
      <c r="P89" s="85"/>
      <c r="Q89" s="76"/>
    </row>
    <row r="90" spans="1:17" ht="14.25" customHeight="1">
      <c r="A90" s="75">
        <f t="shared" si="3"/>
        <v>86</v>
      </c>
      <c r="B90" s="76"/>
      <c r="C90" s="76"/>
      <c r="D90" s="81"/>
      <c r="E90" s="81"/>
      <c r="F90" s="79" t="str">
        <f>IF($D90="","",AVERAGE(VLOOKUP($D90,Lists!$K$1:$S$6,9,0),(VLOOKUP($E90,Lists!$L$1:$S$6,8,0))))</f>
        <v/>
      </c>
      <c r="G90" s="81"/>
      <c r="H90" s="81"/>
      <c r="I90" s="81"/>
      <c r="J90" s="81"/>
      <c r="K90" s="81"/>
      <c r="L90" s="81"/>
      <c r="M90" s="79" t="str">
        <f>IF($G90="","",(AVERAGE(VLOOKUP($G90,Lists!$M$1:$S$6,7,0),VLOOKUP($H90,Lists!$M$1:$S$6,7,0),VLOOKUP($I90,Lists!$M$1:$S$6,7,0),VLOOKUP($J90,Lists!$N$1:$S$6,6,0),VLOOKUP($K90,Lists!$P$1:$S$6,4,0),VLOOKUP($L90,Lists!$O$1:$S$6,5,0))))</f>
        <v/>
      </c>
      <c r="N90" s="80" t="str">
        <f t="shared" si="4"/>
        <v/>
      </c>
      <c r="O90" s="84"/>
      <c r="P90" s="85"/>
      <c r="Q90" s="76"/>
    </row>
    <row r="91" spans="1:17" ht="14.25" customHeight="1">
      <c r="A91" s="75">
        <f t="shared" si="3"/>
        <v>87</v>
      </c>
      <c r="B91" s="76"/>
      <c r="C91" s="76"/>
      <c r="D91" s="81"/>
      <c r="E91" s="81"/>
      <c r="F91" s="79" t="str">
        <f>IF($D91="","",AVERAGE(VLOOKUP($D91,Lists!$K$1:$S$6,9,0),(VLOOKUP($E91,Lists!$L$1:$S$6,8,0))))</f>
        <v/>
      </c>
      <c r="G91" s="81"/>
      <c r="H91" s="81"/>
      <c r="I91" s="81"/>
      <c r="J91" s="81"/>
      <c r="K91" s="81"/>
      <c r="L91" s="81"/>
      <c r="M91" s="79" t="str">
        <f>IF($G91="","",(AVERAGE(VLOOKUP($G91,Lists!$M$1:$S$6,7,0),VLOOKUP($H91,Lists!$M$1:$S$6,7,0),VLOOKUP($I91,Lists!$M$1:$S$6,7,0),VLOOKUP($J91,Lists!$N$1:$S$6,6,0),VLOOKUP($K91,Lists!$P$1:$S$6,4,0),VLOOKUP($L91,Lists!$O$1:$S$6,5,0))))</f>
        <v/>
      </c>
      <c r="N91" s="80" t="str">
        <f t="shared" si="4"/>
        <v/>
      </c>
      <c r="O91" s="84"/>
      <c r="P91" s="85"/>
      <c r="Q91" s="76"/>
    </row>
    <row r="92" spans="1:17" ht="14.25" customHeight="1">
      <c r="A92" s="75">
        <f t="shared" si="3"/>
        <v>88</v>
      </c>
      <c r="B92" s="76"/>
      <c r="C92" s="76"/>
      <c r="D92" s="81"/>
      <c r="E92" s="81"/>
      <c r="F92" s="79" t="str">
        <f>IF($D92="","",AVERAGE(VLOOKUP($D92,Lists!$K$1:$S$6,9,0),(VLOOKUP($E92,Lists!$L$1:$S$6,8,0))))</f>
        <v/>
      </c>
      <c r="G92" s="81"/>
      <c r="H92" s="81"/>
      <c r="I92" s="81"/>
      <c r="J92" s="81"/>
      <c r="K92" s="81"/>
      <c r="L92" s="81"/>
      <c r="M92" s="79" t="str">
        <f>IF($G92="","",(AVERAGE(VLOOKUP($G92,Lists!$M$1:$S$6,7,0),VLOOKUP($H92,Lists!$M$1:$S$6,7,0),VLOOKUP($I92,Lists!$M$1:$S$6,7,0),VLOOKUP($J92,Lists!$N$1:$S$6,6,0),VLOOKUP($K92,Lists!$P$1:$S$6,4,0),VLOOKUP($L92,Lists!$O$1:$S$6,5,0))))</f>
        <v/>
      </c>
      <c r="N92" s="80" t="str">
        <f t="shared" si="4"/>
        <v/>
      </c>
      <c r="O92" s="84"/>
      <c r="P92" s="85"/>
      <c r="Q92" s="76"/>
    </row>
    <row r="93" spans="1:17" ht="14.25" customHeight="1">
      <c r="A93" s="75">
        <f t="shared" si="3"/>
        <v>89</v>
      </c>
      <c r="B93" s="76"/>
      <c r="C93" s="76"/>
      <c r="D93" s="81"/>
      <c r="E93" s="81"/>
      <c r="F93" s="79" t="str">
        <f>IF($D93="","",AVERAGE(VLOOKUP($D93,Lists!$K$1:$S$6,9,0),(VLOOKUP($E93,Lists!$L$1:$S$6,8,0))))</f>
        <v/>
      </c>
      <c r="G93" s="81"/>
      <c r="H93" s="81"/>
      <c r="I93" s="81"/>
      <c r="J93" s="81"/>
      <c r="K93" s="81"/>
      <c r="L93" s="81"/>
      <c r="M93" s="79" t="str">
        <f>IF($G93="","",(AVERAGE(VLOOKUP($G93,Lists!$M$1:$S$6,7,0),VLOOKUP($H93,Lists!$M$1:$S$6,7,0),VLOOKUP($I93,Lists!$M$1:$S$6,7,0),VLOOKUP($J93,Lists!$N$1:$S$6,6,0),VLOOKUP($K93,Lists!$P$1:$S$6,4,0),VLOOKUP($L93,Lists!$O$1:$S$6,5,0))))</f>
        <v/>
      </c>
      <c r="N93" s="80" t="str">
        <f t="shared" si="4"/>
        <v/>
      </c>
      <c r="O93" s="84"/>
      <c r="P93" s="85"/>
      <c r="Q93" s="76"/>
    </row>
    <row r="94" spans="1:17" ht="14.25" customHeight="1">
      <c r="A94" s="75">
        <f t="shared" si="3"/>
        <v>90</v>
      </c>
      <c r="B94" s="76"/>
      <c r="C94" s="76"/>
      <c r="D94" s="81"/>
      <c r="E94" s="81"/>
      <c r="F94" s="79" t="str">
        <f>IF($D94="","",AVERAGE(VLOOKUP($D94,Lists!$K$1:$S$6,9,0),(VLOOKUP($E94,Lists!$L$1:$S$6,8,0))))</f>
        <v/>
      </c>
      <c r="G94" s="81"/>
      <c r="H94" s="81"/>
      <c r="I94" s="81"/>
      <c r="J94" s="81"/>
      <c r="K94" s="81"/>
      <c r="L94" s="81"/>
      <c r="M94" s="79" t="str">
        <f>IF($G94="","",(AVERAGE(VLOOKUP($G94,Lists!$M$1:$S$6,7,0),VLOOKUP($H94,Lists!$M$1:$S$6,7,0),VLOOKUP($I94,Lists!$M$1:$S$6,7,0),VLOOKUP($J94,Lists!$N$1:$S$6,6,0),VLOOKUP($K94,Lists!$P$1:$S$6,4,0),VLOOKUP($L94,Lists!$O$1:$S$6,5,0))))</f>
        <v/>
      </c>
      <c r="N94" s="80" t="str">
        <f t="shared" si="4"/>
        <v/>
      </c>
      <c r="O94" s="84"/>
      <c r="P94" s="85"/>
      <c r="Q94" s="76"/>
    </row>
    <row r="95" spans="1:17" ht="14.25" customHeight="1">
      <c r="A95" s="75">
        <f t="shared" si="3"/>
        <v>91</v>
      </c>
      <c r="B95" s="76"/>
      <c r="C95" s="76"/>
      <c r="D95" s="81"/>
      <c r="E95" s="81"/>
      <c r="F95" s="79" t="str">
        <f>IF($D95="","",AVERAGE(VLOOKUP($D95,Lists!$K$1:$S$6,9,0),(VLOOKUP($E95,Lists!$L$1:$S$6,8,0))))</f>
        <v/>
      </c>
      <c r="G95" s="81"/>
      <c r="H95" s="81"/>
      <c r="I95" s="81"/>
      <c r="J95" s="81"/>
      <c r="K95" s="81"/>
      <c r="L95" s="81"/>
      <c r="M95" s="79" t="str">
        <f>IF($G95="","",(AVERAGE(VLOOKUP($G95,Lists!$M$1:$S$6,7,0),VLOOKUP($H95,Lists!$M$1:$S$6,7,0),VLOOKUP($I95,Lists!$M$1:$S$6,7,0),VLOOKUP($J95,Lists!$N$1:$S$6,6,0),VLOOKUP($K95,Lists!$P$1:$S$6,4,0),VLOOKUP($L95,Lists!$O$1:$S$6,5,0))))</f>
        <v/>
      </c>
      <c r="N95" s="80" t="str">
        <f t="shared" si="4"/>
        <v/>
      </c>
      <c r="O95" s="84"/>
      <c r="P95" s="85"/>
      <c r="Q95" s="76"/>
    </row>
    <row r="96" spans="1:17" ht="14.25" customHeight="1">
      <c r="A96" s="75">
        <f t="shared" si="3"/>
        <v>92</v>
      </c>
      <c r="B96" s="76"/>
      <c r="C96" s="76"/>
      <c r="D96" s="81"/>
      <c r="E96" s="81"/>
      <c r="F96" s="79" t="str">
        <f>IF($D96="","",AVERAGE(VLOOKUP($D96,Lists!$K$1:$S$6,9,0),(VLOOKUP($E96,Lists!$L$1:$S$6,8,0))))</f>
        <v/>
      </c>
      <c r="G96" s="81"/>
      <c r="H96" s="81"/>
      <c r="I96" s="81"/>
      <c r="J96" s="81"/>
      <c r="K96" s="81"/>
      <c r="L96" s="81"/>
      <c r="M96" s="79" t="str">
        <f>IF($G96="","",(AVERAGE(VLOOKUP($G96,Lists!$M$1:$S$6,7,0),VLOOKUP($H96,Lists!$M$1:$S$6,7,0),VLOOKUP($I96,Lists!$M$1:$S$6,7,0),VLOOKUP($J96,Lists!$N$1:$S$6,6,0),VLOOKUP($K96,Lists!$P$1:$S$6,4,0),VLOOKUP($L96,Lists!$O$1:$S$6,5,0))))</f>
        <v/>
      </c>
      <c r="N96" s="80" t="str">
        <f t="shared" si="4"/>
        <v/>
      </c>
      <c r="O96" s="84"/>
      <c r="P96" s="85"/>
      <c r="Q96" s="76"/>
    </row>
    <row r="97" spans="1:17" ht="14.25" customHeight="1">
      <c r="A97" s="75">
        <f t="shared" si="3"/>
        <v>93</v>
      </c>
      <c r="B97" s="76"/>
      <c r="C97" s="76"/>
      <c r="D97" s="81"/>
      <c r="E97" s="81"/>
      <c r="F97" s="79" t="str">
        <f>IF($D97="","",AVERAGE(VLOOKUP($D97,Lists!$K$1:$S$6,9,0),(VLOOKUP($E97,Lists!$L$1:$S$6,8,0))))</f>
        <v/>
      </c>
      <c r="G97" s="81"/>
      <c r="H97" s="81"/>
      <c r="I97" s="81"/>
      <c r="J97" s="81"/>
      <c r="K97" s="81"/>
      <c r="L97" s="81"/>
      <c r="M97" s="79" t="str">
        <f>IF($G97="","",(AVERAGE(VLOOKUP($G97,Lists!$M$1:$S$6,7,0),VLOOKUP($H97,Lists!$M$1:$S$6,7,0),VLOOKUP($I97,Lists!$M$1:$S$6,7,0),VLOOKUP($J97,Lists!$N$1:$S$6,6,0),VLOOKUP($K97,Lists!$P$1:$S$6,4,0),VLOOKUP($L97,Lists!$O$1:$S$6,5,0))))</f>
        <v/>
      </c>
      <c r="N97" s="80" t="str">
        <f t="shared" si="4"/>
        <v/>
      </c>
      <c r="O97" s="84"/>
      <c r="P97" s="85"/>
      <c r="Q97" s="76"/>
    </row>
    <row r="98" spans="1:17" ht="14.25" customHeight="1">
      <c r="A98" s="75">
        <f t="shared" si="3"/>
        <v>94</v>
      </c>
      <c r="B98" s="76"/>
      <c r="C98" s="76"/>
      <c r="D98" s="81"/>
      <c r="E98" s="81"/>
      <c r="F98" s="79" t="str">
        <f>IF($D98="","",AVERAGE(VLOOKUP($D98,Lists!$K$1:$S$6,9,0),(VLOOKUP($E98,Lists!$L$1:$S$6,8,0))))</f>
        <v/>
      </c>
      <c r="G98" s="81"/>
      <c r="H98" s="81"/>
      <c r="I98" s="81"/>
      <c r="J98" s="81"/>
      <c r="K98" s="81"/>
      <c r="L98" s="81"/>
      <c r="M98" s="79" t="str">
        <f>IF($G98="","",(AVERAGE(VLOOKUP($G98,Lists!$M$1:$S$6,7,0),VLOOKUP($H98,Lists!$M$1:$S$6,7,0),VLOOKUP($I98,Lists!$M$1:$S$6,7,0),VLOOKUP($J98,Lists!$N$1:$S$6,6,0),VLOOKUP($K98,Lists!$P$1:$S$6,4,0),VLOOKUP($L98,Lists!$O$1:$S$6,5,0))))</f>
        <v/>
      </c>
      <c r="N98" s="80" t="str">
        <f t="shared" si="4"/>
        <v/>
      </c>
      <c r="O98" s="84"/>
      <c r="P98" s="85"/>
      <c r="Q98" s="76"/>
    </row>
    <row r="99" spans="1:17" ht="14.25" customHeight="1">
      <c r="A99" s="75">
        <f t="shared" si="3"/>
        <v>95</v>
      </c>
      <c r="B99" s="76"/>
      <c r="C99" s="76"/>
      <c r="D99" s="81"/>
      <c r="E99" s="81"/>
      <c r="F99" s="79" t="str">
        <f>IF($D99="","",AVERAGE(VLOOKUP($D99,Lists!$K$1:$S$6,9,0),(VLOOKUP($E99,Lists!$L$1:$S$6,8,0))))</f>
        <v/>
      </c>
      <c r="G99" s="81"/>
      <c r="H99" s="81"/>
      <c r="I99" s="81"/>
      <c r="J99" s="81"/>
      <c r="K99" s="81"/>
      <c r="L99" s="81"/>
      <c r="M99" s="79" t="str">
        <f>IF($G99="","",(AVERAGE(VLOOKUP($G99,Lists!$M$1:$S$6,7,0),VLOOKUP($H99,Lists!$M$1:$S$6,7,0),VLOOKUP($I99,Lists!$M$1:$S$6,7,0),VLOOKUP($J99,Lists!$N$1:$S$6,6,0),VLOOKUP($K99,Lists!$P$1:$S$6,4,0),VLOOKUP($L99,Lists!$O$1:$S$6,5,0))))</f>
        <v/>
      </c>
      <c r="N99" s="80" t="str">
        <f t="shared" si="4"/>
        <v/>
      </c>
      <c r="O99" s="84"/>
      <c r="P99" s="85"/>
      <c r="Q99" s="76"/>
    </row>
    <row r="100" spans="1:17" ht="14.25" customHeight="1">
      <c r="A100" s="75">
        <f t="shared" si="3"/>
        <v>96</v>
      </c>
      <c r="B100" s="76"/>
      <c r="C100" s="76"/>
      <c r="D100" s="81"/>
      <c r="E100" s="81"/>
      <c r="F100" s="79" t="str">
        <f>IF($D100="","",AVERAGE(VLOOKUP($D100,Lists!$K$1:$S$6,9,0),(VLOOKUP($E100,Lists!$L$1:$S$6,8,0))))</f>
        <v/>
      </c>
      <c r="G100" s="81"/>
      <c r="H100" s="81"/>
      <c r="I100" s="81"/>
      <c r="J100" s="81"/>
      <c r="K100" s="81"/>
      <c r="L100" s="81"/>
      <c r="M100" s="79" t="str">
        <f>IF($G100="","",(AVERAGE(VLOOKUP($G100,Lists!$M$1:$S$6,7,0),VLOOKUP($H100,Lists!$M$1:$S$6,7,0),VLOOKUP($I100,Lists!$M$1:$S$6,7,0),VLOOKUP($J100,Lists!$N$1:$S$6,6,0),VLOOKUP($K100,Lists!$P$1:$S$6,4,0),VLOOKUP($L100,Lists!$O$1:$S$6,5,0))))</f>
        <v/>
      </c>
      <c r="N100" s="80" t="str">
        <f t="shared" si="4"/>
        <v/>
      </c>
      <c r="O100" s="84"/>
      <c r="P100" s="85"/>
      <c r="Q100" s="76"/>
    </row>
    <row r="101" spans="1:17" ht="14.25" customHeight="1">
      <c r="A101" s="75">
        <f t="shared" si="3"/>
        <v>97</v>
      </c>
      <c r="B101" s="76"/>
      <c r="C101" s="76"/>
      <c r="D101" s="81"/>
      <c r="E101" s="81"/>
      <c r="F101" s="79" t="str">
        <f>IF($D101="","",AVERAGE(VLOOKUP($D101,Lists!$K$1:$S$6,9,0),(VLOOKUP($E101,Lists!$L$1:$S$6,8,0))))</f>
        <v/>
      </c>
      <c r="G101" s="81"/>
      <c r="H101" s="81"/>
      <c r="I101" s="81"/>
      <c r="J101" s="81"/>
      <c r="K101" s="81"/>
      <c r="L101" s="81"/>
      <c r="M101" s="79" t="str">
        <f>IF($G101="","",(AVERAGE(VLOOKUP($G101,Lists!$M$1:$S$6,7,0),VLOOKUP($H101,Lists!$M$1:$S$6,7,0),VLOOKUP($I101,Lists!$M$1:$S$6,7,0),VLOOKUP($J101,Lists!$N$1:$S$6,6,0),VLOOKUP($K101,Lists!$P$1:$S$6,4,0),VLOOKUP($L101,Lists!$O$1:$S$6,5,0))))</f>
        <v/>
      </c>
      <c r="N101" s="80" t="str">
        <f t="shared" si="4"/>
        <v/>
      </c>
      <c r="O101" s="84"/>
      <c r="P101" s="85"/>
      <c r="Q101" s="76"/>
    </row>
    <row r="102" spans="1:17" ht="14.25" customHeight="1">
      <c r="A102" s="75">
        <f t="shared" si="3"/>
        <v>98</v>
      </c>
      <c r="B102" s="76"/>
      <c r="C102" s="76"/>
      <c r="D102" s="81"/>
      <c r="E102" s="81"/>
      <c r="F102" s="79" t="str">
        <f>IF($D102="","",AVERAGE(VLOOKUP($D102,Lists!$K$1:$S$6,9,0),(VLOOKUP($E102,Lists!$L$1:$S$6,8,0))))</f>
        <v/>
      </c>
      <c r="G102" s="81"/>
      <c r="H102" s="81"/>
      <c r="I102" s="81"/>
      <c r="J102" s="81"/>
      <c r="K102" s="81"/>
      <c r="L102" s="81"/>
      <c r="M102" s="79" t="str">
        <f>IF($G102="","",(AVERAGE(VLOOKUP($G102,Lists!$M$1:$S$6,7,0),VLOOKUP($H102,Lists!$M$1:$S$6,7,0),VLOOKUP($I102,Lists!$M$1:$S$6,7,0),VLOOKUP($J102,Lists!$N$1:$S$6,6,0),VLOOKUP($K102,Lists!$P$1:$S$6,4,0),VLOOKUP($L102,Lists!$O$1:$S$6,5,0))))</f>
        <v/>
      </c>
      <c r="N102" s="80" t="str">
        <f t="shared" si="4"/>
        <v/>
      </c>
      <c r="O102" s="84"/>
      <c r="P102" s="85"/>
      <c r="Q102" s="76"/>
    </row>
    <row r="103" spans="1:17" ht="14.25" customHeight="1">
      <c r="A103" s="75">
        <f t="shared" si="3"/>
        <v>99</v>
      </c>
      <c r="B103" s="76"/>
      <c r="C103" s="76"/>
      <c r="D103" s="81"/>
      <c r="E103" s="81"/>
      <c r="F103" s="79" t="str">
        <f>IF($D103="","",AVERAGE(VLOOKUP($D103,Lists!$K$1:$S$6,9,0),(VLOOKUP($E103,Lists!$L$1:$S$6,8,0))))</f>
        <v/>
      </c>
      <c r="G103" s="81"/>
      <c r="H103" s="81"/>
      <c r="I103" s="81"/>
      <c r="J103" s="81"/>
      <c r="K103" s="81"/>
      <c r="L103" s="81"/>
      <c r="M103" s="79" t="str">
        <f>IF($G103="","",(AVERAGE(VLOOKUP($G103,Lists!$M$1:$S$6,7,0),VLOOKUP($H103,Lists!$M$1:$S$6,7,0),VLOOKUP($I103,Lists!$M$1:$S$6,7,0),VLOOKUP($J103,Lists!$N$1:$S$6,6,0),VLOOKUP($K103,Lists!$P$1:$S$6,4,0),VLOOKUP($L103,Lists!$O$1:$S$6,5,0))))</f>
        <v/>
      </c>
      <c r="N103" s="80" t="str">
        <f t="shared" si="4"/>
        <v/>
      </c>
      <c r="O103" s="84"/>
      <c r="P103" s="85"/>
      <c r="Q103" s="76"/>
    </row>
    <row r="104" spans="1:17" ht="14.25" customHeight="1">
      <c r="A104" s="75">
        <f t="shared" si="3"/>
        <v>100</v>
      </c>
      <c r="B104" s="76"/>
      <c r="C104" s="76"/>
      <c r="D104" s="81"/>
      <c r="E104" s="81"/>
      <c r="F104" s="79" t="str">
        <f>IF($D104="","",AVERAGE(VLOOKUP($D104,Lists!$K$1:$S$6,9,0),(VLOOKUP($E104,Lists!$L$1:$S$6,8,0))))</f>
        <v/>
      </c>
      <c r="G104" s="81"/>
      <c r="H104" s="81"/>
      <c r="I104" s="81"/>
      <c r="J104" s="81"/>
      <c r="K104" s="81"/>
      <c r="L104" s="81"/>
      <c r="M104" s="79" t="str">
        <f>IF($G104="","",(AVERAGE(VLOOKUP($G104,Lists!$M$1:$S$6,7,0),VLOOKUP($H104,Lists!$M$1:$S$6,7,0),VLOOKUP($I104,Lists!$M$1:$S$6,7,0),VLOOKUP($J104,Lists!$N$1:$S$6,6,0),VLOOKUP($K104,Lists!$P$1:$S$6,4,0),VLOOKUP($L104,Lists!$O$1:$S$6,5,0))))</f>
        <v/>
      </c>
      <c r="N104" s="80" t="str">
        <f t="shared" si="4"/>
        <v/>
      </c>
      <c r="O104" s="84"/>
      <c r="P104" s="85"/>
      <c r="Q104" s="76"/>
    </row>
  </sheetData>
  <sheetProtection formatCells="0" formatColumns="0" formatRows="0" insertRows="0" deleteRows="0" selectLockedCells="1" sort="0" autoFilter="0"/>
  <mergeCells count="11">
    <mergeCell ref="Q3:Q4"/>
    <mergeCell ref="A1:C1"/>
    <mergeCell ref="M3:M4"/>
    <mergeCell ref="N3:N4"/>
    <mergeCell ref="P3:P4"/>
    <mergeCell ref="F3:F4"/>
    <mergeCell ref="A3:A4"/>
    <mergeCell ref="B3:B4"/>
    <mergeCell ref="C3:C4"/>
    <mergeCell ref="D3:E3"/>
    <mergeCell ref="G3:L3"/>
  </mergeCells>
  <conditionalFormatting sqref="N5:N104">
    <cfRule type="containsBlanks" priority="2" stopIfTrue="1">
      <formula>LEN(TRIM(N5))=0</formula>
    </cfRule>
  </conditionalFormatting>
  <dataValidations disablePrompts="1" count="9">
    <dataValidation type="list" allowBlank="1" showInputMessage="1" showErrorMessage="1" sqref="B5:B104" xr:uid="{00000000-0002-0000-0200-000000000000}">
      <formula1>Process</formula1>
    </dataValidation>
    <dataValidation allowBlank="1" showErrorMessage="1" errorTitle="Error" error="Please select an option from the drop down list." sqref="M5:M104 F5:F104" xr:uid="{00000000-0002-0000-0200-000001000000}"/>
    <dataValidation type="list" allowBlank="1" showErrorMessage="1" errorTitle="Error" error="Please select an option from the drop down list." sqref="G5:I104" xr:uid="{00000000-0002-0000-0200-000002000000}">
      <formula1>Potential</formula1>
    </dataValidation>
    <dataValidation type="list" allowBlank="1" showErrorMessage="1" errorTitle="Error" error="Please select an option from the drop down list." sqref="E5:E104" xr:uid="{00000000-0002-0000-0200-000003000000}">
      <formula1>Occurrences</formula1>
    </dataValidation>
    <dataValidation type="list" allowBlank="1" showErrorMessage="1" errorTitle="Error" error="Please select an option from the drop down list." sqref="D5:D104" xr:uid="{00000000-0002-0000-0200-000004000000}">
      <formula1>Likelihood</formula1>
    </dataValidation>
    <dataValidation type="list" allowBlank="1" showErrorMessage="1" errorTitle="Error" error="Please select an option from the drop down list." sqref="L5:L104" xr:uid="{00000000-0002-0000-0200-000005000000}">
      <formula1>correction</formula1>
    </dataValidation>
    <dataValidation type="list" allowBlank="1" showErrorMessage="1" errorTitle="Error" error="Please select an option from the drop down list." sqref="K5:K104" xr:uid="{00000000-0002-0000-0200-000006000000}">
      <formula1>riskrep</formula1>
    </dataValidation>
    <dataValidation type="list" allowBlank="1" showErrorMessage="1" errorTitle="Error" error="Please select an option from the drop down list." sqref="J5:J104" xr:uid="{00000000-0002-0000-0200-000007000000}">
      <formula1>Violation</formula1>
    </dataValidation>
    <dataValidation type="list" allowBlank="1" showInputMessage="1" showErrorMessage="1" sqref="Q5:Q12" xr:uid="{C9F18991-8CBB-2D4E-BDC4-3F5B5B2830E2}">
      <formula1>"OPEN,CLOSED"</formula1>
    </dataValidation>
  </dataValidations>
  <pageMargins left="0.7" right="0.7" top="0.59111111111111114" bottom="0.75" header="0.3" footer="0.3"/>
  <pageSetup scale="31" fitToHeight="0" orientation="landscape" r:id="rId1"/>
  <headerFooter>
    <oddHeader>&amp;L&amp;"Arial,Bold"&amp;10INTERESTED PARTIES AND ANALYSIS&amp;"Arial,Regular"
&amp;8Document No: IMD001
Revision No: A
Issue No: 001&amp;R&amp;G</oddHeader>
  </headerFooter>
  <legacy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stopIfTrue="1" operator="greaterThanOrEqual" id="{EBEAAEC9-CBDA-406F-BBCC-FF04E3EFF825}">
            <xm:f>Lists!$C$2</xm:f>
            <x14:dxf>
              <font>
                <color rgb="FFFFFF00"/>
              </font>
              <fill>
                <patternFill>
                  <bgColor rgb="FFFF0000"/>
                </patternFill>
              </fill>
            </x14:dxf>
          </x14:cfRule>
          <x14:cfRule type="cellIs" priority="16" stopIfTrue="1" operator="between" id="{259731CE-DE80-4E06-9AB7-EC200BECEFF9}">
            <xm:f>Lists!$C$4</xm:f>
            <xm:f>Lists!$C$2</xm:f>
            <x14:dxf>
              <fill>
                <patternFill>
                  <bgColor rgb="FFFFFF00"/>
                </patternFill>
              </fill>
            </x14:dxf>
          </x14:cfRule>
          <xm:sqref>N5:N104</xm:sqref>
        </x14:conditionalFormatting>
        <x14:conditionalFormatting xmlns:xm="http://schemas.microsoft.com/office/excel/2006/main">
          <x14:cfRule type="expression" priority="15" stopIfTrue="1" id="{4FCA7998-6D93-416C-AC4D-7C3A0130D6F0}">
            <xm:f>$N5&lt;=Lists!$C$4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/>
                </left>
                <right style="thin">
                  <color theme="0"/>
                </right>
                <top style="thin">
                  <color theme="0"/>
                </top>
                <bottom style="thin">
                  <color theme="0"/>
                </bottom>
              </border>
            </x14:dxf>
          </x14:cfRule>
          <xm:sqref>O5:P104</xm:sqref>
        </x14:conditionalFormatting>
        <x14:conditionalFormatting xmlns:xm="http://schemas.microsoft.com/office/excel/2006/main">
          <x14:cfRule type="expression" priority="1" id="{8DBC64A8-F1D2-1A47-8832-D7FA5B68D535}">
            <xm:f>$N5&lt;Lists!$A$2</xm:f>
            <x14:dxf>
              <fill>
                <patternFill>
                  <bgColor theme="0" tint="-0.14996795556505021"/>
                </patternFill>
              </fill>
            </x14:dxf>
          </x14:cfRule>
          <xm:sqref>Q5:Q12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104"/>
  <sheetViews>
    <sheetView showGridLines="0" topLeftCell="D1" zoomScale="90" zoomScaleNormal="90" workbookViewId="0">
      <selection activeCell="Q15" sqref="Q15"/>
    </sheetView>
  </sheetViews>
  <sheetFormatPr baseColWidth="10" defaultColWidth="9.1640625" defaultRowHeight="14"/>
  <cols>
    <col min="1" max="1" width="3.6640625" style="4" customWidth="1"/>
    <col min="2" max="2" width="28" style="4" bestFit="1" customWidth="1"/>
    <col min="3" max="3" width="74.5" style="5" bestFit="1" customWidth="1"/>
    <col min="4" max="4" width="26.33203125" style="5" customWidth="1"/>
    <col min="5" max="5" width="29.33203125" style="5" customWidth="1"/>
    <col min="6" max="6" width="8.6640625" style="5" customWidth="1"/>
    <col min="7" max="11" width="19.1640625" style="5" customWidth="1"/>
    <col min="12" max="12" width="15.1640625" style="5" customWidth="1"/>
    <col min="13" max="13" width="10.6640625" style="5" customWidth="1"/>
    <col min="14" max="14" width="10.1640625" style="5" customWidth="1"/>
    <col min="15" max="15" width="63.1640625" style="2" customWidth="1"/>
    <col min="16" max="16" width="17.1640625" style="2" customWidth="1"/>
    <col min="17" max="16384" width="9.1640625" style="2"/>
  </cols>
  <sheetData>
    <row r="1" spans="1:17" s="10" customFormat="1" ht="15">
      <c r="A1" s="94" t="s">
        <v>210</v>
      </c>
      <c r="B1" s="101"/>
      <c r="C1" s="101"/>
      <c r="D1" s="62"/>
      <c r="E1" s="63"/>
      <c r="F1" s="63"/>
      <c r="G1" s="64"/>
      <c r="H1" s="65"/>
      <c r="I1" s="65"/>
      <c r="J1" s="65"/>
      <c r="K1" s="65"/>
      <c r="L1" s="65"/>
      <c r="M1" s="66"/>
      <c r="N1" s="66"/>
      <c r="O1" s="67"/>
      <c r="P1" s="60"/>
      <c r="Q1" s="62"/>
    </row>
    <row r="2" spans="1:17" s="10" customFormat="1" ht="12" customHeight="1">
      <c r="A2" s="46"/>
      <c r="B2" s="47"/>
      <c r="C2" s="47"/>
      <c r="E2" s="31"/>
      <c r="F2" s="31"/>
      <c r="G2" s="25"/>
      <c r="H2" s="8"/>
      <c r="I2" s="8"/>
      <c r="J2" s="8"/>
      <c r="K2" s="8"/>
      <c r="L2" s="8"/>
      <c r="M2" s="9"/>
      <c r="N2" s="9"/>
      <c r="O2" s="24"/>
      <c r="P2" s="23"/>
    </row>
    <row r="3" spans="1:17" ht="18" customHeight="1">
      <c r="A3" s="104" t="s">
        <v>82</v>
      </c>
      <c r="B3" s="107" t="s">
        <v>83</v>
      </c>
      <c r="C3" s="108" t="s">
        <v>44</v>
      </c>
      <c r="D3" s="108" t="s">
        <v>126</v>
      </c>
      <c r="E3" s="108"/>
      <c r="F3" s="106" t="s">
        <v>85</v>
      </c>
      <c r="G3" s="103" t="s">
        <v>127</v>
      </c>
      <c r="H3" s="103"/>
      <c r="I3" s="103"/>
      <c r="J3" s="103"/>
      <c r="K3" s="103"/>
      <c r="L3" s="103"/>
      <c r="M3" s="104" t="s">
        <v>128</v>
      </c>
      <c r="N3" s="96" t="s">
        <v>206</v>
      </c>
      <c r="O3" s="105" t="str">
        <f>Lists!V24</f>
        <v>Opportunity Pursuit Plan
(suggested for Opp Factors &gt;=12)
 May reference external planning document</v>
      </c>
      <c r="P3" s="106" t="s">
        <v>129</v>
      </c>
      <c r="Q3" s="102" t="s">
        <v>130</v>
      </c>
    </row>
    <row r="4" spans="1:17" s="3" customFormat="1" ht="41" customHeight="1">
      <c r="A4" s="104"/>
      <c r="B4" s="107"/>
      <c r="C4" s="108"/>
      <c r="D4" s="86" t="s">
        <v>90</v>
      </c>
      <c r="E4" s="86" t="s">
        <v>91</v>
      </c>
      <c r="F4" s="106"/>
      <c r="G4" s="87" t="s">
        <v>131</v>
      </c>
      <c r="H4" s="87" t="s">
        <v>132</v>
      </c>
      <c r="I4" s="87" t="s">
        <v>133</v>
      </c>
      <c r="J4" s="87" t="s">
        <v>134</v>
      </c>
      <c r="K4" s="87" t="s">
        <v>135</v>
      </c>
      <c r="L4" s="87" t="s">
        <v>136</v>
      </c>
      <c r="M4" s="104"/>
      <c r="N4" s="96"/>
      <c r="O4" s="105"/>
      <c r="P4" s="106"/>
      <c r="Q4" s="102"/>
    </row>
    <row r="5" spans="1:17" s="88" customFormat="1" ht="14.25" customHeight="1">
      <c r="A5" s="89">
        <f>ROW()-ROW(A$4)</f>
        <v>1</v>
      </c>
      <c r="B5" s="77" t="s">
        <v>40</v>
      </c>
      <c r="C5" s="69" t="s">
        <v>137</v>
      </c>
      <c r="D5" s="78" t="s">
        <v>138</v>
      </c>
      <c r="E5" s="78" t="s">
        <v>100</v>
      </c>
      <c r="F5" s="80">
        <f>IF($D5="","",AVERAGE(VLOOKUP($D5,Lists!$K$1:$S$6,9,0),(VLOOKUP($E5,Lists!$L$1:$S$6,8,0))))</f>
        <v>2.5</v>
      </c>
      <c r="G5" s="78" t="s">
        <v>101</v>
      </c>
      <c r="H5" s="78" t="s">
        <v>102</v>
      </c>
      <c r="I5" s="78" t="s">
        <v>103</v>
      </c>
      <c r="J5" s="78" t="s">
        <v>103</v>
      </c>
      <c r="K5" s="78" t="s">
        <v>139</v>
      </c>
      <c r="L5" s="78" t="s">
        <v>140</v>
      </c>
      <c r="M5" s="80">
        <f>IF($G5="","",(AVERAGE(VLOOKUP($G5,Lists!$M$1:$S$6,7,0),VLOOKUP($H5,Lists!$M$1:$S$6,7,0),VLOOKUP($I5,Lists!$M$1:$S$6,7,0),VLOOKUP($J5,Lists!$M$1:$S$6,7,0),VLOOKUP($K5,Lists!$R$1:$S$6,2,0),VLOOKUP($L5,Lists!$Q$1:$S$6,3,0))))</f>
        <v>3.1666666666666665</v>
      </c>
      <c r="N5" s="80">
        <f>IF($D5="","",$F5*$M5)</f>
        <v>7.9166666666666661</v>
      </c>
      <c r="O5" s="77"/>
      <c r="P5" s="78"/>
      <c r="Q5" s="78" t="s">
        <v>211</v>
      </c>
    </row>
    <row r="6" spans="1:17" s="88" customFormat="1" ht="14.25" customHeight="1">
      <c r="A6" s="89">
        <f t="shared" ref="A6:A69" si="0">ROW()-ROW(A$4)</f>
        <v>2</v>
      </c>
      <c r="B6" s="77" t="s">
        <v>40</v>
      </c>
      <c r="C6" s="76" t="s">
        <v>141</v>
      </c>
      <c r="D6" s="81" t="s">
        <v>99</v>
      </c>
      <c r="E6" s="81" t="s">
        <v>142</v>
      </c>
      <c r="F6" s="80">
        <f>IF($D6="","",AVERAGE(VLOOKUP($D6,Lists!$K$1:$S$6,9,0),(VLOOKUP($E6,Lists!$L$1:$S$6,8,0))))</f>
        <v>4</v>
      </c>
      <c r="G6" s="81" t="s">
        <v>103</v>
      </c>
      <c r="H6" s="81" t="s">
        <v>101</v>
      </c>
      <c r="I6" s="81" t="s">
        <v>103</v>
      </c>
      <c r="J6" s="81" t="s">
        <v>103</v>
      </c>
      <c r="K6" s="81" t="s">
        <v>143</v>
      </c>
      <c r="L6" s="81" t="s">
        <v>140</v>
      </c>
      <c r="M6" s="80">
        <f>IF($G6="","",(AVERAGE(VLOOKUP($G6,Lists!$M$1:$S$6,7,0),VLOOKUP($H6,Lists!$M$1:$S$6,7,0),VLOOKUP($I6,Lists!$M$1:$S$6,7,0),VLOOKUP($J6,Lists!$M$1:$S$6,7,0),VLOOKUP($K6,Lists!$R$1:$S$6,2,0),VLOOKUP($L6,Lists!$Q$1:$S$6,3,0))))</f>
        <v>2.6666666666666665</v>
      </c>
      <c r="N6" s="79">
        <f t="shared" ref="N6:N69" si="1">IF($D6="","",$F6*$M6)</f>
        <v>10.666666666666666</v>
      </c>
      <c r="O6" s="76"/>
      <c r="P6" s="78"/>
      <c r="Q6" s="78" t="s">
        <v>211</v>
      </c>
    </row>
    <row r="7" spans="1:17" s="88" customFormat="1" ht="14.25" customHeight="1">
      <c r="A7" s="89">
        <f t="shared" si="0"/>
        <v>3</v>
      </c>
      <c r="B7" s="77" t="s">
        <v>34</v>
      </c>
      <c r="C7" s="76" t="s">
        <v>144</v>
      </c>
      <c r="D7" s="81" t="s">
        <v>107</v>
      </c>
      <c r="E7" s="81" t="s">
        <v>122</v>
      </c>
      <c r="F7" s="80">
        <f>IF($D7="","",AVERAGE(VLOOKUP($D7,Lists!$K$1:$S$6,9,0),(VLOOKUP($E7,Lists!$L$1:$S$6,8,0))))</f>
        <v>3</v>
      </c>
      <c r="G7" s="81" t="s">
        <v>112</v>
      </c>
      <c r="H7" s="81" t="s">
        <v>112</v>
      </c>
      <c r="I7" s="81" t="s">
        <v>103</v>
      </c>
      <c r="J7" s="81" t="s">
        <v>103</v>
      </c>
      <c r="K7" s="81" t="s">
        <v>145</v>
      </c>
      <c r="L7" s="81" t="s">
        <v>140</v>
      </c>
      <c r="M7" s="80">
        <f>IF($G7="","",(AVERAGE(VLOOKUP($G7,Lists!$M$1:$S$6,7,0),VLOOKUP($H7,Lists!$M$1:$S$6,7,0),VLOOKUP($I7,Lists!$M$1:$S$6,7,0),VLOOKUP($J7,Lists!$M$1:$S$6,7,0),VLOOKUP($K7,Lists!$R$1:$S$6,2,0),VLOOKUP($L7,Lists!$Q$1:$S$6,3,0))))</f>
        <v>2.5</v>
      </c>
      <c r="N7" s="79">
        <f t="shared" si="1"/>
        <v>7.5</v>
      </c>
      <c r="O7" s="76"/>
      <c r="P7" s="78"/>
      <c r="Q7" s="78" t="s">
        <v>211</v>
      </c>
    </row>
    <row r="8" spans="1:17" s="88" customFormat="1" ht="14.25" customHeight="1">
      <c r="A8" s="89">
        <f t="shared" si="0"/>
        <v>4</v>
      </c>
      <c r="B8" s="76" t="s">
        <v>34</v>
      </c>
      <c r="C8" s="76" t="s">
        <v>146</v>
      </c>
      <c r="D8" s="81" t="s">
        <v>107</v>
      </c>
      <c r="E8" s="81" t="s">
        <v>147</v>
      </c>
      <c r="F8" s="80">
        <f>IF($D8="","",AVERAGE(VLOOKUP($D8,Lists!$K$1:$S$6,9,0),(VLOOKUP($E8,Lists!$L$1:$S$6,8,0))))</f>
        <v>2.5</v>
      </c>
      <c r="G8" s="81" t="s">
        <v>108</v>
      </c>
      <c r="H8" s="81" t="s">
        <v>108</v>
      </c>
      <c r="I8" s="81" t="s">
        <v>103</v>
      </c>
      <c r="J8" s="81" t="s">
        <v>103</v>
      </c>
      <c r="K8" s="81" t="s">
        <v>145</v>
      </c>
      <c r="L8" s="81" t="s">
        <v>140</v>
      </c>
      <c r="M8" s="80">
        <f>IF($G8="","",(AVERAGE(VLOOKUP($G8,Lists!$M$1:$S$6,7,0),VLOOKUP($H8,Lists!$M$1:$S$6,7,0),VLOOKUP($I8,Lists!$M$1:$S$6,7,0),VLOOKUP($J8,Lists!$M$1:$S$6,7,0),VLOOKUP($K8,Lists!$R$1:$S$6,2,0),VLOOKUP($L8,Lists!$Q$1:$S$6,3,0))))</f>
        <v>2.8333333333333335</v>
      </c>
      <c r="N8" s="79">
        <f t="shared" si="1"/>
        <v>7.0833333333333339</v>
      </c>
      <c r="O8" s="76"/>
      <c r="P8" s="78"/>
      <c r="Q8" s="78" t="s">
        <v>211</v>
      </c>
    </row>
    <row r="9" spans="1:17" s="88" customFormat="1" ht="13">
      <c r="A9" s="89">
        <f t="shared" si="0"/>
        <v>5</v>
      </c>
      <c r="B9" s="76" t="s">
        <v>40</v>
      </c>
      <c r="C9" s="84" t="s">
        <v>148</v>
      </c>
      <c r="D9" s="81" t="s">
        <v>125</v>
      </c>
      <c r="E9" s="81" t="s">
        <v>100</v>
      </c>
      <c r="F9" s="80">
        <f>IF($D9="","",AVERAGE(VLOOKUP($D9,Lists!$K$1:$S$6,9,0),(VLOOKUP($E9,Lists!$L$1:$S$6,8,0))))</f>
        <v>3</v>
      </c>
      <c r="G9" s="81" t="s">
        <v>112</v>
      </c>
      <c r="H9" s="81" t="s">
        <v>108</v>
      </c>
      <c r="I9" s="81" t="s">
        <v>103</v>
      </c>
      <c r="J9" s="81" t="s">
        <v>103</v>
      </c>
      <c r="K9" s="81" t="s">
        <v>149</v>
      </c>
      <c r="L9" s="81" t="s">
        <v>105</v>
      </c>
      <c r="M9" s="80">
        <f>IF($G9="","",(AVERAGE(VLOOKUP($G9,Lists!$M$1:$S$6,7,0),VLOOKUP($H9,Lists!$M$1:$S$6,7,0),VLOOKUP($I9,Lists!$M$1:$S$6,7,0),VLOOKUP($J9,Lists!$M$1:$S$6,7,0),VLOOKUP($K9,Lists!$R$1:$S$6,2,0),VLOOKUP($L9,Lists!$Q$1:$S$6,3,0))))</f>
        <v>2.5</v>
      </c>
      <c r="N9" s="79">
        <f t="shared" si="1"/>
        <v>7.5</v>
      </c>
      <c r="O9" s="76"/>
      <c r="P9" s="78"/>
      <c r="Q9" s="78" t="s">
        <v>211</v>
      </c>
    </row>
    <row r="10" spans="1:17" s="88" customFormat="1" ht="14.25" customHeight="1">
      <c r="A10" s="89">
        <f t="shared" si="0"/>
        <v>6</v>
      </c>
      <c r="B10" s="76" t="s">
        <v>150</v>
      </c>
      <c r="C10" s="76" t="s">
        <v>151</v>
      </c>
      <c r="D10" s="81" t="s">
        <v>138</v>
      </c>
      <c r="E10" s="81" t="s">
        <v>100</v>
      </c>
      <c r="F10" s="80">
        <f>IF($D10="","",AVERAGE(VLOOKUP($D10,Lists!$K$1:$S$6,9,0),(VLOOKUP($E10,Lists!$L$1:$S$6,8,0))))</f>
        <v>2.5</v>
      </c>
      <c r="G10" s="81" t="s">
        <v>101</v>
      </c>
      <c r="H10" s="81" t="s">
        <v>112</v>
      </c>
      <c r="I10" s="81" t="s">
        <v>103</v>
      </c>
      <c r="J10" s="81" t="s">
        <v>103</v>
      </c>
      <c r="K10" s="81" t="s">
        <v>145</v>
      </c>
      <c r="L10" s="81" t="s">
        <v>105</v>
      </c>
      <c r="M10" s="80">
        <f>IF($G10="","",(AVERAGE(VLOOKUP($G10,Lists!$M$1:$S$6,7,0),VLOOKUP($H10,Lists!$M$1:$S$6,7,0),VLOOKUP($I10,Lists!$M$1:$S$6,7,0),VLOOKUP($J10,Lists!$M$1:$S$6,7,0),VLOOKUP($K10,Lists!$R$1:$S$6,2,0),VLOOKUP($L10,Lists!$Q$1:$S$6,3,0))))</f>
        <v>2.3333333333333335</v>
      </c>
      <c r="N10" s="79">
        <f t="shared" si="1"/>
        <v>5.8333333333333339</v>
      </c>
      <c r="O10" s="76"/>
      <c r="P10" s="78"/>
      <c r="Q10" s="78" t="s">
        <v>211</v>
      </c>
    </row>
    <row r="11" spans="1:17" s="88" customFormat="1" ht="14.25" customHeight="1">
      <c r="A11" s="89">
        <f t="shared" si="0"/>
        <v>7</v>
      </c>
      <c r="B11" s="76" t="s">
        <v>40</v>
      </c>
      <c r="C11" s="76" t="s">
        <v>152</v>
      </c>
      <c r="D11" s="81" t="s">
        <v>125</v>
      </c>
      <c r="E11" s="81" t="s">
        <v>100</v>
      </c>
      <c r="F11" s="80">
        <f>IF($D11="","",AVERAGE(VLOOKUP($D11,Lists!$K$1:$S$6,9,0),(VLOOKUP($E11,Lists!$L$1:$S$6,8,0))))</f>
        <v>3</v>
      </c>
      <c r="G11" s="81" t="s">
        <v>108</v>
      </c>
      <c r="H11" s="81" t="s">
        <v>112</v>
      </c>
      <c r="I11" s="81" t="s">
        <v>103</v>
      </c>
      <c r="J11" s="81" t="s">
        <v>103</v>
      </c>
      <c r="K11" s="81" t="s">
        <v>145</v>
      </c>
      <c r="L11" s="81" t="s">
        <v>105</v>
      </c>
      <c r="M11" s="80">
        <f>IF($G11="","",(AVERAGE(VLOOKUP($G11,Lists!$M$1:$S$6,7,0),VLOOKUP($H11,Lists!$M$1:$S$6,7,0),VLOOKUP($I11,Lists!$M$1:$S$6,7,0),VLOOKUP($J11,Lists!$M$1:$S$6,7,0),VLOOKUP($K11,Lists!$R$1:$S$6,2,0),VLOOKUP($L11,Lists!$Q$1:$S$6,3,0))))</f>
        <v>2.1666666666666665</v>
      </c>
      <c r="N11" s="79">
        <f t="shared" si="1"/>
        <v>6.5</v>
      </c>
      <c r="O11" s="76"/>
      <c r="P11" s="78"/>
      <c r="Q11" s="78" t="s">
        <v>211</v>
      </c>
    </row>
    <row r="12" spans="1:17" s="88" customFormat="1" ht="14.25" customHeight="1">
      <c r="A12" s="89">
        <f t="shared" si="0"/>
        <v>8</v>
      </c>
      <c r="B12" s="76" t="s">
        <v>40</v>
      </c>
      <c r="C12" s="76" t="s">
        <v>153</v>
      </c>
      <c r="D12" s="81" t="s">
        <v>107</v>
      </c>
      <c r="E12" s="81" t="s">
        <v>100</v>
      </c>
      <c r="F12" s="80">
        <f>IF($D12="","",AVERAGE(VLOOKUP($D12,Lists!$K$1:$S$6,9,0),(VLOOKUP($E12,Lists!$L$1:$S$6,8,0))))</f>
        <v>1.5</v>
      </c>
      <c r="G12" s="81" t="s">
        <v>101</v>
      </c>
      <c r="H12" s="81" t="s">
        <v>108</v>
      </c>
      <c r="I12" s="81" t="s">
        <v>103</v>
      </c>
      <c r="J12" s="81" t="s">
        <v>103</v>
      </c>
      <c r="K12" s="81" t="s">
        <v>139</v>
      </c>
      <c r="L12" s="81" t="s">
        <v>120</v>
      </c>
      <c r="M12" s="80">
        <f>IF($G12="","",(AVERAGE(VLOOKUP($G12,Lists!$M$1:$S$6,7,0),VLOOKUP($H12,Lists!$M$1:$S$6,7,0),VLOOKUP($I12,Lists!$M$1:$S$6,7,0),VLOOKUP($J12,Lists!$M$1:$S$6,7,0),VLOOKUP($K12,Lists!$R$1:$S$6,2,0),VLOOKUP($L12,Lists!$Q$1:$S$6,3,0))))</f>
        <v>2.8333333333333335</v>
      </c>
      <c r="N12" s="79">
        <f t="shared" si="1"/>
        <v>4.25</v>
      </c>
      <c r="O12" s="76"/>
      <c r="P12" s="78"/>
      <c r="Q12" s="78" t="s">
        <v>211</v>
      </c>
    </row>
    <row r="13" spans="1:17" s="88" customFormat="1" ht="14.25" customHeight="1">
      <c r="A13" s="89">
        <f t="shared" si="0"/>
        <v>9</v>
      </c>
      <c r="B13" s="76"/>
      <c r="C13" s="76"/>
      <c r="D13" s="81"/>
      <c r="E13" s="81"/>
      <c r="F13" s="80" t="str">
        <f>IF($D13="","",AVERAGE(VLOOKUP($D13,Lists!$K$1:$S$6,9,0),(VLOOKUP($E13,Lists!$L$1:$S$6,8,0))))</f>
        <v/>
      </c>
      <c r="G13" s="81"/>
      <c r="H13" s="81"/>
      <c r="I13" s="81"/>
      <c r="J13" s="81"/>
      <c r="K13" s="81"/>
      <c r="L13" s="81"/>
      <c r="M13" s="80" t="str">
        <f>IF($G13="","",(AVERAGE(VLOOKUP($G13,Lists!$M$1:$S$6,7,0),VLOOKUP($H13,Lists!$M$1:$S$6,7,0),VLOOKUP($I13,Lists!$M$1:$S$6,7,0),VLOOKUP($J13,Lists!$M$1:$S$6,7,0),VLOOKUP($K13,Lists!$R$1:$S$6,2,0),VLOOKUP($L13,Lists!$Q$1:$S$6,3,0))))</f>
        <v/>
      </c>
      <c r="N13" s="79" t="str">
        <f t="shared" si="1"/>
        <v/>
      </c>
      <c r="O13" s="76"/>
      <c r="P13" s="78"/>
      <c r="Q13" s="78"/>
    </row>
    <row r="14" spans="1:17" s="88" customFormat="1" ht="14.25" customHeight="1">
      <c r="A14" s="89">
        <f t="shared" si="0"/>
        <v>10</v>
      </c>
      <c r="B14" s="76"/>
      <c r="C14" s="76"/>
      <c r="D14" s="81"/>
      <c r="E14" s="81"/>
      <c r="F14" s="80" t="str">
        <f>IF($D14="","",AVERAGE(VLOOKUP($D14,Lists!$K$1:$S$6,9,0),(VLOOKUP($E14,Lists!$L$1:$S$6,8,0))))</f>
        <v/>
      </c>
      <c r="G14" s="81"/>
      <c r="H14" s="81"/>
      <c r="I14" s="81"/>
      <c r="J14" s="81"/>
      <c r="K14" s="81"/>
      <c r="L14" s="81"/>
      <c r="M14" s="80" t="str">
        <f>IF($G14="","",(AVERAGE(VLOOKUP($G14,Lists!$M$1:$S$6,7,0),VLOOKUP($H14,Lists!$M$1:$S$6,7,0),VLOOKUP($I14,Lists!$M$1:$S$6,7,0),VLOOKUP($J14,Lists!$M$1:$S$6,7,0),VLOOKUP($K14,Lists!$R$1:$S$6,2,0),VLOOKUP($L14,Lists!$Q$1:$S$6,3,0))))</f>
        <v/>
      </c>
      <c r="N14" s="79" t="str">
        <f t="shared" si="1"/>
        <v/>
      </c>
      <c r="O14" s="76"/>
      <c r="P14" s="78"/>
      <c r="Q14" s="78"/>
    </row>
    <row r="15" spans="1:17" s="88" customFormat="1" ht="14.25" customHeight="1">
      <c r="A15" s="89">
        <f t="shared" si="0"/>
        <v>11</v>
      </c>
      <c r="B15" s="76"/>
      <c r="C15" s="76"/>
      <c r="D15" s="81"/>
      <c r="E15" s="81"/>
      <c r="F15" s="80" t="str">
        <f>IF($D15="","",AVERAGE(VLOOKUP($D15,Lists!$K$1:$S$6,9,0),(VLOOKUP($E15,Lists!$L$1:$S$6,8,0))))</f>
        <v/>
      </c>
      <c r="G15" s="81"/>
      <c r="H15" s="81"/>
      <c r="I15" s="81"/>
      <c r="J15" s="81"/>
      <c r="K15" s="81"/>
      <c r="L15" s="81"/>
      <c r="M15" s="80" t="str">
        <f>IF($G15="","",(AVERAGE(VLOOKUP($G15,Lists!$M$1:$S$6,7,0),VLOOKUP($H15,Lists!$M$1:$S$6,7,0),VLOOKUP($I15,Lists!$M$1:$S$6,7,0),VLOOKUP($J15,Lists!$M$1:$S$6,7,0),VLOOKUP($K15,Lists!$R$1:$S$6,2,0),VLOOKUP($L15,Lists!$Q$1:$S$6,3,0))))</f>
        <v/>
      </c>
      <c r="N15" s="79" t="str">
        <f t="shared" si="1"/>
        <v/>
      </c>
      <c r="O15" s="76"/>
      <c r="P15" s="78"/>
      <c r="Q15" s="78"/>
    </row>
    <row r="16" spans="1:17" s="88" customFormat="1" ht="14.25" customHeight="1">
      <c r="A16" s="89">
        <f t="shared" si="0"/>
        <v>12</v>
      </c>
      <c r="B16" s="76"/>
      <c r="C16" s="76"/>
      <c r="D16" s="81"/>
      <c r="E16" s="81"/>
      <c r="F16" s="80" t="str">
        <f>IF($D16="","",AVERAGE(VLOOKUP($D16,Lists!$K$1:$S$6,9,0),(VLOOKUP($E16,Lists!$L$1:$S$6,8,0))))</f>
        <v/>
      </c>
      <c r="G16" s="81"/>
      <c r="H16" s="81"/>
      <c r="I16" s="81"/>
      <c r="J16" s="81"/>
      <c r="K16" s="81"/>
      <c r="L16" s="81"/>
      <c r="M16" s="80" t="str">
        <f>IF($G16="","",(AVERAGE(VLOOKUP($G16,Lists!$M$1:$S$6,7,0),VLOOKUP($H16,Lists!$M$1:$S$6,7,0),VLOOKUP($I16,Lists!$M$1:$S$6,7,0),VLOOKUP($J16,Lists!$M$1:$S$6,7,0),VLOOKUP($K16,Lists!$R$1:$S$6,2,0),VLOOKUP($L16,Lists!$Q$1:$S$6,3,0))))</f>
        <v/>
      </c>
      <c r="N16" s="79" t="str">
        <f t="shared" si="1"/>
        <v/>
      </c>
      <c r="O16" s="76"/>
      <c r="P16" s="78"/>
      <c r="Q16" s="78"/>
    </row>
    <row r="17" spans="1:17" s="88" customFormat="1" ht="14.25" customHeight="1">
      <c r="A17" s="89">
        <f t="shared" si="0"/>
        <v>13</v>
      </c>
      <c r="B17" s="76"/>
      <c r="C17" s="76"/>
      <c r="D17" s="81"/>
      <c r="E17" s="81"/>
      <c r="F17" s="80" t="str">
        <f>IF($D17="","",AVERAGE(VLOOKUP($D17,Lists!$K$1:$S$6,9,0),(VLOOKUP($E17,Lists!$L$1:$S$6,8,0))))</f>
        <v/>
      </c>
      <c r="G17" s="81"/>
      <c r="H17" s="81"/>
      <c r="I17" s="81"/>
      <c r="J17" s="81"/>
      <c r="K17" s="81"/>
      <c r="L17" s="81"/>
      <c r="M17" s="80" t="str">
        <f>IF($G17="","",(AVERAGE(VLOOKUP($G17,Lists!$M$1:$S$6,7,0),VLOOKUP($H17,Lists!$M$1:$S$6,7,0),VLOOKUP($I17,Lists!$M$1:$S$6,7,0),VLOOKUP($J17,Lists!$M$1:$S$6,7,0),VLOOKUP($K17,Lists!$R$1:$S$6,2,0),VLOOKUP($L17,Lists!$Q$1:$S$6,3,0))))</f>
        <v/>
      </c>
      <c r="N17" s="79" t="str">
        <f t="shared" si="1"/>
        <v/>
      </c>
      <c r="O17" s="76"/>
      <c r="P17" s="78"/>
      <c r="Q17" s="78"/>
    </row>
    <row r="18" spans="1:17" s="88" customFormat="1" ht="14.25" customHeight="1">
      <c r="A18" s="89">
        <f t="shared" si="0"/>
        <v>14</v>
      </c>
      <c r="B18" s="76"/>
      <c r="C18" s="76"/>
      <c r="D18" s="81"/>
      <c r="E18" s="81"/>
      <c r="F18" s="80" t="str">
        <f>IF($D18="","",AVERAGE(VLOOKUP($D18,Lists!$K$1:$S$6,9,0),(VLOOKUP($E18,Lists!$L$1:$S$6,8,0))))</f>
        <v/>
      </c>
      <c r="G18" s="81"/>
      <c r="H18" s="81"/>
      <c r="I18" s="81"/>
      <c r="J18" s="81"/>
      <c r="K18" s="81"/>
      <c r="L18" s="81"/>
      <c r="M18" s="80" t="str">
        <f>IF($G18="","",(AVERAGE(VLOOKUP($G18,Lists!$M$1:$S$6,7,0),VLOOKUP($H18,Lists!$M$1:$S$6,7,0),VLOOKUP($I18,Lists!$M$1:$S$6,7,0),VLOOKUP($J18,Lists!$M$1:$S$6,7,0),VLOOKUP($K18,Lists!$R$1:$S$6,2,0),VLOOKUP($L18,Lists!$Q$1:$S$6,3,0))))</f>
        <v/>
      </c>
      <c r="N18" s="79" t="str">
        <f t="shared" si="1"/>
        <v/>
      </c>
      <c r="O18" s="76"/>
      <c r="P18" s="78"/>
      <c r="Q18" s="78"/>
    </row>
    <row r="19" spans="1:17" s="88" customFormat="1" ht="14.25" customHeight="1">
      <c r="A19" s="89">
        <f t="shared" si="0"/>
        <v>15</v>
      </c>
      <c r="B19" s="76"/>
      <c r="C19" s="76"/>
      <c r="D19" s="81"/>
      <c r="E19" s="81"/>
      <c r="F19" s="80" t="str">
        <f>IF($D19="","",AVERAGE(VLOOKUP($D19,Lists!$K$1:$S$6,9,0),(VLOOKUP($E19,Lists!$L$1:$S$6,8,0))))</f>
        <v/>
      </c>
      <c r="G19" s="81"/>
      <c r="H19" s="81"/>
      <c r="I19" s="81"/>
      <c r="J19" s="81"/>
      <c r="K19" s="81"/>
      <c r="L19" s="81"/>
      <c r="M19" s="80" t="str">
        <f>IF($G19="","",(AVERAGE(VLOOKUP($G19,Lists!$M$1:$S$6,7,0),VLOOKUP($H19,Lists!$M$1:$S$6,7,0),VLOOKUP($I19,Lists!$M$1:$S$6,7,0),VLOOKUP($J19,Lists!$M$1:$S$6,7,0),VLOOKUP($K19,Lists!$R$1:$S$6,2,0),VLOOKUP($L19,Lists!$Q$1:$S$6,3,0))))</f>
        <v/>
      </c>
      <c r="N19" s="79" t="str">
        <f t="shared" si="1"/>
        <v/>
      </c>
      <c r="O19" s="76"/>
      <c r="P19" s="78"/>
      <c r="Q19" s="78"/>
    </row>
    <row r="20" spans="1:17" s="88" customFormat="1" ht="14.25" customHeight="1">
      <c r="A20" s="89">
        <f t="shared" si="0"/>
        <v>16</v>
      </c>
      <c r="B20" s="76"/>
      <c r="C20" s="76"/>
      <c r="D20" s="81"/>
      <c r="E20" s="81"/>
      <c r="F20" s="80" t="str">
        <f>IF($D20="","",AVERAGE(VLOOKUP($D20,Lists!$K$1:$S$6,9,0),(VLOOKUP($E20,Lists!$L$1:$S$6,8,0))))</f>
        <v/>
      </c>
      <c r="G20" s="81"/>
      <c r="H20" s="81"/>
      <c r="I20" s="81"/>
      <c r="J20" s="81"/>
      <c r="K20" s="81"/>
      <c r="L20" s="81"/>
      <c r="M20" s="80" t="str">
        <f>IF($G20="","",(AVERAGE(VLOOKUP($G20,Lists!$M$1:$S$6,7,0),VLOOKUP($H20,Lists!$M$1:$S$6,7,0),VLOOKUP($I20,Lists!$M$1:$S$6,7,0),VLOOKUP($J20,Lists!$M$1:$S$6,7,0),VLOOKUP($K20,Lists!$R$1:$S$6,2,0),VLOOKUP($L20,Lists!$Q$1:$S$6,3,0))))</f>
        <v/>
      </c>
      <c r="N20" s="79" t="str">
        <f t="shared" si="1"/>
        <v/>
      </c>
      <c r="O20" s="76"/>
      <c r="P20" s="78"/>
      <c r="Q20" s="78"/>
    </row>
    <row r="21" spans="1:17" s="88" customFormat="1" ht="14.25" customHeight="1">
      <c r="A21" s="89">
        <f t="shared" si="0"/>
        <v>17</v>
      </c>
      <c r="B21" s="76"/>
      <c r="C21" s="76"/>
      <c r="D21" s="81"/>
      <c r="E21" s="81"/>
      <c r="F21" s="80" t="str">
        <f>IF($D21="","",AVERAGE(VLOOKUP($D21,Lists!$K$1:$S$6,9,0),(VLOOKUP($E21,Lists!$L$1:$S$6,8,0))))</f>
        <v/>
      </c>
      <c r="G21" s="81"/>
      <c r="H21" s="81"/>
      <c r="I21" s="81"/>
      <c r="J21" s="81"/>
      <c r="K21" s="81"/>
      <c r="L21" s="81"/>
      <c r="M21" s="80" t="str">
        <f>IF($G21="","",(AVERAGE(VLOOKUP($G21,Lists!$M$1:$S$6,7,0),VLOOKUP($H21,Lists!$M$1:$S$6,7,0),VLOOKUP($I21,Lists!$M$1:$S$6,7,0),VLOOKUP($J21,Lists!$M$1:$S$6,7,0),VLOOKUP($K21,Lists!$R$1:$S$6,2,0),VLOOKUP($L21,Lists!$Q$1:$S$6,3,0))))</f>
        <v/>
      </c>
      <c r="N21" s="79" t="str">
        <f t="shared" si="1"/>
        <v/>
      </c>
      <c r="O21" s="76"/>
      <c r="P21" s="78"/>
      <c r="Q21" s="78"/>
    </row>
    <row r="22" spans="1:17" s="88" customFormat="1" ht="14.25" customHeight="1">
      <c r="A22" s="89">
        <f t="shared" si="0"/>
        <v>18</v>
      </c>
      <c r="B22" s="76"/>
      <c r="C22" s="76"/>
      <c r="D22" s="81"/>
      <c r="E22" s="81"/>
      <c r="F22" s="80" t="str">
        <f>IF($D22="","",AVERAGE(VLOOKUP($D22,Lists!$K$1:$S$6,9,0),(VLOOKUP($E22,Lists!$L$1:$S$6,8,0))))</f>
        <v/>
      </c>
      <c r="G22" s="81"/>
      <c r="H22" s="81"/>
      <c r="I22" s="81"/>
      <c r="J22" s="81"/>
      <c r="K22" s="81"/>
      <c r="L22" s="81"/>
      <c r="M22" s="80" t="str">
        <f>IF($G22="","",(AVERAGE(VLOOKUP($G22,Lists!$M$1:$S$6,7,0),VLOOKUP($H22,Lists!$M$1:$S$6,7,0),VLOOKUP($I22,Lists!$M$1:$S$6,7,0),VLOOKUP($J22,Lists!$M$1:$S$6,7,0),VLOOKUP($K22,Lists!$R$1:$S$6,2,0),VLOOKUP($L22,Lists!$Q$1:$S$6,3,0))))</f>
        <v/>
      </c>
      <c r="N22" s="79" t="str">
        <f t="shared" si="1"/>
        <v/>
      </c>
      <c r="O22" s="76"/>
      <c r="P22" s="78"/>
      <c r="Q22" s="78"/>
    </row>
    <row r="23" spans="1:17" s="88" customFormat="1" ht="14.25" customHeight="1">
      <c r="A23" s="89">
        <f t="shared" si="0"/>
        <v>19</v>
      </c>
      <c r="B23" s="76"/>
      <c r="C23" s="76"/>
      <c r="D23" s="81"/>
      <c r="E23" s="81"/>
      <c r="F23" s="80" t="str">
        <f>IF($D23="","",AVERAGE(VLOOKUP($D23,Lists!$K$1:$S$6,9,0),(VLOOKUP($E23,Lists!$L$1:$S$6,8,0))))</f>
        <v/>
      </c>
      <c r="G23" s="81"/>
      <c r="H23" s="81"/>
      <c r="I23" s="81"/>
      <c r="J23" s="81"/>
      <c r="K23" s="81"/>
      <c r="L23" s="81"/>
      <c r="M23" s="80" t="str">
        <f>IF($G23="","",(AVERAGE(VLOOKUP($G23,Lists!$M$1:$S$6,7,0),VLOOKUP($H23,Lists!$M$1:$S$6,7,0),VLOOKUP($I23,Lists!$M$1:$S$6,7,0),VLOOKUP($J23,Lists!$M$1:$S$6,7,0),VLOOKUP($K23,Lists!$R$1:$S$6,2,0),VLOOKUP($L23,Lists!$Q$1:$S$6,3,0))))</f>
        <v/>
      </c>
      <c r="N23" s="79" t="str">
        <f t="shared" si="1"/>
        <v/>
      </c>
      <c r="O23" s="76"/>
      <c r="P23" s="78"/>
      <c r="Q23" s="78"/>
    </row>
    <row r="24" spans="1:17" s="88" customFormat="1" ht="14.25" customHeight="1">
      <c r="A24" s="89">
        <f t="shared" si="0"/>
        <v>20</v>
      </c>
      <c r="B24" s="76"/>
      <c r="C24" s="76"/>
      <c r="D24" s="81"/>
      <c r="E24" s="81"/>
      <c r="F24" s="80" t="str">
        <f>IF($D24="","",AVERAGE(VLOOKUP($D24,Lists!$K$1:$S$6,9,0),(VLOOKUP($E24,Lists!$L$1:$S$6,8,0))))</f>
        <v/>
      </c>
      <c r="G24" s="81"/>
      <c r="H24" s="81"/>
      <c r="I24" s="81"/>
      <c r="J24" s="81"/>
      <c r="K24" s="81"/>
      <c r="L24" s="81"/>
      <c r="M24" s="80" t="str">
        <f>IF($G24="","",(AVERAGE(VLOOKUP($G24,Lists!$M$1:$S$6,7,0),VLOOKUP($H24,Lists!$M$1:$S$6,7,0),VLOOKUP($I24,Lists!$M$1:$S$6,7,0),VLOOKUP($J24,Lists!$M$1:$S$6,7,0),VLOOKUP($K24,Lists!$R$1:$S$6,2,0),VLOOKUP($L24,Lists!$Q$1:$S$6,3,0))))</f>
        <v/>
      </c>
      <c r="N24" s="79" t="str">
        <f t="shared" si="1"/>
        <v/>
      </c>
      <c r="O24" s="76"/>
      <c r="P24" s="78"/>
      <c r="Q24" s="78"/>
    </row>
    <row r="25" spans="1:17" s="88" customFormat="1" ht="14.25" customHeight="1">
      <c r="A25" s="89">
        <f t="shared" si="0"/>
        <v>21</v>
      </c>
      <c r="B25" s="76"/>
      <c r="C25" s="76"/>
      <c r="D25" s="81"/>
      <c r="E25" s="81"/>
      <c r="F25" s="80" t="str">
        <f>IF($D25="","",AVERAGE(VLOOKUP($D25,Lists!$K$1:$S$6,9,0),(VLOOKUP($E25,Lists!$L$1:$S$6,8,0))))</f>
        <v/>
      </c>
      <c r="G25" s="81"/>
      <c r="H25" s="81"/>
      <c r="I25" s="81"/>
      <c r="J25" s="81"/>
      <c r="K25" s="81"/>
      <c r="L25" s="81"/>
      <c r="M25" s="80" t="str">
        <f>IF($G25="","",(AVERAGE(VLOOKUP($G25,Lists!$M$1:$S$6,7,0),VLOOKUP($H25,Lists!$M$1:$S$6,7,0),VLOOKUP($I25,Lists!$M$1:$S$6,7,0),VLOOKUP($J25,Lists!$M$1:$S$6,7,0),VLOOKUP($K25,Lists!$R$1:$S$6,2,0),VLOOKUP($L25,Lists!$Q$1:$S$6,3,0))))</f>
        <v/>
      </c>
      <c r="N25" s="79" t="str">
        <f t="shared" si="1"/>
        <v/>
      </c>
      <c r="O25" s="76"/>
      <c r="P25" s="78"/>
      <c r="Q25" s="78"/>
    </row>
    <row r="26" spans="1:17" s="88" customFormat="1" ht="14.25" customHeight="1">
      <c r="A26" s="89">
        <f t="shared" si="0"/>
        <v>22</v>
      </c>
      <c r="B26" s="76"/>
      <c r="C26" s="76"/>
      <c r="D26" s="81"/>
      <c r="E26" s="81"/>
      <c r="F26" s="80" t="str">
        <f>IF($D26="","",AVERAGE(VLOOKUP($D26,Lists!$K$1:$S$6,9,0),(VLOOKUP($E26,Lists!$L$1:$S$6,8,0))))</f>
        <v/>
      </c>
      <c r="G26" s="81"/>
      <c r="H26" s="81"/>
      <c r="I26" s="81"/>
      <c r="J26" s="81"/>
      <c r="K26" s="81"/>
      <c r="L26" s="81"/>
      <c r="M26" s="80" t="str">
        <f>IF($G26="","",(AVERAGE(VLOOKUP($G26,Lists!$M$1:$S$6,7,0),VLOOKUP($H26,Lists!$M$1:$S$6,7,0),VLOOKUP($I26,Lists!$M$1:$S$6,7,0),VLOOKUP($J26,Lists!$M$1:$S$6,7,0),VLOOKUP($K26,Lists!$R$1:$S$6,2,0),VLOOKUP($L26,Lists!$Q$1:$S$6,3,0))))</f>
        <v/>
      </c>
      <c r="N26" s="79" t="str">
        <f t="shared" si="1"/>
        <v/>
      </c>
      <c r="O26" s="76"/>
      <c r="P26" s="78"/>
      <c r="Q26" s="78"/>
    </row>
    <row r="27" spans="1:17" s="88" customFormat="1" ht="14.25" customHeight="1">
      <c r="A27" s="89">
        <f t="shared" si="0"/>
        <v>23</v>
      </c>
      <c r="B27" s="76"/>
      <c r="C27" s="76"/>
      <c r="D27" s="81"/>
      <c r="E27" s="81"/>
      <c r="F27" s="80" t="str">
        <f>IF($D27="","",AVERAGE(VLOOKUP($D27,Lists!$K$1:$S$6,9,0),(VLOOKUP($E27,Lists!$L$1:$S$6,8,0))))</f>
        <v/>
      </c>
      <c r="G27" s="81"/>
      <c r="H27" s="81"/>
      <c r="I27" s="81"/>
      <c r="J27" s="81"/>
      <c r="K27" s="81"/>
      <c r="L27" s="81"/>
      <c r="M27" s="80" t="str">
        <f>IF($G27="","",(AVERAGE(VLOOKUP($G27,Lists!$M$1:$S$6,7,0),VLOOKUP($H27,Lists!$M$1:$S$6,7,0),VLOOKUP($I27,Lists!$M$1:$S$6,7,0),VLOOKUP($J27,Lists!$M$1:$S$6,7,0),VLOOKUP($K27,Lists!$R$1:$S$6,2,0),VLOOKUP($L27,Lists!$Q$1:$S$6,3,0))))</f>
        <v/>
      </c>
      <c r="N27" s="79" t="str">
        <f t="shared" si="1"/>
        <v/>
      </c>
      <c r="O27" s="76"/>
      <c r="P27" s="78"/>
      <c r="Q27" s="78"/>
    </row>
    <row r="28" spans="1:17" s="88" customFormat="1" ht="14.25" customHeight="1">
      <c r="A28" s="89">
        <f t="shared" si="0"/>
        <v>24</v>
      </c>
      <c r="B28" s="76"/>
      <c r="C28" s="76"/>
      <c r="D28" s="81"/>
      <c r="E28" s="81"/>
      <c r="F28" s="80" t="str">
        <f>IF($D28="","",AVERAGE(VLOOKUP($D28,Lists!$K$1:$S$6,9,0),(VLOOKUP($E28,Lists!$L$1:$S$6,8,0))))</f>
        <v/>
      </c>
      <c r="G28" s="81"/>
      <c r="H28" s="81"/>
      <c r="I28" s="81"/>
      <c r="J28" s="81"/>
      <c r="K28" s="81"/>
      <c r="L28" s="81"/>
      <c r="M28" s="80" t="str">
        <f>IF($G28="","",(AVERAGE(VLOOKUP($G28,Lists!$M$1:$S$6,7,0),VLOOKUP($H28,Lists!$M$1:$S$6,7,0),VLOOKUP($I28,Lists!$M$1:$S$6,7,0),VLOOKUP($J28,Lists!$M$1:$S$6,7,0),VLOOKUP($K28,Lists!$R$1:$S$6,2,0),VLOOKUP($L28,Lists!$Q$1:$S$6,3,0))))</f>
        <v/>
      </c>
      <c r="N28" s="79" t="str">
        <f t="shared" si="1"/>
        <v/>
      </c>
      <c r="O28" s="76"/>
      <c r="P28" s="78"/>
      <c r="Q28" s="78"/>
    </row>
    <row r="29" spans="1:17" s="88" customFormat="1" ht="14.25" customHeight="1">
      <c r="A29" s="89">
        <f t="shared" si="0"/>
        <v>25</v>
      </c>
      <c r="B29" s="76"/>
      <c r="C29" s="76"/>
      <c r="D29" s="81"/>
      <c r="E29" s="81"/>
      <c r="F29" s="80" t="str">
        <f>IF($D29="","",AVERAGE(VLOOKUP($D29,Lists!$K$1:$S$6,9,0),(VLOOKUP($E29,Lists!$L$1:$S$6,8,0))))</f>
        <v/>
      </c>
      <c r="G29" s="81"/>
      <c r="H29" s="81"/>
      <c r="I29" s="81"/>
      <c r="J29" s="81"/>
      <c r="K29" s="81"/>
      <c r="L29" s="81"/>
      <c r="M29" s="80" t="str">
        <f>IF($G29="","",(AVERAGE(VLOOKUP($G29,Lists!$M$1:$S$6,7,0),VLOOKUP($H29,Lists!$M$1:$S$6,7,0),VLOOKUP($I29,Lists!$M$1:$S$6,7,0),VLOOKUP($J29,Lists!$M$1:$S$6,7,0),VLOOKUP($K29,Lists!$R$1:$S$6,2,0),VLOOKUP($L29,Lists!$Q$1:$S$6,3,0))))</f>
        <v/>
      </c>
      <c r="N29" s="79" t="str">
        <f t="shared" si="1"/>
        <v/>
      </c>
      <c r="O29" s="76"/>
      <c r="P29" s="78"/>
      <c r="Q29" s="78"/>
    </row>
    <row r="30" spans="1:17" s="88" customFormat="1" ht="14.25" customHeight="1">
      <c r="A30" s="89">
        <f t="shared" si="0"/>
        <v>26</v>
      </c>
      <c r="B30" s="76"/>
      <c r="C30" s="76"/>
      <c r="D30" s="81"/>
      <c r="E30" s="81"/>
      <c r="F30" s="80" t="str">
        <f>IF($D30="","",AVERAGE(VLOOKUP($D30,Lists!$K$1:$S$6,9,0),(VLOOKUP($E30,Lists!$L$1:$S$6,8,0))))</f>
        <v/>
      </c>
      <c r="G30" s="81"/>
      <c r="H30" s="81"/>
      <c r="I30" s="81"/>
      <c r="J30" s="81"/>
      <c r="K30" s="81"/>
      <c r="L30" s="81"/>
      <c r="M30" s="80" t="str">
        <f>IF($G30="","",(AVERAGE(VLOOKUP($G30,Lists!$M$1:$S$6,7,0),VLOOKUP($H30,Lists!$M$1:$S$6,7,0),VLOOKUP($I30,Lists!$M$1:$S$6,7,0),VLOOKUP($J30,Lists!$M$1:$S$6,7,0),VLOOKUP($K30,Lists!$R$1:$S$6,2,0),VLOOKUP($L30,Lists!$Q$1:$S$6,3,0))))</f>
        <v/>
      </c>
      <c r="N30" s="79" t="str">
        <f t="shared" si="1"/>
        <v/>
      </c>
      <c r="O30" s="76"/>
      <c r="P30" s="78"/>
      <c r="Q30" s="78"/>
    </row>
    <row r="31" spans="1:17" s="88" customFormat="1" ht="14.25" customHeight="1">
      <c r="A31" s="89">
        <f t="shared" si="0"/>
        <v>27</v>
      </c>
      <c r="B31" s="76"/>
      <c r="C31" s="76"/>
      <c r="D31" s="81"/>
      <c r="E31" s="81"/>
      <c r="F31" s="80" t="str">
        <f>IF($D31="","",AVERAGE(VLOOKUP($D31,Lists!$K$1:$S$6,9,0),(VLOOKUP($E31,Lists!$L$1:$S$6,8,0))))</f>
        <v/>
      </c>
      <c r="G31" s="81"/>
      <c r="H31" s="81"/>
      <c r="I31" s="81"/>
      <c r="J31" s="81"/>
      <c r="K31" s="81"/>
      <c r="L31" s="81"/>
      <c r="M31" s="80" t="str">
        <f>IF($G31="","",(AVERAGE(VLOOKUP($G31,Lists!$M$1:$S$6,7,0),VLOOKUP($H31,Lists!$M$1:$S$6,7,0),VLOOKUP($I31,Lists!$M$1:$S$6,7,0),VLOOKUP($J31,Lists!$M$1:$S$6,7,0),VLOOKUP($K31,Lists!$R$1:$S$6,2,0),VLOOKUP($L31,Lists!$Q$1:$S$6,3,0))))</f>
        <v/>
      </c>
      <c r="N31" s="79" t="str">
        <f t="shared" si="1"/>
        <v/>
      </c>
      <c r="O31" s="76"/>
      <c r="P31" s="78"/>
      <c r="Q31" s="78"/>
    </row>
    <row r="32" spans="1:17" s="88" customFormat="1" ht="14.25" customHeight="1">
      <c r="A32" s="89">
        <f t="shared" si="0"/>
        <v>28</v>
      </c>
      <c r="B32" s="76"/>
      <c r="C32" s="76"/>
      <c r="D32" s="81"/>
      <c r="E32" s="81"/>
      <c r="F32" s="80" t="str">
        <f>IF($D32="","",AVERAGE(VLOOKUP($D32,Lists!$K$1:$S$6,9,0),(VLOOKUP($E32,Lists!$L$1:$S$6,8,0))))</f>
        <v/>
      </c>
      <c r="G32" s="81"/>
      <c r="H32" s="81"/>
      <c r="I32" s="81"/>
      <c r="J32" s="81"/>
      <c r="K32" s="81"/>
      <c r="L32" s="81"/>
      <c r="M32" s="80" t="str">
        <f>IF($G32="","",(AVERAGE(VLOOKUP($G32,Lists!$M$1:$S$6,7,0),VLOOKUP($H32,Lists!$M$1:$S$6,7,0),VLOOKUP($I32,Lists!$M$1:$S$6,7,0),VLOOKUP($J32,Lists!$M$1:$S$6,7,0),VLOOKUP($K32,Lists!$R$1:$S$6,2,0),VLOOKUP($L32,Lists!$Q$1:$S$6,3,0))))</f>
        <v/>
      </c>
      <c r="N32" s="79" t="str">
        <f t="shared" si="1"/>
        <v/>
      </c>
      <c r="O32" s="76"/>
      <c r="P32" s="78"/>
      <c r="Q32" s="78"/>
    </row>
    <row r="33" spans="1:17" s="88" customFormat="1" ht="14.25" customHeight="1">
      <c r="A33" s="89">
        <f t="shared" si="0"/>
        <v>29</v>
      </c>
      <c r="B33" s="76"/>
      <c r="C33" s="76"/>
      <c r="D33" s="81"/>
      <c r="E33" s="81"/>
      <c r="F33" s="80" t="str">
        <f>IF($D33="","",AVERAGE(VLOOKUP($D33,Lists!$K$1:$S$6,9,0),(VLOOKUP($E33,Lists!$L$1:$S$6,8,0))))</f>
        <v/>
      </c>
      <c r="G33" s="81"/>
      <c r="H33" s="81"/>
      <c r="I33" s="81"/>
      <c r="J33" s="81"/>
      <c r="K33" s="81"/>
      <c r="L33" s="81"/>
      <c r="M33" s="80" t="str">
        <f>IF($G33="","",(AVERAGE(VLOOKUP($G33,Lists!$M$1:$S$6,7,0),VLOOKUP($H33,Lists!$M$1:$S$6,7,0),VLOOKUP($I33,Lists!$M$1:$S$6,7,0),VLOOKUP($J33,Lists!$M$1:$S$6,7,0),VLOOKUP($K33,Lists!$R$1:$S$6,2,0),VLOOKUP($L33,Lists!$Q$1:$S$6,3,0))))</f>
        <v/>
      </c>
      <c r="N33" s="79" t="str">
        <f t="shared" si="1"/>
        <v/>
      </c>
      <c r="O33" s="76"/>
      <c r="P33" s="78"/>
      <c r="Q33" s="78"/>
    </row>
    <row r="34" spans="1:17" s="88" customFormat="1" ht="14.25" customHeight="1">
      <c r="A34" s="89">
        <f t="shared" si="0"/>
        <v>30</v>
      </c>
      <c r="B34" s="76"/>
      <c r="C34" s="76"/>
      <c r="D34" s="81"/>
      <c r="E34" s="81"/>
      <c r="F34" s="80" t="str">
        <f>IF($D34="","",AVERAGE(VLOOKUP($D34,Lists!$K$1:$S$6,9,0),(VLOOKUP($E34,Lists!$L$1:$S$6,8,0))))</f>
        <v/>
      </c>
      <c r="G34" s="81"/>
      <c r="H34" s="81"/>
      <c r="I34" s="81"/>
      <c r="J34" s="81"/>
      <c r="K34" s="81"/>
      <c r="L34" s="81"/>
      <c r="M34" s="80" t="str">
        <f>IF($G34="","",(AVERAGE(VLOOKUP($G34,Lists!$M$1:$S$6,7,0),VLOOKUP($H34,Lists!$M$1:$S$6,7,0),VLOOKUP($I34,Lists!$M$1:$S$6,7,0),VLOOKUP($J34,Lists!$M$1:$S$6,7,0),VLOOKUP($K34,Lists!$R$1:$S$6,2,0),VLOOKUP($L34,Lists!$Q$1:$S$6,3,0))))</f>
        <v/>
      </c>
      <c r="N34" s="79" t="str">
        <f t="shared" si="1"/>
        <v/>
      </c>
      <c r="O34" s="76"/>
      <c r="P34" s="78"/>
      <c r="Q34" s="78"/>
    </row>
    <row r="35" spans="1:17" s="88" customFormat="1" ht="14.25" customHeight="1">
      <c r="A35" s="89">
        <f t="shared" si="0"/>
        <v>31</v>
      </c>
      <c r="B35" s="76"/>
      <c r="C35" s="76"/>
      <c r="D35" s="81"/>
      <c r="E35" s="81"/>
      <c r="F35" s="80" t="str">
        <f>IF($D35="","",AVERAGE(VLOOKUP($D35,Lists!$K$1:$S$6,9,0),(VLOOKUP($E35,Lists!$L$1:$S$6,8,0))))</f>
        <v/>
      </c>
      <c r="G35" s="81"/>
      <c r="H35" s="81"/>
      <c r="I35" s="81"/>
      <c r="J35" s="81"/>
      <c r="K35" s="81"/>
      <c r="L35" s="81"/>
      <c r="M35" s="80" t="str">
        <f>IF($G35="","",(AVERAGE(VLOOKUP($G35,Lists!$M$1:$S$6,7,0),VLOOKUP($H35,Lists!$M$1:$S$6,7,0),VLOOKUP($I35,Lists!$M$1:$S$6,7,0),VLOOKUP($J35,Lists!$M$1:$S$6,7,0),VLOOKUP($K35,Lists!$R$1:$S$6,2,0),VLOOKUP($L35,Lists!$Q$1:$S$6,3,0))))</f>
        <v/>
      </c>
      <c r="N35" s="79" t="str">
        <f t="shared" si="1"/>
        <v/>
      </c>
      <c r="O35" s="76"/>
      <c r="P35" s="78"/>
      <c r="Q35" s="78"/>
    </row>
    <row r="36" spans="1:17" s="88" customFormat="1" ht="14.25" customHeight="1">
      <c r="A36" s="89">
        <f t="shared" si="0"/>
        <v>32</v>
      </c>
      <c r="B36" s="76"/>
      <c r="C36" s="76"/>
      <c r="D36" s="81"/>
      <c r="E36" s="81"/>
      <c r="F36" s="80" t="str">
        <f>IF($D36="","",AVERAGE(VLOOKUP($D36,Lists!$K$1:$S$6,9,0),(VLOOKUP($E36,Lists!$L$1:$S$6,8,0))))</f>
        <v/>
      </c>
      <c r="G36" s="81"/>
      <c r="H36" s="81"/>
      <c r="I36" s="81"/>
      <c r="J36" s="81"/>
      <c r="K36" s="81"/>
      <c r="L36" s="81"/>
      <c r="M36" s="80" t="str">
        <f>IF($G36="","",(AVERAGE(VLOOKUP($G36,Lists!$M$1:$S$6,7,0),VLOOKUP($H36,Lists!$M$1:$S$6,7,0),VLOOKUP($I36,Lists!$M$1:$S$6,7,0),VLOOKUP($J36,Lists!$M$1:$S$6,7,0),VLOOKUP($K36,Lists!$R$1:$S$6,2,0),VLOOKUP($L36,Lists!$Q$1:$S$6,3,0))))</f>
        <v/>
      </c>
      <c r="N36" s="79" t="str">
        <f t="shared" si="1"/>
        <v/>
      </c>
      <c r="O36" s="76"/>
      <c r="P36" s="78"/>
      <c r="Q36" s="78"/>
    </row>
    <row r="37" spans="1:17" s="88" customFormat="1" ht="14.25" customHeight="1">
      <c r="A37" s="89">
        <f t="shared" si="0"/>
        <v>33</v>
      </c>
      <c r="B37" s="76"/>
      <c r="C37" s="76"/>
      <c r="D37" s="81"/>
      <c r="E37" s="81"/>
      <c r="F37" s="80" t="str">
        <f>IF($D37="","",AVERAGE(VLOOKUP($D37,Lists!$K$1:$S$6,9,0),(VLOOKUP($E37,Lists!$L$1:$S$6,8,0))))</f>
        <v/>
      </c>
      <c r="G37" s="81"/>
      <c r="H37" s="81"/>
      <c r="I37" s="81"/>
      <c r="J37" s="81"/>
      <c r="K37" s="81"/>
      <c r="L37" s="81"/>
      <c r="M37" s="80" t="str">
        <f>IF($G37="","",(AVERAGE(VLOOKUP($G37,Lists!$M$1:$S$6,7,0),VLOOKUP($H37,Lists!$M$1:$S$6,7,0),VLOOKUP($I37,Lists!$M$1:$S$6,7,0),VLOOKUP($J37,Lists!$M$1:$S$6,7,0),VLOOKUP($K37,Lists!$R$1:$S$6,2,0),VLOOKUP($L37,Lists!$Q$1:$S$6,3,0))))</f>
        <v/>
      </c>
      <c r="N37" s="79" t="str">
        <f t="shared" si="1"/>
        <v/>
      </c>
      <c r="O37" s="76"/>
      <c r="P37" s="78"/>
      <c r="Q37" s="78"/>
    </row>
    <row r="38" spans="1:17" s="88" customFormat="1" ht="14.25" customHeight="1">
      <c r="A38" s="89">
        <f t="shared" si="0"/>
        <v>34</v>
      </c>
      <c r="B38" s="76"/>
      <c r="C38" s="76"/>
      <c r="D38" s="81"/>
      <c r="E38" s="81"/>
      <c r="F38" s="80" t="str">
        <f>IF($D38="","",AVERAGE(VLOOKUP($D38,Lists!$K$1:$S$6,9,0),(VLOOKUP($E38,Lists!$L$1:$S$6,8,0))))</f>
        <v/>
      </c>
      <c r="G38" s="81"/>
      <c r="H38" s="81"/>
      <c r="I38" s="81"/>
      <c r="J38" s="81"/>
      <c r="K38" s="81"/>
      <c r="L38" s="81"/>
      <c r="M38" s="80" t="str">
        <f>IF($G38="","",(AVERAGE(VLOOKUP($G38,Lists!$M$1:$S$6,7,0),VLOOKUP($H38,Lists!$M$1:$S$6,7,0),VLOOKUP($I38,Lists!$M$1:$S$6,7,0),VLOOKUP($J38,Lists!$M$1:$S$6,7,0),VLOOKUP($K38,Lists!$R$1:$S$6,2,0),VLOOKUP($L38,Lists!$Q$1:$S$6,3,0))))</f>
        <v/>
      </c>
      <c r="N38" s="79" t="str">
        <f t="shared" si="1"/>
        <v/>
      </c>
      <c r="O38" s="76"/>
      <c r="P38" s="78"/>
      <c r="Q38" s="78"/>
    </row>
    <row r="39" spans="1:17" s="88" customFormat="1" ht="14.25" customHeight="1">
      <c r="A39" s="89">
        <f t="shared" si="0"/>
        <v>35</v>
      </c>
      <c r="B39" s="76"/>
      <c r="C39" s="76"/>
      <c r="D39" s="81"/>
      <c r="E39" s="81"/>
      <c r="F39" s="80" t="str">
        <f>IF($D39="","",AVERAGE(VLOOKUP($D39,Lists!$K$1:$S$6,9,0),(VLOOKUP($E39,Lists!$L$1:$S$6,8,0))))</f>
        <v/>
      </c>
      <c r="G39" s="81"/>
      <c r="H39" s="81"/>
      <c r="I39" s="81"/>
      <c r="J39" s="81"/>
      <c r="K39" s="81"/>
      <c r="L39" s="81"/>
      <c r="M39" s="80" t="str">
        <f>IF($G39="","",(AVERAGE(VLOOKUP($G39,Lists!$M$1:$S$6,7,0),VLOOKUP($H39,Lists!$M$1:$S$6,7,0),VLOOKUP($I39,Lists!$M$1:$S$6,7,0),VLOOKUP($J39,Lists!$M$1:$S$6,7,0),VLOOKUP($K39,Lists!$R$1:$S$6,2,0),VLOOKUP($L39,Lists!$Q$1:$S$6,3,0))))</f>
        <v/>
      </c>
      <c r="N39" s="79" t="str">
        <f t="shared" si="1"/>
        <v/>
      </c>
      <c r="O39" s="76"/>
      <c r="P39" s="78"/>
      <c r="Q39" s="78"/>
    </row>
    <row r="40" spans="1:17" s="88" customFormat="1" ht="14.25" customHeight="1">
      <c r="A40" s="89">
        <f t="shared" si="0"/>
        <v>36</v>
      </c>
      <c r="B40" s="76"/>
      <c r="C40" s="76"/>
      <c r="D40" s="81"/>
      <c r="E40" s="81"/>
      <c r="F40" s="80" t="str">
        <f>IF($D40="","",AVERAGE(VLOOKUP($D40,Lists!$K$1:$S$6,9,0),(VLOOKUP($E40,Lists!$L$1:$S$6,8,0))))</f>
        <v/>
      </c>
      <c r="G40" s="81"/>
      <c r="H40" s="81"/>
      <c r="I40" s="81"/>
      <c r="J40" s="81"/>
      <c r="K40" s="81"/>
      <c r="L40" s="81"/>
      <c r="M40" s="80" t="str">
        <f>IF($G40="","",(AVERAGE(VLOOKUP($G40,Lists!$M$1:$S$6,7,0),VLOOKUP($H40,Lists!$M$1:$S$6,7,0),VLOOKUP($I40,Lists!$M$1:$S$6,7,0),VLOOKUP($J40,Lists!$M$1:$S$6,7,0),VLOOKUP($K40,Lists!$R$1:$S$6,2,0),VLOOKUP($L40,Lists!$Q$1:$S$6,3,0))))</f>
        <v/>
      </c>
      <c r="N40" s="79" t="str">
        <f t="shared" si="1"/>
        <v/>
      </c>
      <c r="O40" s="76"/>
      <c r="P40" s="78"/>
      <c r="Q40" s="78"/>
    </row>
    <row r="41" spans="1:17" s="88" customFormat="1" ht="14.25" customHeight="1">
      <c r="A41" s="89">
        <f t="shared" si="0"/>
        <v>37</v>
      </c>
      <c r="B41" s="76"/>
      <c r="C41" s="76"/>
      <c r="D41" s="81"/>
      <c r="E41" s="81"/>
      <c r="F41" s="80" t="str">
        <f>IF($D41="","",AVERAGE(VLOOKUP($D41,Lists!$K$1:$S$6,9,0),(VLOOKUP($E41,Lists!$L$1:$S$6,8,0))))</f>
        <v/>
      </c>
      <c r="G41" s="81"/>
      <c r="H41" s="81"/>
      <c r="I41" s="81"/>
      <c r="J41" s="81"/>
      <c r="K41" s="81"/>
      <c r="L41" s="81"/>
      <c r="M41" s="80" t="str">
        <f>IF($G41="","",(AVERAGE(VLOOKUP($G41,Lists!$M$1:$S$6,7,0),VLOOKUP($H41,Lists!$M$1:$S$6,7,0),VLOOKUP($I41,Lists!$M$1:$S$6,7,0),VLOOKUP($J41,Lists!$M$1:$S$6,7,0),VLOOKUP($K41,Lists!$R$1:$S$6,2,0),VLOOKUP($L41,Lists!$Q$1:$S$6,3,0))))</f>
        <v/>
      </c>
      <c r="N41" s="79" t="str">
        <f t="shared" si="1"/>
        <v/>
      </c>
      <c r="O41" s="76"/>
      <c r="P41" s="78"/>
      <c r="Q41" s="78"/>
    </row>
    <row r="42" spans="1:17" s="88" customFormat="1" ht="14.25" customHeight="1">
      <c r="A42" s="89">
        <f t="shared" si="0"/>
        <v>38</v>
      </c>
      <c r="B42" s="76"/>
      <c r="C42" s="76"/>
      <c r="D42" s="81"/>
      <c r="E42" s="81"/>
      <c r="F42" s="80" t="str">
        <f>IF($D42="","",AVERAGE(VLOOKUP($D42,Lists!$K$1:$S$6,9,0),(VLOOKUP($E42,Lists!$L$1:$S$6,8,0))))</f>
        <v/>
      </c>
      <c r="G42" s="81"/>
      <c r="H42" s="81"/>
      <c r="I42" s="81"/>
      <c r="J42" s="81"/>
      <c r="K42" s="81"/>
      <c r="L42" s="81"/>
      <c r="M42" s="80" t="str">
        <f>IF($G42="","",(AVERAGE(VLOOKUP($G42,Lists!$M$1:$S$6,7,0),VLOOKUP($H42,Lists!$M$1:$S$6,7,0),VLOOKUP($I42,Lists!$M$1:$S$6,7,0),VLOOKUP($J42,Lists!$M$1:$S$6,7,0),VLOOKUP($K42,Lists!$R$1:$S$6,2,0),VLOOKUP($L42,Lists!$Q$1:$S$6,3,0))))</f>
        <v/>
      </c>
      <c r="N42" s="79" t="str">
        <f t="shared" si="1"/>
        <v/>
      </c>
      <c r="O42" s="76"/>
      <c r="P42" s="78"/>
      <c r="Q42" s="78"/>
    </row>
    <row r="43" spans="1:17" s="88" customFormat="1" ht="14.25" customHeight="1">
      <c r="A43" s="89">
        <f t="shared" si="0"/>
        <v>39</v>
      </c>
      <c r="B43" s="76"/>
      <c r="C43" s="76"/>
      <c r="D43" s="81"/>
      <c r="E43" s="81"/>
      <c r="F43" s="80" t="str">
        <f>IF($D43="","",AVERAGE(VLOOKUP($D43,Lists!$K$1:$S$6,9,0),(VLOOKUP($E43,Lists!$L$1:$S$6,8,0))))</f>
        <v/>
      </c>
      <c r="G43" s="81"/>
      <c r="H43" s="81"/>
      <c r="I43" s="81"/>
      <c r="J43" s="81"/>
      <c r="K43" s="81"/>
      <c r="L43" s="81"/>
      <c r="M43" s="80" t="str">
        <f>IF($G43="","",(AVERAGE(VLOOKUP($G43,Lists!$M$1:$S$6,7,0),VLOOKUP($H43,Lists!$M$1:$S$6,7,0),VLOOKUP($I43,Lists!$M$1:$S$6,7,0),VLOOKUP($J43,Lists!$M$1:$S$6,7,0),VLOOKUP($K43,Lists!$R$1:$S$6,2,0),VLOOKUP($L43,Lists!$Q$1:$S$6,3,0))))</f>
        <v/>
      </c>
      <c r="N43" s="79" t="str">
        <f t="shared" si="1"/>
        <v/>
      </c>
      <c r="O43" s="76"/>
      <c r="P43" s="78"/>
      <c r="Q43" s="78"/>
    </row>
    <row r="44" spans="1:17" s="88" customFormat="1" ht="14.25" customHeight="1">
      <c r="A44" s="89">
        <f t="shared" si="0"/>
        <v>40</v>
      </c>
      <c r="B44" s="76"/>
      <c r="C44" s="76"/>
      <c r="D44" s="81"/>
      <c r="E44" s="81"/>
      <c r="F44" s="80" t="str">
        <f>IF($D44="","",AVERAGE(VLOOKUP($D44,Lists!$K$1:$S$6,9,0),(VLOOKUP($E44,Lists!$L$1:$S$6,8,0))))</f>
        <v/>
      </c>
      <c r="G44" s="81"/>
      <c r="H44" s="81"/>
      <c r="I44" s="81"/>
      <c r="J44" s="81"/>
      <c r="K44" s="81"/>
      <c r="L44" s="81"/>
      <c r="M44" s="80" t="str">
        <f>IF($G44="","",(AVERAGE(VLOOKUP($G44,Lists!$M$1:$S$6,7,0),VLOOKUP($H44,Lists!$M$1:$S$6,7,0),VLOOKUP($I44,Lists!$M$1:$S$6,7,0),VLOOKUP($J44,Lists!$M$1:$S$6,7,0),VLOOKUP($K44,Lists!$R$1:$S$6,2,0),VLOOKUP($L44,Lists!$Q$1:$S$6,3,0))))</f>
        <v/>
      </c>
      <c r="N44" s="79" t="str">
        <f t="shared" si="1"/>
        <v/>
      </c>
      <c r="O44" s="76"/>
      <c r="P44" s="78"/>
      <c r="Q44" s="78"/>
    </row>
    <row r="45" spans="1:17" s="88" customFormat="1" ht="14.25" customHeight="1">
      <c r="A45" s="89">
        <f t="shared" si="0"/>
        <v>41</v>
      </c>
      <c r="B45" s="76"/>
      <c r="C45" s="76"/>
      <c r="D45" s="81"/>
      <c r="E45" s="81"/>
      <c r="F45" s="80" t="str">
        <f>IF($D45="","",AVERAGE(VLOOKUP($D45,Lists!$K$1:$S$6,9,0),(VLOOKUP($E45,Lists!$L$1:$S$6,8,0))))</f>
        <v/>
      </c>
      <c r="G45" s="81"/>
      <c r="H45" s="81"/>
      <c r="I45" s="81"/>
      <c r="J45" s="81"/>
      <c r="K45" s="81"/>
      <c r="L45" s="81"/>
      <c r="M45" s="80" t="str">
        <f>IF($G45="","",(AVERAGE(VLOOKUP($G45,Lists!$M$1:$S$6,7,0),VLOOKUP($H45,Lists!$M$1:$S$6,7,0),VLOOKUP($I45,Lists!$M$1:$S$6,7,0),VLOOKUP($J45,Lists!$M$1:$S$6,7,0),VLOOKUP($K45,Lists!$R$1:$S$6,2,0),VLOOKUP($L45,Lists!$Q$1:$S$6,3,0))))</f>
        <v/>
      </c>
      <c r="N45" s="79" t="str">
        <f t="shared" si="1"/>
        <v/>
      </c>
      <c r="O45" s="76"/>
      <c r="P45" s="78"/>
      <c r="Q45" s="78"/>
    </row>
    <row r="46" spans="1:17" s="88" customFormat="1" ht="14.25" customHeight="1">
      <c r="A46" s="89">
        <f t="shared" si="0"/>
        <v>42</v>
      </c>
      <c r="B46" s="76"/>
      <c r="C46" s="76"/>
      <c r="D46" s="81"/>
      <c r="E46" s="81"/>
      <c r="F46" s="80" t="str">
        <f>IF($D46="","",AVERAGE(VLOOKUP($D46,Lists!$K$1:$S$6,9,0),(VLOOKUP($E46,Lists!$L$1:$S$6,8,0))))</f>
        <v/>
      </c>
      <c r="G46" s="81"/>
      <c r="H46" s="81"/>
      <c r="I46" s="81"/>
      <c r="J46" s="81"/>
      <c r="K46" s="81"/>
      <c r="L46" s="81"/>
      <c r="M46" s="80" t="str">
        <f>IF($G46="","",(AVERAGE(VLOOKUP($G46,Lists!$M$1:$S$6,7,0),VLOOKUP($H46,Lists!$M$1:$S$6,7,0),VLOOKUP($I46,Lists!$M$1:$S$6,7,0),VLOOKUP($J46,Lists!$M$1:$S$6,7,0),VLOOKUP($K46,Lists!$R$1:$S$6,2,0),VLOOKUP($L46,Lists!$Q$1:$S$6,3,0))))</f>
        <v/>
      </c>
      <c r="N46" s="79" t="str">
        <f t="shared" si="1"/>
        <v/>
      </c>
      <c r="O46" s="76"/>
      <c r="P46" s="78"/>
      <c r="Q46" s="78"/>
    </row>
    <row r="47" spans="1:17" s="88" customFormat="1" ht="14.25" customHeight="1">
      <c r="A47" s="89">
        <f t="shared" si="0"/>
        <v>43</v>
      </c>
      <c r="B47" s="76"/>
      <c r="C47" s="76"/>
      <c r="D47" s="81"/>
      <c r="E47" s="81"/>
      <c r="F47" s="80" t="str">
        <f>IF($D47="","",AVERAGE(VLOOKUP($D47,Lists!$K$1:$S$6,9,0),(VLOOKUP($E47,Lists!$L$1:$S$6,8,0))))</f>
        <v/>
      </c>
      <c r="G47" s="81"/>
      <c r="H47" s="81"/>
      <c r="I47" s="81"/>
      <c r="J47" s="81"/>
      <c r="K47" s="81"/>
      <c r="L47" s="81"/>
      <c r="M47" s="80" t="str">
        <f>IF($G47="","",(AVERAGE(VLOOKUP($G47,Lists!$M$1:$S$6,7,0),VLOOKUP($H47,Lists!$M$1:$S$6,7,0),VLOOKUP($I47,Lists!$M$1:$S$6,7,0),VLOOKUP($J47,Lists!$M$1:$S$6,7,0),VLOOKUP($K47,Lists!$R$1:$S$6,2,0),VLOOKUP($L47,Lists!$Q$1:$S$6,3,0))))</f>
        <v/>
      </c>
      <c r="N47" s="79" t="str">
        <f t="shared" si="1"/>
        <v/>
      </c>
      <c r="O47" s="76"/>
      <c r="P47" s="78"/>
      <c r="Q47" s="78"/>
    </row>
    <row r="48" spans="1:17" s="88" customFormat="1" ht="14.25" customHeight="1">
      <c r="A48" s="89">
        <f t="shared" si="0"/>
        <v>44</v>
      </c>
      <c r="B48" s="76"/>
      <c r="C48" s="76"/>
      <c r="D48" s="81"/>
      <c r="E48" s="81"/>
      <c r="F48" s="80" t="str">
        <f>IF($D48="","",AVERAGE(VLOOKUP($D48,Lists!$K$1:$S$6,9,0),(VLOOKUP($E48,Lists!$L$1:$S$6,8,0))))</f>
        <v/>
      </c>
      <c r="G48" s="81"/>
      <c r="H48" s="81"/>
      <c r="I48" s="81"/>
      <c r="J48" s="81"/>
      <c r="K48" s="81"/>
      <c r="L48" s="81"/>
      <c r="M48" s="80" t="str">
        <f>IF($G48="","",(AVERAGE(VLOOKUP($G48,Lists!$M$1:$S$6,7,0),VLOOKUP($H48,Lists!$M$1:$S$6,7,0),VLOOKUP($I48,Lists!$M$1:$S$6,7,0),VLOOKUP($J48,Lists!$M$1:$S$6,7,0),VLOOKUP($K48,Lists!$R$1:$S$6,2,0),VLOOKUP($L48,Lists!$Q$1:$S$6,3,0))))</f>
        <v/>
      </c>
      <c r="N48" s="79" t="str">
        <f t="shared" si="1"/>
        <v/>
      </c>
      <c r="O48" s="76"/>
      <c r="P48" s="78"/>
      <c r="Q48" s="78"/>
    </row>
    <row r="49" spans="1:17" s="88" customFormat="1" ht="14.25" customHeight="1">
      <c r="A49" s="89">
        <f t="shared" si="0"/>
        <v>45</v>
      </c>
      <c r="B49" s="76"/>
      <c r="C49" s="76"/>
      <c r="D49" s="81"/>
      <c r="E49" s="81"/>
      <c r="F49" s="80" t="str">
        <f>IF($D49="","",AVERAGE(VLOOKUP($D49,Lists!$K$1:$S$6,9,0),(VLOOKUP($E49,Lists!$L$1:$S$6,8,0))))</f>
        <v/>
      </c>
      <c r="G49" s="81"/>
      <c r="H49" s="81"/>
      <c r="I49" s="81"/>
      <c r="J49" s="81"/>
      <c r="K49" s="81"/>
      <c r="L49" s="81"/>
      <c r="M49" s="80" t="str">
        <f>IF($G49="","",(AVERAGE(VLOOKUP($G49,Lists!$M$1:$S$6,7,0),VLOOKUP($H49,Lists!$M$1:$S$6,7,0),VLOOKUP($I49,Lists!$M$1:$S$6,7,0),VLOOKUP($J49,Lists!$M$1:$S$6,7,0),VLOOKUP($K49,Lists!$R$1:$S$6,2,0),VLOOKUP($L49,Lists!$Q$1:$S$6,3,0))))</f>
        <v/>
      </c>
      <c r="N49" s="79" t="str">
        <f t="shared" si="1"/>
        <v/>
      </c>
      <c r="O49" s="76"/>
      <c r="P49" s="78"/>
      <c r="Q49" s="78"/>
    </row>
    <row r="50" spans="1:17" s="88" customFormat="1" ht="14.25" customHeight="1">
      <c r="A50" s="89">
        <f t="shared" si="0"/>
        <v>46</v>
      </c>
      <c r="B50" s="76"/>
      <c r="C50" s="76"/>
      <c r="D50" s="81"/>
      <c r="E50" s="81"/>
      <c r="F50" s="80" t="str">
        <f>IF($D50="","",AVERAGE(VLOOKUP($D50,Lists!$K$1:$S$6,9,0),(VLOOKUP($E50,Lists!$L$1:$S$6,8,0))))</f>
        <v/>
      </c>
      <c r="G50" s="81"/>
      <c r="H50" s="81"/>
      <c r="I50" s="81"/>
      <c r="J50" s="81"/>
      <c r="K50" s="81"/>
      <c r="L50" s="81"/>
      <c r="M50" s="80" t="str">
        <f>IF($G50="","",(AVERAGE(VLOOKUP($G50,Lists!$M$1:$S$6,7,0),VLOOKUP($H50,Lists!$M$1:$S$6,7,0),VLOOKUP($I50,Lists!$M$1:$S$6,7,0),VLOOKUP($J50,Lists!$M$1:$S$6,7,0),VLOOKUP($K50,Lists!$R$1:$S$6,2,0),VLOOKUP($L50,Lists!$Q$1:$S$6,3,0))))</f>
        <v/>
      </c>
      <c r="N50" s="79" t="str">
        <f t="shared" si="1"/>
        <v/>
      </c>
      <c r="O50" s="76"/>
      <c r="P50" s="78"/>
      <c r="Q50" s="78"/>
    </row>
    <row r="51" spans="1:17" s="88" customFormat="1" ht="14.25" customHeight="1">
      <c r="A51" s="89">
        <f t="shared" si="0"/>
        <v>47</v>
      </c>
      <c r="B51" s="76"/>
      <c r="C51" s="76"/>
      <c r="D51" s="81"/>
      <c r="E51" s="81"/>
      <c r="F51" s="80" t="str">
        <f>IF($D51="","",AVERAGE(VLOOKUP($D51,Lists!$K$1:$S$6,9,0),(VLOOKUP($E51,Lists!$L$1:$S$6,8,0))))</f>
        <v/>
      </c>
      <c r="G51" s="81"/>
      <c r="H51" s="81"/>
      <c r="I51" s="81"/>
      <c r="J51" s="81"/>
      <c r="K51" s="81"/>
      <c r="L51" s="81"/>
      <c r="M51" s="80" t="str">
        <f>IF($G51="","",(AVERAGE(VLOOKUP($G51,Lists!$M$1:$S$6,7,0),VLOOKUP($H51,Lists!$M$1:$S$6,7,0),VLOOKUP($I51,Lists!$M$1:$S$6,7,0),VLOOKUP($J51,Lists!$M$1:$S$6,7,0),VLOOKUP($K51,Lists!$R$1:$S$6,2,0),VLOOKUP($L51,Lists!$Q$1:$S$6,3,0))))</f>
        <v/>
      </c>
      <c r="N51" s="79" t="str">
        <f t="shared" si="1"/>
        <v/>
      </c>
      <c r="O51" s="76"/>
      <c r="P51" s="78"/>
      <c r="Q51" s="78"/>
    </row>
    <row r="52" spans="1:17" s="88" customFormat="1" ht="14.25" customHeight="1">
      <c r="A52" s="89">
        <f t="shared" si="0"/>
        <v>48</v>
      </c>
      <c r="B52" s="76"/>
      <c r="C52" s="76"/>
      <c r="D52" s="81"/>
      <c r="E52" s="81"/>
      <c r="F52" s="80" t="str">
        <f>IF($D52="","",AVERAGE(VLOOKUP($D52,Lists!$K$1:$S$6,9,0),(VLOOKUP($E52,Lists!$L$1:$S$6,8,0))))</f>
        <v/>
      </c>
      <c r="G52" s="81"/>
      <c r="H52" s="81"/>
      <c r="I52" s="81"/>
      <c r="J52" s="81"/>
      <c r="K52" s="81"/>
      <c r="L52" s="81"/>
      <c r="M52" s="80" t="str">
        <f>IF($G52="","",(AVERAGE(VLOOKUP($G52,Lists!$M$1:$S$6,7,0),VLOOKUP($H52,Lists!$M$1:$S$6,7,0),VLOOKUP($I52,Lists!$M$1:$S$6,7,0),VLOOKUP($J52,Lists!$M$1:$S$6,7,0),VLOOKUP($K52,Lists!$R$1:$S$6,2,0),VLOOKUP($L52,Lists!$Q$1:$S$6,3,0))))</f>
        <v/>
      </c>
      <c r="N52" s="79" t="str">
        <f t="shared" si="1"/>
        <v/>
      </c>
      <c r="O52" s="76"/>
      <c r="P52" s="78"/>
      <c r="Q52" s="78"/>
    </row>
    <row r="53" spans="1:17" s="88" customFormat="1" ht="14.25" customHeight="1">
      <c r="A53" s="89">
        <f t="shared" si="0"/>
        <v>49</v>
      </c>
      <c r="B53" s="76"/>
      <c r="C53" s="76"/>
      <c r="D53" s="81"/>
      <c r="E53" s="81"/>
      <c r="F53" s="80" t="str">
        <f>IF($D53="","",AVERAGE(VLOOKUP($D53,Lists!$K$1:$S$6,9,0),(VLOOKUP($E53,Lists!$L$1:$S$6,8,0))))</f>
        <v/>
      </c>
      <c r="G53" s="81"/>
      <c r="H53" s="81"/>
      <c r="I53" s="81"/>
      <c r="J53" s="81"/>
      <c r="K53" s="81"/>
      <c r="L53" s="81"/>
      <c r="M53" s="80" t="str">
        <f>IF($G53="","",(AVERAGE(VLOOKUP($G53,Lists!$M$1:$S$6,7,0),VLOOKUP($H53,Lists!$M$1:$S$6,7,0),VLOOKUP($I53,Lists!$M$1:$S$6,7,0),VLOOKUP($J53,Lists!$M$1:$S$6,7,0),VLOOKUP($K53,Lists!$R$1:$S$6,2,0),VLOOKUP($L53,Lists!$Q$1:$S$6,3,0))))</f>
        <v/>
      </c>
      <c r="N53" s="79" t="str">
        <f t="shared" si="1"/>
        <v/>
      </c>
      <c r="O53" s="76"/>
      <c r="P53" s="78"/>
      <c r="Q53" s="78"/>
    </row>
    <row r="54" spans="1:17" s="88" customFormat="1" ht="14.25" customHeight="1">
      <c r="A54" s="89">
        <f t="shared" si="0"/>
        <v>50</v>
      </c>
      <c r="B54" s="76"/>
      <c r="C54" s="76"/>
      <c r="D54" s="81"/>
      <c r="E54" s="81"/>
      <c r="F54" s="80" t="str">
        <f>IF($D54="","",AVERAGE(VLOOKUP($D54,Lists!$K$1:$S$6,9,0),(VLOOKUP($E54,Lists!$L$1:$S$6,8,0))))</f>
        <v/>
      </c>
      <c r="G54" s="81"/>
      <c r="H54" s="81"/>
      <c r="I54" s="81"/>
      <c r="J54" s="81"/>
      <c r="K54" s="81"/>
      <c r="L54" s="81"/>
      <c r="M54" s="80" t="str">
        <f>IF($G54="","",(AVERAGE(VLOOKUP($G54,Lists!$M$1:$S$6,7,0),VLOOKUP($H54,Lists!$M$1:$S$6,7,0),VLOOKUP($I54,Lists!$M$1:$S$6,7,0),VLOOKUP($J54,Lists!$M$1:$S$6,7,0),VLOOKUP($K54,Lists!$R$1:$S$6,2,0),VLOOKUP($L54,Lists!$Q$1:$S$6,3,0))))</f>
        <v/>
      </c>
      <c r="N54" s="79" t="str">
        <f t="shared" si="1"/>
        <v/>
      </c>
      <c r="O54" s="76"/>
      <c r="P54" s="78"/>
      <c r="Q54" s="78"/>
    </row>
    <row r="55" spans="1:17" s="88" customFormat="1" ht="14.25" customHeight="1">
      <c r="A55" s="89">
        <f t="shared" si="0"/>
        <v>51</v>
      </c>
      <c r="B55" s="76"/>
      <c r="C55" s="76"/>
      <c r="D55" s="81"/>
      <c r="E55" s="81"/>
      <c r="F55" s="80" t="str">
        <f>IF($D55="","",AVERAGE(VLOOKUP($D55,Lists!$K$1:$S$6,9,0),(VLOOKUP($E55,Lists!$L$1:$S$6,8,0))))</f>
        <v/>
      </c>
      <c r="G55" s="81"/>
      <c r="H55" s="81"/>
      <c r="I55" s="81"/>
      <c r="J55" s="81"/>
      <c r="K55" s="81"/>
      <c r="L55" s="81"/>
      <c r="M55" s="80" t="str">
        <f>IF($G55="","",(AVERAGE(VLOOKUP($G55,Lists!$M$1:$S$6,7,0),VLOOKUP($H55,Lists!$M$1:$S$6,7,0),VLOOKUP($I55,Lists!$M$1:$S$6,7,0),VLOOKUP($J55,Lists!$M$1:$S$6,7,0),VLOOKUP($K55,Lists!$R$1:$S$6,2,0),VLOOKUP($L55,Lists!$Q$1:$S$6,3,0))))</f>
        <v/>
      </c>
      <c r="N55" s="79" t="str">
        <f t="shared" si="1"/>
        <v/>
      </c>
      <c r="O55" s="76"/>
      <c r="P55" s="78"/>
      <c r="Q55" s="78"/>
    </row>
    <row r="56" spans="1:17" s="88" customFormat="1" ht="14.25" customHeight="1">
      <c r="A56" s="89">
        <f t="shared" si="0"/>
        <v>52</v>
      </c>
      <c r="B56" s="76"/>
      <c r="C56" s="76"/>
      <c r="D56" s="81"/>
      <c r="E56" s="81"/>
      <c r="F56" s="80" t="str">
        <f>IF($D56="","",AVERAGE(VLOOKUP($D56,Lists!$K$1:$S$6,9,0),(VLOOKUP($E56,Lists!$L$1:$S$6,8,0))))</f>
        <v/>
      </c>
      <c r="G56" s="81"/>
      <c r="H56" s="81"/>
      <c r="I56" s="81"/>
      <c r="J56" s="81"/>
      <c r="K56" s="81"/>
      <c r="L56" s="81"/>
      <c r="M56" s="80" t="str">
        <f>IF($G56="","",(AVERAGE(VLOOKUP($G56,Lists!$M$1:$S$6,7,0),VLOOKUP($H56,Lists!$M$1:$S$6,7,0),VLOOKUP($I56,Lists!$M$1:$S$6,7,0),VLOOKUP($J56,Lists!$M$1:$S$6,7,0),VLOOKUP($K56,Lists!$R$1:$S$6,2,0),VLOOKUP($L56,Lists!$Q$1:$S$6,3,0))))</f>
        <v/>
      </c>
      <c r="N56" s="79" t="str">
        <f t="shared" si="1"/>
        <v/>
      </c>
      <c r="O56" s="76"/>
      <c r="P56" s="78"/>
      <c r="Q56" s="78"/>
    </row>
    <row r="57" spans="1:17" s="88" customFormat="1" ht="14.25" customHeight="1">
      <c r="A57" s="89">
        <f t="shared" si="0"/>
        <v>53</v>
      </c>
      <c r="B57" s="76"/>
      <c r="C57" s="76"/>
      <c r="D57" s="81"/>
      <c r="E57" s="81"/>
      <c r="F57" s="80" t="str">
        <f>IF($D57="","",AVERAGE(VLOOKUP($D57,Lists!$K$1:$S$6,9,0),(VLOOKUP($E57,Lists!$L$1:$S$6,8,0))))</f>
        <v/>
      </c>
      <c r="G57" s="81"/>
      <c r="H57" s="81"/>
      <c r="I57" s="81"/>
      <c r="J57" s="81"/>
      <c r="K57" s="81"/>
      <c r="L57" s="81"/>
      <c r="M57" s="80" t="str">
        <f>IF($G57="","",(AVERAGE(VLOOKUP($G57,Lists!$M$1:$S$6,7,0),VLOOKUP($H57,Lists!$M$1:$S$6,7,0),VLOOKUP($I57,Lists!$M$1:$S$6,7,0),VLOOKUP($J57,Lists!$M$1:$S$6,7,0),VLOOKUP($K57,Lists!$R$1:$S$6,2,0),VLOOKUP($L57,Lists!$Q$1:$S$6,3,0))))</f>
        <v/>
      </c>
      <c r="N57" s="79" t="str">
        <f t="shared" si="1"/>
        <v/>
      </c>
      <c r="O57" s="76"/>
      <c r="P57" s="78"/>
      <c r="Q57" s="78"/>
    </row>
    <row r="58" spans="1:17" s="88" customFormat="1" ht="14.25" customHeight="1">
      <c r="A58" s="89">
        <f t="shared" si="0"/>
        <v>54</v>
      </c>
      <c r="B58" s="76"/>
      <c r="C58" s="76"/>
      <c r="D58" s="81"/>
      <c r="E58" s="81"/>
      <c r="F58" s="80" t="str">
        <f>IF($D58="","",AVERAGE(VLOOKUP($D58,Lists!$K$1:$S$6,9,0),(VLOOKUP($E58,Lists!$L$1:$S$6,8,0))))</f>
        <v/>
      </c>
      <c r="G58" s="81"/>
      <c r="H58" s="81"/>
      <c r="I58" s="81"/>
      <c r="J58" s="81"/>
      <c r="K58" s="81"/>
      <c r="L58" s="81"/>
      <c r="M58" s="80" t="str">
        <f>IF($G58="","",(AVERAGE(VLOOKUP($G58,Lists!$M$1:$S$6,7,0),VLOOKUP($H58,Lists!$M$1:$S$6,7,0),VLOOKUP($I58,Lists!$M$1:$S$6,7,0),VLOOKUP($J58,Lists!$M$1:$S$6,7,0),VLOOKUP($K58,Lists!$R$1:$S$6,2,0),VLOOKUP($L58,Lists!$Q$1:$S$6,3,0))))</f>
        <v/>
      </c>
      <c r="N58" s="79" t="str">
        <f t="shared" si="1"/>
        <v/>
      </c>
      <c r="O58" s="76"/>
      <c r="P58" s="78"/>
      <c r="Q58" s="78"/>
    </row>
    <row r="59" spans="1:17" s="88" customFormat="1" ht="14.25" customHeight="1">
      <c r="A59" s="89">
        <f t="shared" si="0"/>
        <v>55</v>
      </c>
      <c r="B59" s="76"/>
      <c r="C59" s="76"/>
      <c r="D59" s="81"/>
      <c r="E59" s="81"/>
      <c r="F59" s="80" t="str">
        <f>IF($D59="","",AVERAGE(VLOOKUP($D59,Lists!$K$1:$S$6,9,0),(VLOOKUP($E59,Lists!$L$1:$S$6,8,0))))</f>
        <v/>
      </c>
      <c r="G59" s="81"/>
      <c r="H59" s="81"/>
      <c r="I59" s="81"/>
      <c r="J59" s="81"/>
      <c r="K59" s="81"/>
      <c r="L59" s="81"/>
      <c r="M59" s="80" t="str">
        <f>IF($G59="","",(AVERAGE(VLOOKUP($G59,Lists!$M$1:$S$6,7,0),VLOOKUP($H59,Lists!$M$1:$S$6,7,0),VLOOKUP($I59,Lists!$M$1:$S$6,7,0),VLOOKUP($J59,Lists!$M$1:$S$6,7,0),VLOOKUP($K59,Lists!$R$1:$S$6,2,0),VLOOKUP($L59,Lists!$Q$1:$S$6,3,0))))</f>
        <v/>
      </c>
      <c r="N59" s="79" t="str">
        <f t="shared" si="1"/>
        <v/>
      </c>
      <c r="O59" s="76"/>
      <c r="P59" s="78"/>
      <c r="Q59" s="78"/>
    </row>
    <row r="60" spans="1:17" s="88" customFormat="1" ht="14.25" customHeight="1">
      <c r="A60" s="89">
        <f t="shared" si="0"/>
        <v>56</v>
      </c>
      <c r="B60" s="76"/>
      <c r="C60" s="76"/>
      <c r="D60" s="81"/>
      <c r="E60" s="81"/>
      <c r="F60" s="80" t="str">
        <f>IF($D60="","",AVERAGE(VLOOKUP($D60,Lists!$K$1:$S$6,9,0),(VLOOKUP($E60,Lists!$L$1:$S$6,8,0))))</f>
        <v/>
      </c>
      <c r="G60" s="81"/>
      <c r="H60" s="81"/>
      <c r="I60" s="81"/>
      <c r="J60" s="81"/>
      <c r="K60" s="81"/>
      <c r="L60" s="81"/>
      <c r="M60" s="80" t="str">
        <f>IF($G60="","",(AVERAGE(VLOOKUP($G60,Lists!$M$1:$S$6,7,0),VLOOKUP($H60,Lists!$M$1:$S$6,7,0),VLOOKUP($I60,Lists!$M$1:$S$6,7,0),VLOOKUP($J60,Lists!$M$1:$S$6,7,0),VLOOKUP($K60,Lists!$R$1:$S$6,2,0),VLOOKUP($L60,Lists!$Q$1:$S$6,3,0))))</f>
        <v/>
      </c>
      <c r="N60" s="79" t="str">
        <f t="shared" si="1"/>
        <v/>
      </c>
      <c r="O60" s="76"/>
      <c r="P60" s="78"/>
      <c r="Q60" s="78"/>
    </row>
    <row r="61" spans="1:17" s="88" customFormat="1" ht="14.25" customHeight="1">
      <c r="A61" s="89">
        <f t="shared" si="0"/>
        <v>57</v>
      </c>
      <c r="B61" s="76"/>
      <c r="C61" s="76"/>
      <c r="D61" s="81"/>
      <c r="E61" s="81"/>
      <c r="F61" s="80" t="str">
        <f>IF($D61="","",AVERAGE(VLOOKUP($D61,Lists!$K$1:$S$6,9,0),(VLOOKUP($E61,Lists!$L$1:$S$6,8,0))))</f>
        <v/>
      </c>
      <c r="G61" s="81"/>
      <c r="H61" s="81"/>
      <c r="I61" s="81"/>
      <c r="J61" s="81"/>
      <c r="K61" s="81"/>
      <c r="L61" s="81"/>
      <c r="M61" s="80" t="str">
        <f>IF($G61="","",(AVERAGE(VLOOKUP($G61,Lists!$M$1:$S$6,7,0),VLOOKUP($H61,Lists!$M$1:$S$6,7,0),VLOOKUP($I61,Lists!$M$1:$S$6,7,0),VLOOKUP($J61,Lists!$M$1:$S$6,7,0),VLOOKUP($K61,Lists!$R$1:$S$6,2,0),VLOOKUP($L61,Lists!$Q$1:$S$6,3,0))))</f>
        <v/>
      </c>
      <c r="N61" s="79" t="str">
        <f t="shared" si="1"/>
        <v/>
      </c>
      <c r="O61" s="76"/>
      <c r="P61" s="78"/>
      <c r="Q61" s="78"/>
    </row>
    <row r="62" spans="1:17" s="88" customFormat="1" ht="14.25" customHeight="1">
      <c r="A62" s="89">
        <f t="shared" si="0"/>
        <v>58</v>
      </c>
      <c r="B62" s="76"/>
      <c r="C62" s="76"/>
      <c r="D62" s="81"/>
      <c r="E62" s="81"/>
      <c r="F62" s="80" t="str">
        <f>IF($D62="","",AVERAGE(VLOOKUP($D62,Lists!$K$1:$S$6,9,0),(VLOOKUP($E62,Lists!$L$1:$S$6,8,0))))</f>
        <v/>
      </c>
      <c r="G62" s="81"/>
      <c r="H62" s="81"/>
      <c r="I62" s="81"/>
      <c r="J62" s="81"/>
      <c r="K62" s="81"/>
      <c r="L62" s="81"/>
      <c r="M62" s="80" t="str">
        <f>IF($G62="","",(AVERAGE(VLOOKUP($G62,Lists!$M$1:$S$6,7,0),VLOOKUP($H62,Lists!$M$1:$S$6,7,0),VLOOKUP($I62,Lists!$M$1:$S$6,7,0),VLOOKUP($J62,Lists!$M$1:$S$6,7,0),VLOOKUP($K62,Lists!$R$1:$S$6,2,0),VLOOKUP($L62,Lists!$Q$1:$S$6,3,0))))</f>
        <v/>
      </c>
      <c r="N62" s="79" t="str">
        <f t="shared" si="1"/>
        <v/>
      </c>
      <c r="O62" s="76"/>
      <c r="P62" s="78"/>
      <c r="Q62" s="78"/>
    </row>
    <row r="63" spans="1:17" s="88" customFormat="1" ht="14.25" customHeight="1">
      <c r="A63" s="89">
        <f t="shared" si="0"/>
        <v>59</v>
      </c>
      <c r="B63" s="76"/>
      <c r="C63" s="76"/>
      <c r="D63" s="81"/>
      <c r="E63" s="81"/>
      <c r="F63" s="80" t="str">
        <f>IF($D63="","",AVERAGE(VLOOKUP($D63,Lists!$K$1:$S$6,9,0),(VLOOKUP($E63,Lists!$L$1:$S$6,8,0))))</f>
        <v/>
      </c>
      <c r="G63" s="81"/>
      <c r="H63" s="81"/>
      <c r="I63" s="81"/>
      <c r="J63" s="81"/>
      <c r="K63" s="81"/>
      <c r="L63" s="81"/>
      <c r="M63" s="80" t="str">
        <f>IF($G63="","",(AVERAGE(VLOOKUP($G63,Lists!$M$1:$S$6,7,0),VLOOKUP($H63,Lists!$M$1:$S$6,7,0),VLOOKUP($I63,Lists!$M$1:$S$6,7,0),VLOOKUP($J63,Lists!$M$1:$S$6,7,0),VLOOKUP($K63,Lists!$R$1:$S$6,2,0),VLOOKUP($L63,Lists!$Q$1:$S$6,3,0))))</f>
        <v/>
      </c>
      <c r="N63" s="79" t="str">
        <f t="shared" si="1"/>
        <v/>
      </c>
      <c r="O63" s="76"/>
      <c r="P63" s="78"/>
      <c r="Q63" s="78"/>
    </row>
    <row r="64" spans="1:17" s="88" customFormat="1" ht="14.25" customHeight="1">
      <c r="A64" s="89">
        <f t="shared" si="0"/>
        <v>60</v>
      </c>
      <c r="B64" s="76"/>
      <c r="C64" s="76"/>
      <c r="D64" s="81"/>
      <c r="E64" s="81"/>
      <c r="F64" s="80" t="str">
        <f>IF($D64="","",AVERAGE(VLOOKUP($D64,Lists!$K$1:$S$6,9,0),(VLOOKUP($E64,Lists!$L$1:$S$6,8,0))))</f>
        <v/>
      </c>
      <c r="G64" s="81"/>
      <c r="H64" s="81"/>
      <c r="I64" s="81"/>
      <c r="J64" s="81"/>
      <c r="K64" s="81"/>
      <c r="L64" s="81"/>
      <c r="M64" s="80" t="str">
        <f>IF($G64="","",(AVERAGE(VLOOKUP($G64,Lists!$M$1:$S$6,7,0),VLOOKUP($H64,Lists!$M$1:$S$6,7,0),VLOOKUP($I64,Lists!$M$1:$S$6,7,0),VLOOKUP($J64,Lists!$M$1:$S$6,7,0),VLOOKUP($K64,Lists!$R$1:$S$6,2,0),VLOOKUP($L64,Lists!$Q$1:$S$6,3,0))))</f>
        <v/>
      </c>
      <c r="N64" s="79" t="str">
        <f t="shared" si="1"/>
        <v/>
      </c>
      <c r="O64" s="76"/>
      <c r="P64" s="78"/>
      <c r="Q64" s="78"/>
    </row>
    <row r="65" spans="1:17" s="88" customFormat="1" ht="12">
      <c r="A65" s="89">
        <f t="shared" si="0"/>
        <v>61</v>
      </c>
      <c r="B65" s="76"/>
      <c r="C65" s="76"/>
      <c r="D65" s="81"/>
      <c r="E65" s="81"/>
      <c r="F65" s="80" t="str">
        <f>IF($D65="","",AVERAGE(VLOOKUP($D65,Lists!$K$1:$S$6,9,0),(VLOOKUP($E65,Lists!$L$1:$S$6,8,0))))</f>
        <v/>
      </c>
      <c r="G65" s="81"/>
      <c r="H65" s="81"/>
      <c r="I65" s="81"/>
      <c r="J65" s="81"/>
      <c r="K65" s="81"/>
      <c r="L65" s="81"/>
      <c r="M65" s="80" t="str">
        <f>IF($G65="","",(AVERAGE(VLOOKUP($G65,Lists!$M$1:$S$6,7,0),VLOOKUP($H65,Lists!$M$1:$S$6,7,0),VLOOKUP($I65,Lists!$M$1:$S$6,7,0),VLOOKUP($J65,Lists!$M$1:$S$6,7,0),VLOOKUP($K65,Lists!$R$1:$S$6,2,0),VLOOKUP($L65,Lists!$Q$1:$S$6,3,0))))</f>
        <v/>
      </c>
      <c r="N65" s="79" t="str">
        <f t="shared" si="1"/>
        <v/>
      </c>
      <c r="O65" s="76"/>
      <c r="P65" s="78"/>
      <c r="Q65" s="78"/>
    </row>
    <row r="66" spans="1:17" s="88" customFormat="1" ht="12.75" customHeight="1">
      <c r="A66" s="89">
        <f t="shared" si="0"/>
        <v>62</v>
      </c>
      <c r="B66" s="76"/>
      <c r="C66" s="76"/>
      <c r="D66" s="81"/>
      <c r="E66" s="81"/>
      <c r="F66" s="80" t="str">
        <f>IF($D66="","",AVERAGE(VLOOKUP($D66,Lists!$K$1:$S$6,9,0),(VLOOKUP($E66,Lists!$L$1:$S$6,8,0))))</f>
        <v/>
      </c>
      <c r="G66" s="81"/>
      <c r="H66" s="81"/>
      <c r="I66" s="81"/>
      <c r="J66" s="81"/>
      <c r="K66" s="81"/>
      <c r="L66" s="81"/>
      <c r="M66" s="80" t="str">
        <f>IF($G66="","",(AVERAGE(VLOOKUP($G66,Lists!$M$1:$S$6,7,0),VLOOKUP($H66,Lists!$M$1:$S$6,7,0),VLOOKUP($I66,Lists!$M$1:$S$6,7,0),VLOOKUP($J66,Lists!$M$1:$S$6,7,0),VLOOKUP($K66,Lists!$R$1:$S$6,2,0),VLOOKUP($L66,Lists!$Q$1:$S$6,3,0))))</f>
        <v/>
      </c>
      <c r="N66" s="79" t="str">
        <f t="shared" si="1"/>
        <v/>
      </c>
      <c r="O66" s="76"/>
      <c r="P66" s="78"/>
      <c r="Q66" s="78"/>
    </row>
    <row r="67" spans="1:17" s="88" customFormat="1" ht="14.25" customHeight="1">
      <c r="A67" s="89">
        <f t="shared" si="0"/>
        <v>63</v>
      </c>
      <c r="B67" s="76"/>
      <c r="C67" s="76"/>
      <c r="D67" s="81"/>
      <c r="E67" s="81"/>
      <c r="F67" s="80" t="str">
        <f>IF($D67="","",AVERAGE(VLOOKUP($D67,Lists!$K$1:$S$6,9,0),(VLOOKUP($E67,Lists!$L$1:$S$6,8,0))))</f>
        <v/>
      </c>
      <c r="G67" s="81"/>
      <c r="H67" s="81"/>
      <c r="I67" s="81"/>
      <c r="J67" s="81"/>
      <c r="K67" s="81"/>
      <c r="L67" s="81"/>
      <c r="M67" s="80" t="str">
        <f>IF($G67="","",(AVERAGE(VLOOKUP($G67,Lists!$M$1:$S$6,7,0),VLOOKUP($H67,Lists!$M$1:$S$6,7,0),VLOOKUP($I67,Lists!$M$1:$S$6,7,0),VLOOKUP($J67,Lists!$M$1:$S$6,7,0),VLOOKUP($K67,Lists!$R$1:$S$6,2,0),VLOOKUP($L67,Lists!$Q$1:$S$6,3,0))))</f>
        <v/>
      </c>
      <c r="N67" s="79" t="str">
        <f t="shared" si="1"/>
        <v/>
      </c>
      <c r="O67" s="76"/>
      <c r="P67" s="78"/>
      <c r="Q67" s="78"/>
    </row>
    <row r="68" spans="1:17" s="88" customFormat="1" ht="15" customHeight="1">
      <c r="A68" s="89">
        <f t="shared" si="0"/>
        <v>64</v>
      </c>
      <c r="B68" s="76"/>
      <c r="C68" s="76"/>
      <c r="D68" s="81"/>
      <c r="E68" s="81"/>
      <c r="F68" s="80" t="str">
        <f>IF($D68="","",AVERAGE(VLOOKUP($D68,Lists!$K$1:$S$6,9,0),(VLOOKUP($E68,Lists!$L$1:$S$6,8,0))))</f>
        <v/>
      </c>
      <c r="G68" s="81"/>
      <c r="H68" s="81"/>
      <c r="I68" s="81"/>
      <c r="J68" s="81"/>
      <c r="K68" s="81"/>
      <c r="L68" s="81"/>
      <c r="M68" s="80" t="str">
        <f>IF($G68="","",(AVERAGE(VLOOKUP($G68,Lists!$M$1:$S$6,7,0),VLOOKUP($H68,Lists!$M$1:$S$6,7,0),VLOOKUP($I68,Lists!$M$1:$S$6,7,0),VLOOKUP($J68,Lists!$M$1:$S$6,7,0),VLOOKUP($K68,Lists!$R$1:$S$6,2,0),VLOOKUP($L68,Lists!$Q$1:$S$6,3,0))))</f>
        <v/>
      </c>
      <c r="N68" s="79" t="str">
        <f t="shared" si="1"/>
        <v/>
      </c>
      <c r="O68" s="76"/>
      <c r="P68" s="78"/>
      <c r="Q68" s="78"/>
    </row>
    <row r="69" spans="1:17" s="88" customFormat="1" ht="14.25" customHeight="1">
      <c r="A69" s="89">
        <f t="shared" si="0"/>
        <v>65</v>
      </c>
      <c r="B69" s="76"/>
      <c r="C69" s="76"/>
      <c r="D69" s="81"/>
      <c r="E69" s="81"/>
      <c r="F69" s="80" t="str">
        <f>IF($D69="","",AVERAGE(VLOOKUP($D69,Lists!$K$1:$S$6,9,0),(VLOOKUP($E69,Lists!$L$1:$S$6,8,0))))</f>
        <v/>
      </c>
      <c r="G69" s="81"/>
      <c r="H69" s="81"/>
      <c r="I69" s="81"/>
      <c r="J69" s="81"/>
      <c r="K69" s="81"/>
      <c r="L69" s="81"/>
      <c r="M69" s="80" t="str">
        <f>IF($G69="","",(AVERAGE(VLOOKUP($G69,Lists!$M$1:$S$6,7,0),VLOOKUP($H69,Lists!$M$1:$S$6,7,0),VLOOKUP($I69,Lists!$M$1:$S$6,7,0),VLOOKUP($J69,Lists!$M$1:$S$6,7,0),VLOOKUP($K69,Lists!$R$1:$S$6,2,0),VLOOKUP($L69,Lists!$Q$1:$S$6,3,0))))</f>
        <v/>
      </c>
      <c r="N69" s="79" t="str">
        <f t="shared" si="1"/>
        <v/>
      </c>
      <c r="O69" s="76"/>
      <c r="P69" s="78"/>
      <c r="Q69" s="78"/>
    </row>
    <row r="70" spans="1:17" s="88" customFormat="1" ht="14.25" customHeight="1">
      <c r="A70" s="89">
        <f t="shared" ref="A70:A104" si="2">ROW()-ROW(A$4)</f>
        <v>66</v>
      </c>
      <c r="B70" s="76"/>
      <c r="C70" s="76"/>
      <c r="D70" s="81"/>
      <c r="E70" s="81"/>
      <c r="F70" s="80" t="str">
        <f>IF($D70="","",AVERAGE(VLOOKUP($D70,Lists!$K$1:$S$6,9,0),(VLOOKUP($E70,Lists!$L$1:$S$6,8,0))))</f>
        <v/>
      </c>
      <c r="G70" s="81"/>
      <c r="H70" s="81"/>
      <c r="I70" s="81"/>
      <c r="J70" s="81"/>
      <c r="K70" s="81"/>
      <c r="L70" s="81"/>
      <c r="M70" s="80" t="str">
        <f>IF($G70="","",(AVERAGE(VLOOKUP($G70,Lists!$M$1:$S$6,7,0),VLOOKUP($H70,Lists!$M$1:$S$6,7,0),VLOOKUP($I70,Lists!$M$1:$S$6,7,0),VLOOKUP($J70,Lists!$M$1:$S$6,7,0),VLOOKUP($K70,Lists!$R$1:$S$6,2,0),VLOOKUP($L70,Lists!$Q$1:$S$6,3,0))))</f>
        <v/>
      </c>
      <c r="N70" s="79" t="str">
        <f t="shared" ref="N70:N104" si="3">IF($D70="","",$F70*$M70)</f>
        <v/>
      </c>
      <c r="O70" s="76"/>
      <c r="P70" s="78"/>
      <c r="Q70" s="78"/>
    </row>
    <row r="71" spans="1:17" s="88" customFormat="1" ht="14.25" customHeight="1">
      <c r="A71" s="89">
        <f t="shared" si="2"/>
        <v>67</v>
      </c>
      <c r="B71" s="76"/>
      <c r="C71" s="76"/>
      <c r="D71" s="81"/>
      <c r="E71" s="81"/>
      <c r="F71" s="80" t="str">
        <f>IF($D71="","",AVERAGE(VLOOKUP($D71,Lists!$K$1:$S$6,9,0),(VLOOKUP($E71,Lists!$L$1:$S$6,8,0))))</f>
        <v/>
      </c>
      <c r="G71" s="81"/>
      <c r="H71" s="81"/>
      <c r="I71" s="81"/>
      <c r="J71" s="81"/>
      <c r="K71" s="81"/>
      <c r="L71" s="81"/>
      <c r="M71" s="80" t="str">
        <f>IF($G71="","",(AVERAGE(VLOOKUP($G71,Lists!$M$1:$S$6,7,0),VLOOKUP($H71,Lists!$M$1:$S$6,7,0),VLOOKUP($I71,Lists!$M$1:$S$6,7,0),VLOOKUP($J71,Lists!$M$1:$S$6,7,0),VLOOKUP($K71,Lists!$R$1:$S$6,2,0),VLOOKUP($L71,Lists!$Q$1:$S$6,3,0))))</f>
        <v/>
      </c>
      <c r="N71" s="79" t="str">
        <f t="shared" si="3"/>
        <v/>
      </c>
      <c r="O71" s="76"/>
      <c r="P71" s="78"/>
      <c r="Q71" s="78"/>
    </row>
    <row r="72" spans="1:17" s="88" customFormat="1" ht="14.25" customHeight="1">
      <c r="A72" s="89">
        <f t="shared" si="2"/>
        <v>68</v>
      </c>
      <c r="B72" s="76"/>
      <c r="C72" s="76"/>
      <c r="D72" s="81"/>
      <c r="E72" s="81"/>
      <c r="F72" s="80" t="str">
        <f>IF($D72="","",AVERAGE(VLOOKUP($D72,Lists!$K$1:$S$6,9,0),(VLOOKUP($E72,Lists!$L$1:$S$6,8,0))))</f>
        <v/>
      </c>
      <c r="G72" s="81"/>
      <c r="H72" s="81"/>
      <c r="I72" s="81"/>
      <c r="J72" s="81"/>
      <c r="K72" s="81"/>
      <c r="L72" s="81"/>
      <c r="M72" s="80" t="str">
        <f>IF($G72="","",(AVERAGE(VLOOKUP($G72,Lists!$M$1:$S$6,7,0),VLOOKUP($H72,Lists!$M$1:$S$6,7,0),VLOOKUP($I72,Lists!$M$1:$S$6,7,0),VLOOKUP($J72,Lists!$M$1:$S$6,7,0),VLOOKUP($K72,Lists!$R$1:$S$6,2,0),VLOOKUP($L72,Lists!$Q$1:$S$6,3,0))))</f>
        <v/>
      </c>
      <c r="N72" s="79" t="str">
        <f t="shared" si="3"/>
        <v/>
      </c>
      <c r="O72" s="76"/>
      <c r="P72" s="78"/>
      <c r="Q72" s="78"/>
    </row>
    <row r="73" spans="1:17" s="88" customFormat="1" ht="14.25" customHeight="1">
      <c r="A73" s="89">
        <f t="shared" si="2"/>
        <v>69</v>
      </c>
      <c r="B73" s="76"/>
      <c r="C73" s="76"/>
      <c r="D73" s="81"/>
      <c r="E73" s="81"/>
      <c r="F73" s="80" t="str">
        <f>IF($D73="","",AVERAGE(VLOOKUP($D73,Lists!$K$1:$S$6,9,0),(VLOOKUP($E73,Lists!$L$1:$S$6,8,0))))</f>
        <v/>
      </c>
      <c r="G73" s="81"/>
      <c r="H73" s="81"/>
      <c r="I73" s="81"/>
      <c r="J73" s="81"/>
      <c r="K73" s="81"/>
      <c r="L73" s="81"/>
      <c r="M73" s="80" t="str">
        <f>IF($G73="","",(AVERAGE(VLOOKUP($G73,Lists!$M$1:$S$6,7,0),VLOOKUP($H73,Lists!$M$1:$S$6,7,0),VLOOKUP($I73,Lists!$M$1:$S$6,7,0),VLOOKUP($J73,Lists!$M$1:$S$6,7,0),VLOOKUP($K73,Lists!$R$1:$S$6,2,0),VLOOKUP($L73,Lists!$Q$1:$S$6,3,0))))</f>
        <v/>
      </c>
      <c r="N73" s="79" t="str">
        <f t="shared" si="3"/>
        <v/>
      </c>
      <c r="O73" s="76"/>
      <c r="P73" s="78"/>
      <c r="Q73" s="78"/>
    </row>
    <row r="74" spans="1:17" s="88" customFormat="1" ht="14.25" customHeight="1">
      <c r="A74" s="89">
        <f t="shared" si="2"/>
        <v>70</v>
      </c>
      <c r="B74" s="76"/>
      <c r="C74" s="76"/>
      <c r="D74" s="81"/>
      <c r="E74" s="81"/>
      <c r="F74" s="80" t="str">
        <f>IF($D74="","",AVERAGE(VLOOKUP($D74,Lists!$K$1:$S$6,9,0),(VLOOKUP($E74,Lists!$L$1:$S$6,8,0))))</f>
        <v/>
      </c>
      <c r="G74" s="81"/>
      <c r="H74" s="81"/>
      <c r="I74" s="81"/>
      <c r="J74" s="81"/>
      <c r="K74" s="81"/>
      <c r="L74" s="81"/>
      <c r="M74" s="80" t="str">
        <f>IF($G74="","",(AVERAGE(VLOOKUP($G74,Lists!$M$1:$S$6,7,0),VLOOKUP($H74,Lists!$M$1:$S$6,7,0),VLOOKUP($I74,Lists!$M$1:$S$6,7,0),VLOOKUP($J74,Lists!$M$1:$S$6,7,0),VLOOKUP($K74,Lists!$R$1:$S$6,2,0),VLOOKUP($L74,Lists!$Q$1:$S$6,3,0))))</f>
        <v/>
      </c>
      <c r="N74" s="79" t="str">
        <f t="shared" si="3"/>
        <v/>
      </c>
      <c r="O74" s="76"/>
      <c r="P74" s="78"/>
      <c r="Q74" s="78"/>
    </row>
    <row r="75" spans="1:17" s="88" customFormat="1" ht="14.25" customHeight="1">
      <c r="A75" s="89">
        <f t="shared" si="2"/>
        <v>71</v>
      </c>
      <c r="B75" s="76"/>
      <c r="C75" s="76"/>
      <c r="D75" s="81"/>
      <c r="E75" s="81"/>
      <c r="F75" s="80" t="str">
        <f>IF($D75="","",AVERAGE(VLOOKUP($D75,Lists!$K$1:$S$6,9,0),(VLOOKUP($E75,Lists!$L$1:$S$6,8,0))))</f>
        <v/>
      </c>
      <c r="G75" s="81"/>
      <c r="H75" s="81"/>
      <c r="I75" s="81"/>
      <c r="J75" s="81"/>
      <c r="K75" s="81"/>
      <c r="L75" s="81"/>
      <c r="M75" s="80" t="str">
        <f>IF($G75="","",(AVERAGE(VLOOKUP($G75,Lists!$M$1:$S$6,7,0),VLOOKUP($H75,Lists!$M$1:$S$6,7,0),VLOOKUP($I75,Lists!$M$1:$S$6,7,0),VLOOKUP($J75,Lists!$M$1:$S$6,7,0),VLOOKUP($K75,Lists!$R$1:$S$6,2,0),VLOOKUP($L75,Lists!$Q$1:$S$6,3,0))))</f>
        <v/>
      </c>
      <c r="N75" s="79" t="str">
        <f t="shared" si="3"/>
        <v/>
      </c>
      <c r="O75" s="76"/>
      <c r="P75" s="78"/>
      <c r="Q75" s="78"/>
    </row>
    <row r="76" spans="1:17" s="88" customFormat="1" ht="14.25" customHeight="1">
      <c r="A76" s="89">
        <f t="shared" si="2"/>
        <v>72</v>
      </c>
      <c r="B76" s="76"/>
      <c r="C76" s="76"/>
      <c r="D76" s="81"/>
      <c r="E76" s="81"/>
      <c r="F76" s="80" t="str">
        <f>IF($D76="","",AVERAGE(VLOOKUP($D76,Lists!$K$1:$S$6,9,0),(VLOOKUP($E76,Lists!$L$1:$S$6,8,0))))</f>
        <v/>
      </c>
      <c r="G76" s="81"/>
      <c r="H76" s="81"/>
      <c r="I76" s="81"/>
      <c r="J76" s="81"/>
      <c r="K76" s="81"/>
      <c r="L76" s="81"/>
      <c r="M76" s="80" t="str">
        <f>IF($G76="","",(AVERAGE(VLOOKUP($G76,Lists!$M$1:$S$6,7,0),VLOOKUP($H76,Lists!$M$1:$S$6,7,0),VLOOKUP($I76,Lists!$M$1:$S$6,7,0),VLOOKUP($J76,Lists!$M$1:$S$6,7,0),VLOOKUP($K76,Lists!$R$1:$S$6,2,0),VLOOKUP($L76,Lists!$Q$1:$S$6,3,0))))</f>
        <v/>
      </c>
      <c r="N76" s="79" t="str">
        <f t="shared" si="3"/>
        <v/>
      </c>
      <c r="O76" s="76"/>
      <c r="P76" s="78"/>
      <c r="Q76" s="78"/>
    </row>
    <row r="77" spans="1:17" s="88" customFormat="1" ht="14.25" customHeight="1">
      <c r="A77" s="89">
        <f t="shared" si="2"/>
        <v>73</v>
      </c>
      <c r="B77" s="76"/>
      <c r="C77" s="76"/>
      <c r="D77" s="81"/>
      <c r="E77" s="81"/>
      <c r="F77" s="80" t="str">
        <f>IF($D77="","",AVERAGE(VLOOKUP($D77,Lists!$K$1:$S$6,9,0),(VLOOKUP($E77,Lists!$L$1:$S$6,8,0))))</f>
        <v/>
      </c>
      <c r="G77" s="81"/>
      <c r="H77" s="81"/>
      <c r="I77" s="81"/>
      <c r="J77" s="81"/>
      <c r="K77" s="81"/>
      <c r="L77" s="81"/>
      <c r="M77" s="80" t="str">
        <f>IF($G77="","",(AVERAGE(VLOOKUP($G77,Lists!$M$1:$S$6,7,0),VLOOKUP($H77,Lists!$M$1:$S$6,7,0),VLOOKUP($I77,Lists!$M$1:$S$6,7,0),VLOOKUP($J77,Lists!$M$1:$S$6,7,0),VLOOKUP($K77,Lists!$R$1:$S$6,2,0),VLOOKUP($L77,Lists!$Q$1:$S$6,3,0))))</f>
        <v/>
      </c>
      <c r="N77" s="79" t="str">
        <f t="shared" si="3"/>
        <v/>
      </c>
      <c r="O77" s="76"/>
      <c r="P77" s="78"/>
      <c r="Q77" s="78"/>
    </row>
    <row r="78" spans="1:17" s="88" customFormat="1" ht="14.25" customHeight="1">
      <c r="A78" s="89">
        <f t="shared" si="2"/>
        <v>74</v>
      </c>
      <c r="B78" s="76"/>
      <c r="C78" s="76"/>
      <c r="D78" s="81"/>
      <c r="E78" s="81"/>
      <c r="F78" s="80" t="str">
        <f>IF($D78="","",AVERAGE(VLOOKUP($D78,Lists!$K$1:$S$6,9,0),(VLOOKUP($E78,Lists!$L$1:$S$6,8,0))))</f>
        <v/>
      </c>
      <c r="G78" s="81"/>
      <c r="H78" s="81"/>
      <c r="I78" s="81"/>
      <c r="J78" s="81"/>
      <c r="K78" s="81"/>
      <c r="L78" s="81"/>
      <c r="M78" s="80" t="str">
        <f>IF($G78="","",(AVERAGE(VLOOKUP($G78,Lists!$M$1:$S$6,7,0),VLOOKUP($H78,Lists!$M$1:$S$6,7,0),VLOOKUP($I78,Lists!$M$1:$S$6,7,0),VLOOKUP($J78,Lists!$M$1:$S$6,7,0),VLOOKUP($K78,Lists!$R$1:$S$6,2,0),VLOOKUP($L78,Lists!$Q$1:$S$6,3,0))))</f>
        <v/>
      </c>
      <c r="N78" s="79" t="str">
        <f t="shared" si="3"/>
        <v/>
      </c>
      <c r="O78" s="76"/>
      <c r="P78" s="78"/>
      <c r="Q78" s="78"/>
    </row>
    <row r="79" spans="1:17" s="88" customFormat="1" ht="14.25" customHeight="1">
      <c r="A79" s="89">
        <f t="shared" si="2"/>
        <v>75</v>
      </c>
      <c r="B79" s="76"/>
      <c r="C79" s="76"/>
      <c r="D79" s="81"/>
      <c r="E79" s="81"/>
      <c r="F79" s="80" t="str">
        <f>IF($D79="","",AVERAGE(VLOOKUP($D79,Lists!$K$1:$S$6,9,0),(VLOOKUP($E79,Lists!$L$1:$S$6,8,0))))</f>
        <v/>
      </c>
      <c r="G79" s="81"/>
      <c r="H79" s="81"/>
      <c r="I79" s="81"/>
      <c r="J79" s="81"/>
      <c r="K79" s="81"/>
      <c r="L79" s="81"/>
      <c r="M79" s="80" t="str">
        <f>IF($G79="","",(AVERAGE(VLOOKUP($G79,Lists!$M$1:$S$6,7,0),VLOOKUP($H79,Lists!$M$1:$S$6,7,0),VLOOKUP($I79,Lists!$M$1:$S$6,7,0),VLOOKUP($J79,Lists!$M$1:$S$6,7,0),VLOOKUP($K79,Lists!$R$1:$S$6,2,0),VLOOKUP($L79,Lists!$Q$1:$S$6,3,0))))</f>
        <v/>
      </c>
      <c r="N79" s="79" t="str">
        <f t="shared" si="3"/>
        <v/>
      </c>
      <c r="O79" s="76"/>
      <c r="P79" s="78"/>
      <c r="Q79" s="78"/>
    </row>
    <row r="80" spans="1:17" s="88" customFormat="1" ht="14.25" customHeight="1">
      <c r="A80" s="89">
        <f t="shared" si="2"/>
        <v>76</v>
      </c>
      <c r="B80" s="76"/>
      <c r="C80" s="76"/>
      <c r="D80" s="81"/>
      <c r="E80" s="81"/>
      <c r="F80" s="80" t="str">
        <f>IF($D80="","",AVERAGE(VLOOKUP($D80,Lists!$K$1:$S$6,9,0),(VLOOKUP($E80,Lists!$L$1:$S$6,8,0))))</f>
        <v/>
      </c>
      <c r="G80" s="81"/>
      <c r="H80" s="81"/>
      <c r="I80" s="81"/>
      <c r="J80" s="81"/>
      <c r="K80" s="81"/>
      <c r="L80" s="81"/>
      <c r="M80" s="80" t="str">
        <f>IF($G80="","",(AVERAGE(VLOOKUP($G80,Lists!$M$1:$S$6,7,0),VLOOKUP($H80,Lists!$M$1:$S$6,7,0),VLOOKUP($I80,Lists!$M$1:$S$6,7,0),VLOOKUP($J80,Lists!$M$1:$S$6,7,0),VLOOKUP($K80,Lists!$R$1:$S$6,2,0),VLOOKUP($L80,Lists!$Q$1:$S$6,3,0))))</f>
        <v/>
      </c>
      <c r="N80" s="79" t="str">
        <f t="shared" si="3"/>
        <v/>
      </c>
      <c r="O80" s="76"/>
      <c r="P80" s="78"/>
      <c r="Q80" s="78"/>
    </row>
    <row r="81" spans="1:17" s="88" customFormat="1" ht="14.25" customHeight="1">
      <c r="A81" s="89">
        <f t="shared" si="2"/>
        <v>77</v>
      </c>
      <c r="B81" s="76"/>
      <c r="C81" s="76"/>
      <c r="D81" s="81"/>
      <c r="E81" s="81"/>
      <c r="F81" s="80" t="str">
        <f>IF($D81="","",AVERAGE(VLOOKUP($D81,Lists!$K$1:$S$6,9,0),(VLOOKUP($E81,Lists!$L$1:$S$6,8,0))))</f>
        <v/>
      </c>
      <c r="G81" s="81"/>
      <c r="H81" s="81"/>
      <c r="I81" s="81"/>
      <c r="J81" s="81"/>
      <c r="K81" s="81"/>
      <c r="L81" s="81"/>
      <c r="M81" s="80" t="str">
        <f>IF($G81="","",(AVERAGE(VLOOKUP($G81,Lists!$M$1:$S$6,7,0),VLOOKUP($H81,Lists!$M$1:$S$6,7,0),VLOOKUP($I81,Lists!$M$1:$S$6,7,0),VLOOKUP($J81,Lists!$M$1:$S$6,7,0),VLOOKUP($K81,Lists!$R$1:$S$6,2,0),VLOOKUP($L81,Lists!$Q$1:$S$6,3,0))))</f>
        <v/>
      </c>
      <c r="N81" s="79" t="str">
        <f t="shared" si="3"/>
        <v/>
      </c>
      <c r="O81" s="76"/>
      <c r="P81" s="78"/>
      <c r="Q81" s="78"/>
    </row>
    <row r="82" spans="1:17" s="88" customFormat="1" ht="14.25" customHeight="1">
      <c r="A82" s="89">
        <f t="shared" si="2"/>
        <v>78</v>
      </c>
      <c r="B82" s="76"/>
      <c r="C82" s="76"/>
      <c r="D82" s="81"/>
      <c r="E82" s="81"/>
      <c r="F82" s="80" t="str">
        <f>IF($D82="","",AVERAGE(VLOOKUP($D82,Lists!$K$1:$S$6,9,0),(VLOOKUP($E82,Lists!$L$1:$S$6,8,0))))</f>
        <v/>
      </c>
      <c r="G82" s="81"/>
      <c r="H82" s="81"/>
      <c r="I82" s="81"/>
      <c r="J82" s="81"/>
      <c r="K82" s="81"/>
      <c r="L82" s="81"/>
      <c r="M82" s="80" t="str">
        <f>IF($G82="","",(AVERAGE(VLOOKUP($G82,Lists!$M$1:$S$6,7,0),VLOOKUP($H82,Lists!$M$1:$S$6,7,0),VLOOKUP($I82,Lists!$M$1:$S$6,7,0),VLOOKUP($J82,Lists!$M$1:$S$6,7,0),VLOOKUP($K82,Lists!$R$1:$S$6,2,0),VLOOKUP($L82,Lists!$Q$1:$S$6,3,0))))</f>
        <v/>
      </c>
      <c r="N82" s="79" t="str">
        <f t="shared" si="3"/>
        <v/>
      </c>
      <c r="O82" s="76"/>
      <c r="P82" s="78"/>
      <c r="Q82" s="78"/>
    </row>
    <row r="83" spans="1:17" s="88" customFormat="1" ht="14.25" customHeight="1">
      <c r="A83" s="89">
        <f t="shared" si="2"/>
        <v>79</v>
      </c>
      <c r="B83" s="76"/>
      <c r="C83" s="76"/>
      <c r="D83" s="81"/>
      <c r="E83" s="81"/>
      <c r="F83" s="80" t="str">
        <f>IF($D83="","",AVERAGE(VLOOKUP($D83,Lists!$K$1:$S$6,9,0),(VLOOKUP($E83,Lists!$L$1:$S$6,8,0))))</f>
        <v/>
      </c>
      <c r="G83" s="81"/>
      <c r="H83" s="81"/>
      <c r="I83" s="81"/>
      <c r="J83" s="81"/>
      <c r="K83" s="81"/>
      <c r="L83" s="81"/>
      <c r="M83" s="80" t="str">
        <f>IF($G83="","",(AVERAGE(VLOOKUP($G83,Lists!$M$1:$S$6,7,0),VLOOKUP($H83,Lists!$M$1:$S$6,7,0),VLOOKUP($I83,Lists!$M$1:$S$6,7,0),VLOOKUP($J83,Lists!$M$1:$S$6,7,0),VLOOKUP($K83,Lists!$R$1:$S$6,2,0),VLOOKUP($L83,Lists!$Q$1:$S$6,3,0))))</f>
        <v/>
      </c>
      <c r="N83" s="79" t="str">
        <f t="shared" si="3"/>
        <v/>
      </c>
      <c r="O83" s="76"/>
      <c r="P83" s="78"/>
      <c r="Q83" s="78"/>
    </row>
    <row r="84" spans="1:17" s="88" customFormat="1" ht="14.25" customHeight="1">
      <c r="A84" s="89">
        <f t="shared" si="2"/>
        <v>80</v>
      </c>
      <c r="B84" s="76"/>
      <c r="C84" s="76"/>
      <c r="D84" s="81"/>
      <c r="E84" s="81"/>
      <c r="F84" s="80" t="str">
        <f>IF($D84="","",AVERAGE(VLOOKUP($D84,Lists!$K$1:$S$6,9,0),(VLOOKUP($E84,Lists!$L$1:$S$6,8,0))))</f>
        <v/>
      </c>
      <c r="G84" s="81"/>
      <c r="H84" s="81"/>
      <c r="I84" s="81"/>
      <c r="J84" s="81"/>
      <c r="K84" s="81"/>
      <c r="L84" s="81"/>
      <c r="M84" s="80" t="str">
        <f>IF($G84="","",(AVERAGE(VLOOKUP($G84,Lists!$M$1:$S$6,7,0),VLOOKUP($H84,Lists!$M$1:$S$6,7,0),VLOOKUP($I84,Lists!$M$1:$S$6,7,0),VLOOKUP($J84,Lists!$M$1:$S$6,7,0),VLOOKUP($K84,Lists!$R$1:$S$6,2,0),VLOOKUP($L84,Lists!$Q$1:$S$6,3,0))))</f>
        <v/>
      </c>
      <c r="N84" s="79" t="str">
        <f t="shared" si="3"/>
        <v/>
      </c>
      <c r="O84" s="76"/>
      <c r="P84" s="78"/>
      <c r="Q84" s="78"/>
    </row>
    <row r="85" spans="1:17" s="88" customFormat="1" ht="14.25" customHeight="1">
      <c r="A85" s="89">
        <f t="shared" si="2"/>
        <v>81</v>
      </c>
      <c r="B85" s="76"/>
      <c r="C85" s="76"/>
      <c r="D85" s="81"/>
      <c r="E85" s="81"/>
      <c r="F85" s="80" t="str">
        <f>IF($D85="","",AVERAGE(VLOOKUP($D85,Lists!$K$1:$S$6,9,0),(VLOOKUP($E85,Lists!$L$1:$S$6,8,0))))</f>
        <v/>
      </c>
      <c r="G85" s="81"/>
      <c r="H85" s="81"/>
      <c r="I85" s="81"/>
      <c r="J85" s="81"/>
      <c r="K85" s="81"/>
      <c r="L85" s="81"/>
      <c r="M85" s="80" t="str">
        <f>IF($G85="","",(AVERAGE(VLOOKUP($G85,Lists!$M$1:$S$6,7,0),VLOOKUP($H85,Lists!$M$1:$S$6,7,0),VLOOKUP($I85,Lists!$M$1:$S$6,7,0),VLOOKUP($J85,Lists!$M$1:$S$6,7,0),VLOOKUP($K85,Lists!$R$1:$S$6,2,0),VLOOKUP($L85,Lists!$Q$1:$S$6,3,0))))</f>
        <v/>
      </c>
      <c r="N85" s="79" t="str">
        <f t="shared" si="3"/>
        <v/>
      </c>
      <c r="O85" s="76"/>
      <c r="P85" s="78"/>
      <c r="Q85" s="78"/>
    </row>
    <row r="86" spans="1:17" s="88" customFormat="1" ht="14.25" customHeight="1">
      <c r="A86" s="89">
        <f t="shared" si="2"/>
        <v>82</v>
      </c>
      <c r="B86" s="76"/>
      <c r="C86" s="76"/>
      <c r="D86" s="81"/>
      <c r="E86" s="81"/>
      <c r="F86" s="80" t="str">
        <f>IF($D86="","",AVERAGE(VLOOKUP($D86,Lists!$K$1:$S$6,9,0),(VLOOKUP($E86,Lists!$L$1:$S$6,8,0))))</f>
        <v/>
      </c>
      <c r="G86" s="81"/>
      <c r="H86" s="81"/>
      <c r="I86" s="81"/>
      <c r="J86" s="81"/>
      <c r="K86" s="81"/>
      <c r="L86" s="81"/>
      <c r="M86" s="80" t="str">
        <f>IF($G86="","",(AVERAGE(VLOOKUP($G86,Lists!$M$1:$S$6,7,0),VLOOKUP($H86,Lists!$M$1:$S$6,7,0),VLOOKUP($I86,Lists!$M$1:$S$6,7,0),VLOOKUP($J86,Lists!$M$1:$S$6,7,0),VLOOKUP($K86,Lists!$R$1:$S$6,2,0),VLOOKUP($L86,Lists!$Q$1:$S$6,3,0))))</f>
        <v/>
      </c>
      <c r="N86" s="79" t="str">
        <f t="shared" si="3"/>
        <v/>
      </c>
      <c r="O86" s="76"/>
      <c r="P86" s="78"/>
      <c r="Q86" s="78"/>
    </row>
    <row r="87" spans="1:17" s="88" customFormat="1" ht="14.25" customHeight="1">
      <c r="A87" s="89">
        <f t="shared" si="2"/>
        <v>83</v>
      </c>
      <c r="B87" s="76"/>
      <c r="C87" s="76"/>
      <c r="D87" s="81"/>
      <c r="E87" s="81"/>
      <c r="F87" s="80" t="str">
        <f>IF($D87="","",AVERAGE(VLOOKUP($D87,Lists!$K$1:$S$6,9,0),(VLOOKUP($E87,Lists!$L$1:$S$6,8,0))))</f>
        <v/>
      </c>
      <c r="G87" s="81"/>
      <c r="H87" s="81"/>
      <c r="I87" s="81"/>
      <c r="J87" s="81"/>
      <c r="K87" s="81"/>
      <c r="L87" s="81"/>
      <c r="M87" s="80" t="str">
        <f>IF($G87="","",(AVERAGE(VLOOKUP($G87,Lists!$M$1:$S$6,7,0),VLOOKUP($H87,Lists!$M$1:$S$6,7,0),VLOOKUP($I87,Lists!$M$1:$S$6,7,0),VLOOKUP($J87,Lists!$M$1:$S$6,7,0),VLOOKUP($K87,Lists!$R$1:$S$6,2,0),VLOOKUP($L87,Lists!$Q$1:$S$6,3,0))))</f>
        <v/>
      </c>
      <c r="N87" s="79" t="str">
        <f t="shared" si="3"/>
        <v/>
      </c>
      <c r="O87" s="76"/>
      <c r="P87" s="78"/>
      <c r="Q87" s="78"/>
    </row>
    <row r="88" spans="1:17" s="88" customFormat="1" ht="14.25" customHeight="1">
      <c r="A88" s="89">
        <f t="shared" si="2"/>
        <v>84</v>
      </c>
      <c r="B88" s="76"/>
      <c r="C88" s="76"/>
      <c r="D88" s="81"/>
      <c r="E88" s="81"/>
      <c r="F88" s="80" t="str">
        <f>IF($D88="","",AVERAGE(VLOOKUP($D88,Lists!$K$1:$S$6,9,0),(VLOOKUP($E88,Lists!$L$1:$S$6,8,0))))</f>
        <v/>
      </c>
      <c r="G88" s="81"/>
      <c r="H88" s="81"/>
      <c r="I88" s="81"/>
      <c r="J88" s="81"/>
      <c r="K88" s="81"/>
      <c r="L88" s="81"/>
      <c r="M88" s="80" t="str">
        <f>IF($G88="","",(AVERAGE(VLOOKUP($G88,Lists!$M$1:$S$6,7,0),VLOOKUP($H88,Lists!$M$1:$S$6,7,0),VLOOKUP($I88,Lists!$M$1:$S$6,7,0),VLOOKUP($J88,Lists!$M$1:$S$6,7,0),VLOOKUP($K88,Lists!$R$1:$S$6,2,0),VLOOKUP($L88,Lists!$Q$1:$S$6,3,0))))</f>
        <v/>
      </c>
      <c r="N88" s="79" t="str">
        <f t="shared" si="3"/>
        <v/>
      </c>
      <c r="O88" s="76"/>
      <c r="P88" s="78"/>
      <c r="Q88" s="78"/>
    </row>
    <row r="89" spans="1:17" s="88" customFormat="1" ht="14.25" customHeight="1">
      <c r="A89" s="89">
        <f t="shared" si="2"/>
        <v>85</v>
      </c>
      <c r="B89" s="76"/>
      <c r="C89" s="76"/>
      <c r="D89" s="81"/>
      <c r="E89" s="81"/>
      <c r="F89" s="80" t="str">
        <f>IF($D89="","",AVERAGE(VLOOKUP($D89,Lists!$K$1:$S$6,9,0),(VLOOKUP($E89,Lists!$L$1:$S$6,8,0))))</f>
        <v/>
      </c>
      <c r="G89" s="81"/>
      <c r="H89" s="81"/>
      <c r="I89" s="81"/>
      <c r="J89" s="81"/>
      <c r="K89" s="81"/>
      <c r="L89" s="81"/>
      <c r="M89" s="80" t="str">
        <f>IF($G89="","",(AVERAGE(VLOOKUP($G89,Lists!$M$1:$S$6,7,0),VLOOKUP($H89,Lists!$M$1:$S$6,7,0),VLOOKUP($I89,Lists!$M$1:$S$6,7,0),VLOOKUP($J89,Lists!$M$1:$S$6,7,0),VLOOKUP($K89,Lists!$R$1:$S$6,2,0),VLOOKUP($L89,Lists!$Q$1:$S$6,3,0))))</f>
        <v/>
      </c>
      <c r="N89" s="79" t="str">
        <f t="shared" si="3"/>
        <v/>
      </c>
      <c r="O89" s="76"/>
      <c r="P89" s="78"/>
      <c r="Q89" s="78"/>
    </row>
    <row r="90" spans="1:17" s="88" customFormat="1" ht="14.25" customHeight="1">
      <c r="A90" s="89">
        <f t="shared" si="2"/>
        <v>86</v>
      </c>
      <c r="B90" s="76"/>
      <c r="C90" s="76"/>
      <c r="D90" s="81"/>
      <c r="E90" s="81"/>
      <c r="F90" s="80" t="str">
        <f>IF($D90="","",AVERAGE(VLOOKUP($D90,Lists!$K$1:$S$6,9,0),(VLOOKUP($E90,Lists!$L$1:$S$6,8,0))))</f>
        <v/>
      </c>
      <c r="G90" s="81"/>
      <c r="H90" s="81"/>
      <c r="I90" s="81"/>
      <c r="J90" s="81"/>
      <c r="K90" s="81"/>
      <c r="L90" s="81"/>
      <c r="M90" s="80" t="str">
        <f>IF($G90="","",(AVERAGE(VLOOKUP($G90,Lists!$M$1:$S$6,7,0),VLOOKUP($H90,Lists!$M$1:$S$6,7,0),VLOOKUP($I90,Lists!$M$1:$S$6,7,0),VLOOKUP($J90,Lists!$M$1:$S$6,7,0),VLOOKUP($K90,Lists!$R$1:$S$6,2,0),VLOOKUP($L90,Lists!$Q$1:$S$6,3,0))))</f>
        <v/>
      </c>
      <c r="N90" s="79" t="str">
        <f t="shared" si="3"/>
        <v/>
      </c>
      <c r="O90" s="76"/>
      <c r="P90" s="78"/>
      <c r="Q90" s="78"/>
    </row>
    <row r="91" spans="1:17" s="88" customFormat="1" ht="14.25" customHeight="1">
      <c r="A91" s="89">
        <f t="shared" si="2"/>
        <v>87</v>
      </c>
      <c r="B91" s="76"/>
      <c r="C91" s="76"/>
      <c r="D91" s="81"/>
      <c r="E91" s="81"/>
      <c r="F91" s="80" t="str">
        <f>IF($D91="","",AVERAGE(VLOOKUP($D91,Lists!$K$1:$S$6,9,0),(VLOOKUP($E91,Lists!$L$1:$S$6,8,0))))</f>
        <v/>
      </c>
      <c r="G91" s="81"/>
      <c r="H91" s="81"/>
      <c r="I91" s="81"/>
      <c r="J91" s="81"/>
      <c r="K91" s="81"/>
      <c r="L91" s="81"/>
      <c r="M91" s="80" t="str">
        <f>IF($G91="","",(AVERAGE(VLOOKUP($G91,Lists!$M$1:$S$6,7,0),VLOOKUP($H91,Lists!$M$1:$S$6,7,0),VLOOKUP($I91,Lists!$M$1:$S$6,7,0),VLOOKUP($J91,Lists!$M$1:$S$6,7,0),VLOOKUP($K91,Lists!$R$1:$S$6,2,0),VLOOKUP($L91,Lists!$Q$1:$S$6,3,0))))</f>
        <v/>
      </c>
      <c r="N91" s="79" t="str">
        <f t="shared" si="3"/>
        <v/>
      </c>
      <c r="O91" s="76"/>
      <c r="P91" s="78"/>
      <c r="Q91" s="78"/>
    </row>
    <row r="92" spans="1:17" s="88" customFormat="1" ht="14.25" customHeight="1">
      <c r="A92" s="89">
        <f t="shared" si="2"/>
        <v>88</v>
      </c>
      <c r="B92" s="76"/>
      <c r="C92" s="76"/>
      <c r="D92" s="81"/>
      <c r="E92" s="81"/>
      <c r="F92" s="80" t="str">
        <f>IF($D92="","",AVERAGE(VLOOKUP($D92,Lists!$K$1:$S$6,9,0),(VLOOKUP($E92,Lists!$L$1:$S$6,8,0))))</f>
        <v/>
      </c>
      <c r="G92" s="81"/>
      <c r="H92" s="81"/>
      <c r="I92" s="81"/>
      <c r="J92" s="81"/>
      <c r="K92" s="81"/>
      <c r="L92" s="81"/>
      <c r="M92" s="80" t="str">
        <f>IF($G92="","",(AVERAGE(VLOOKUP($G92,Lists!$M$1:$S$6,7,0),VLOOKUP($H92,Lists!$M$1:$S$6,7,0),VLOOKUP($I92,Lists!$M$1:$S$6,7,0),VLOOKUP($J92,Lists!$M$1:$S$6,7,0),VLOOKUP($K92,Lists!$R$1:$S$6,2,0),VLOOKUP($L92,Lists!$Q$1:$S$6,3,0))))</f>
        <v/>
      </c>
      <c r="N92" s="79" t="str">
        <f t="shared" si="3"/>
        <v/>
      </c>
      <c r="O92" s="76"/>
      <c r="P92" s="78"/>
      <c r="Q92" s="78"/>
    </row>
    <row r="93" spans="1:17" s="88" customFormat="1" ht="14.25" customHeight="1">
      <c r="A93" s="89">
        <f t="shared" si="2"/>
        <v>89</v>
      </c>
      <c r="B93" s="76"/>
      <c r="C93" s="76"/>
      <c r="D93" s="81"/>
      <c r="E93" s="81"/>
      <c r="F93" s="80" t="str">
        <f>IF($D93="","",AVERAGE(VLOOKUP($D93,Lists!$K$1:$S$6,9,0),(VLOOKUP($E93,Lists!$L$1:$S$6,8,0))))</f>
        <v/>
      </c>
      <c r="G93" s="81"/>
      <c r="H93" s="81"/>
      <c r="I93" s="81"/>
      <c r="J93" s="81"/>
      <c r="K93" s="81"/>
      <c r="L93" s="81"/>
      <c r="M93" s="80" t="str">
        <f>IF($G93="","",(AVERAGE(VLOOKUP($G93,Lists!$M$1:$S$6,7,0),VLOOKUP($H93,Lists!$M$1:$S$6,7,0),VLOOKUP($I93,Lists!$M$1:$S$6,7,0),VLOOKUP($J93,Lists!$M$1:$S$6,7,0),VLOOKUP($K93,Lists!$R$1:$S$6,2,0),VLOOKUP($L93,Lists!$Q$1:$S$6,3,0))))</f>
        <v/>
      </c>
      <c r="N93" s="79" t="str">
        <f t="shared" si="3"/>
        <v/>
      </c>
      <c r="O93" s="76"/>
      <c r="P93" s="78"/>
      <c r="Q93" s="78"/>
    </row>
    <row r="94" spans="1:17" s="88" customFormat="1" ht="14.25" customHeight="1">
      <c r="A94" s="89">
        <f t="shared" si="2"/>
        <v>90</v>
      </c>
      <c r="B94" s="76"/>
      <c r="C94" s="76"/>
      <c r="D94" s="81"/>
      <c r="E94" s="81"/>
      <c r="F94" s="80" t="str">
        <f>IF($D94="","",AVERAGE(VLOOKUP($D94,Lists!$K$1:$S$6,9,0),(VLOOKUP($E94,Lists!$L$1:$S$6,8,0))))</f>
        <v/>
      </c>
      <c r="G94" s="81"/>
      <c r="H94" s="81"/>
      <c r="I94" s="81"/>
      <c r="J94" s="81"/>
      <c r="K94" s="81"/>
      <c r="L94" s="81"/>
      <c r="M94" s="80" t="str">
        <f>IF($G94="","",(AVERAGE(VLOOKUP($G94,Lists!$M$1:$S$6,7,0),VLOOKUP($H94,Lists!$M$1:$S$6,7,0),VLOOKUP($I94,Lists!$M$1:$S$6,7,0),VLOOKUP($J94,Lists!$M$1:$S$6,7,0),VLOOKUP($K94,Lists!$R$1:$S$6,2,0),VLOOKUP($L94,Lists!$Q$1:$S$6,3,0))))</f>
        <v/>
      </c>
      <c r="N94" s="79" t="str">
        <f t="shared" si="3"/>
        <v/>
      </c>
      <c r="O94" s="76"/>
      <c r="P94" s="78"/>
      <c r="Q94" s="78"/>
    </row>
    <row r="95" spans="1:17" s="88" customFormat="1" ht="14.25" customHeight="1">
      <c r="A95" s="89">
        <f t="shared" si="2"/>
        <v>91</v>
      </c>
      <c r="B95" s="76"/>
      <c r="C95" s="76"/>
      <c r="D95" s="81"/>
      <c r="E95" s="81"/>
      <c r="F95" s="80" t="str">
        <f>IF($D95="","",AVERAGE(VLOOKUP($D95,Lists!$K$1:$S$6,9,0),(VLOOKUP($E95,Lists!$L$1:$S$6,8,0))))</f>
        <v/>
      </c>
      <c r="G95" s="81"/>
      <c r="H95" s="81"/>
      <c r="I95" s="81"/>
      <c r="J95" s="81"/>
      <c r="K95" s="81"/>
      <c r="L95" s="81"/>
      <c r="M95" s="80" t="str">
        <f>IF($G95="","",(AVERAGE(VLOOKUP($G95,Lists!$M$1:$S$6,7,0),VLOOKUP($H95,Lists!$M$1:$S$6,7,0),VLOOKUP($I95,Lists!$M$1:$S$6,7,0),VLOOKUP($J95,Lists!$M$1:$S$6,7,0),VLOOKUP($K95,Lists!$R$1:$S$6,2,0),VLOOKUP($L95,Lists!$Q$1:$S$6,3,0))))</f>
        <v/>
      </c>
      <c r="N95" s="79" t="str">
        <f t="shared" si="3"/>
        <v/>
      </c>
      <c r="O95" s="76"/>
      <c r="P95" s="78"/>
      <c r="Q95" s="78"/>
    </row>
    <row r="96" spans="1:17" s="88" customFormat="1" ht="14.25" customHeight="1">
      <c r="A96" s="89">
        <f t="shared" si="2"/>
        <v>92</v>
      </c>
      <c r="B96" s="76"/>
      <c r="C96" s="76"/>
      <c r="D96" s="81"/>
      <c r="E96" s="81"/>
      <c r="F96" s="80" t="str">
        <f>IF($D96="","",AVERAGE(VLOOKUP($D96,Lists!$K$1:$S$6,9,0),(VLOOKUP($E96,Lists!$L$1:$S$6,8,0))))</f>
        <v/>
      </c>
      <c r="G96" s="81"/>
      <c r="H96" s="81"/>
      <c r="I96" s="81"/>
      <c r="J96" s="81"/>
      <c r="K96" s="81"/>
      <c r="L96" s="81"/>
      <c r="M96" s="80" t="str">
        <f>IF($G96="","",(AVERAGE(VLOOKUP($G96,Lists!$M$1:$S$6,7,0),VLOOKUP($H96,Lists!$M$1:$S$6,7,0),VLOOKUP($I96,Lists!$M$1:$S$6,7,0),VLOOKUP($J96,Lists!$M$1:$S$6,7,0),VLOOKUP($K96,Lists!$R$1:$S$6,2,0),VLOOKUP($L96,Lists!$Q$1:$S$6,3,0))))</f>
        <v/>
      </c>
      <c r="N96" s="79" t="str">
        <f t="shared" si="3"/>
        <v/>
      </c>
      <c r="O96" s="76"/>
      <c r="P96" s="78"/>
      <c r="Q96" s="78"/>
    </row>
    <row r="97" spans="1:17" s="88" customFormat="1" ht="14.25" customHeight="1">
      <c r="A97" s="89">
        <f t="shared" si="2"/>
        <v>93</v>
      </c>
      <c r="B97" s="76"/>
      <c r="C97" s="76"/>
      <c r="D97" s="81"/>
      <c r="E97" s="81"/>
      <c r="F97" s="80" t="str">
        <f>IF($D97="","",AVERAGE(VLOOKUP($D97,Lists!$K$1:$S$6,9,0),(VLOOKUP($E97,Lists!$L$1:$S$6,8,0))))</f>
        <v/>
      </c>
      <c r="G97" s="81"/>
      <c r="H97" s="81"/>
      <c r="I97" s="81"/>
      <c r="J97" s="81"/>
      <c r="K97" s="81"/>
      <c r="L97" s="81"/>
      <c r="M97" s="80" t="str">
        <f>IF($G97="","",(AVERAGE(VLOOKUP($G97,Lists!$M$1:$S$6,7,0),VLOOKUP($H97,Lists!$M$1:$S$6,7,0),VLOOKUP($I97,Lists!$M$1:$S$6,7,0),VLOOKUP($J97,Lists!$M$1:$S$6,7,0),VLOOKUP($K97,Lists!$R$1:$S$6,2,0),VLOOKUP($L97,Lists!$Q$1:$S$6,3,0))))</f>
        <v/>
      </c>
      <c r="N97" s="79" t="str">
        <f t="shared" si="3"/>
        <v/>
      </c>
      <c r="O97" s="76"/>
      <c r="P97" s="78"/>
      <c r="Q97" s="78"/>
    </row>
    <row r="98" spans="1:17" s="88" customFormat="1" ht="14.25" customHeight="1">
      <c r="A98" s="89">
        <f t="shared" si="2"/>
        <v>94</v>
      </c>
      <c r="B98" s="76"/>
      <c r="C98" s="76"/>
      <c r="D98" s="81"/>
      <c r="E98" s="81"/>
      <c r="F98" s="80" t="str">
        <f>IF($D98="","",AVERAGE(VLOOKUP($D98,Lists!$K$1:$S$6,9,0),(VLOOKUP($E98,Lists!$L$1:$S$6,8,0))))</f>
        <v/>
      </c>
      <c r="G98" s="81"/>
      <c r="H98" s="81"/>
      <c r="I98" s="81"/>
      <c r="J98" s="81"/>
      <c r="K98" s="81"/>
      <c r="L98" s="81"/>
      <c r="M98" s="80" t="str">
        <f>IF($G98="","",(AVERAGE(VLOOKUP($G98,Lists!$M$1:$S$6,7,0),VLOOKUP($H98,Lists!$M$1:$S$6,7,0),VLOOKUP($I98,Lists!$M$1:$S$6,7,0),VLOOKUP($J98,Lists!$M$1:$S$6,7,0),VLOOKUP($K98,Lists!$R$1:$S$6,2,0),VLOOKUP($L98,Lists!$Q$1:$S$6,3,0))))</f>
        <v/>
      </c>
      <c r="N98" s="79" t="str">
        <f t="shared" si="3"/>
        <v/>
      </c>
      <c r="O98" s="76"/>
      <c r="P98" s="78"/>
      <c r="Q98" s="78"/>
    </row>
    <row r="99" spans="1:17" s="88" customFormat="1" ht="14.25" customHeight="1">
      <c r="A99" s="89">
        <f t="shared" si="2"/>
        <v>95</v>
      </c>
      <c r="B99" s="76"/>
      <c r="C99" s="76"/>
      <c r="D99" s="81"/>
      <c r="E99" s="81"/>
      <c r="F99" s="80" t="str">
        <f>IF($D99="","",AVERAGE(VLOOKUP($D99,Lists!$K$1:$S$6,9,0),(VLOOKUP($E99,Lists!$L$1:$S$6,8,0))))</f>
        <v/>
      </c>
      <c r="G99" s="81"/>
      <c r="H99" s="81"/>
      <c r="I99" s="81"/>
      <c r="J99" s="81"/>
      <c r="K99" s="81"/>
      <c r="L99" s="81"/>
      <c r="M99" s="80" t="str">
        <f>IF($G99="","",(AVERAGE(VLOOKUP($G99,Lists!$M$1:$S$6,7,0),VLOOKUP($H99,Lists!$M$1:$S$6,7,0),VLOOKUP($I99,Lists!$M$1:$S$6,7,0),VLOOKUP($J99,Lists!$M$1:$S$6,7,0),VLOOKUP($K99,Lists!$R$1:$S$6,2,0),VLOOKUP($L99,Lists!$Q$1:$S$6,3,0))))</f>
        <v/>
      </c>
      <c r="N99" s="79" t="str">
        <f t="shared" si="3"/>
        <v/>
      </c>
      <c r="O99" s="76"/>
      <c r="P99" s="78"/>
      <c r="Q99" s="78"/>
    </row>
    <row r="100" spans="1:17" s="88" customFormat="1" ht="14.25" customHeight="1">
      <c r="A100" s="89">
        <f t="shared" si="2"/>
        <v>96</v>
      </c>
      <c r="B100" s="76"/>
      <c r="C100" s="76"/>
      <c r="D100" s="81"/>
      <c r="E100" s="81"/>
      <c r="F100" s="80" t="str">
        <f>IF($D100="","",AVERAGE(VLOOKUP($D100,Lists!$K$1:$S$6,9,0),(VLOOKUP($E100,Lists!$L$1:$S$6,8,0))))</f>
        <v/>
      </c>
      <c r="G100" s="81"/>
      <c r="H100" s="81"/>
      <c r="I100" s="81"/>
      <c r="J100" s="81"/>
      <c r="K100" s="81"/>
      <c r="L100" s="81"/>
      <c r="M100" s="80" t="str">
        <f>IF($G100="","",(AVERAGE(VLOOKUP($G100,Lists!$M$1:$S$6,7,0),VLOOKUP($H100,Lists!$M$1:$S$6,7,0),VLOOKUP($I100,Lists!$M$1:$S$6,7,0),VLOOKUP($J100,Lists!$M$1:$S$6,7,0),VLOOKUP($K100,Lists!$R$1:$S$6,2,0),VLOOKUP($L100,Lists!$Q$1:$S$6,3,0))))</f>
        <v/>
      </c>
      <c r="N100" s="79" t="str">
        <f t="shared" si="3"/>
        <v/>
      </c>
      <c r="O100" s="76"/>
      <c r="P100" s="78"/>
      <c r="Q100" s="78"/>
    </row>
    <row r="101" spans="1:17" s="88" customFormat="1" ht="14.25" customHeight="1">
      <c r="A101" s="89">
        <f t="shared" si="2"/>
        <v>97</v>
      </c>
      <c r="B101" s="76"/>
      <c r="C101" s="76"/>
      <c r="D101" s="81"/>
      <c r="E101" s="81"/>
      <c r="F101" s="80" t="str">
        <f>IF($D101="","",AVERAGE(VLOOKUP($D101,Lists!$K$1:$S$6,9,0),(VLOOKUP($E101,Lists!$L$1:$S$6,8,0))))</f>
        <v/>
      </c>
      <c r="G101" s="81"/>
      <c r="H101" s="81"/>
      <c r="I101" s="81"/>
      <c r="J101" s="81"/>
      <c r="K101" s="81"/>
      <c r="L101" s="81"/>
      <c r="M101" s="80" t="str">
        <f>IF($G101="","",(AVERAGE(VLOOKUP($G101,Lists!$M$1:$S$6,7,0),VLOOKUP($H101,Lists!$M$1:$S$6,7,0),VLOOKUP($I101,Lists!$M$1:$S$6,7,0),VLOOKUP($J101,Lists!$M$1:$S$6,7,0),VLOOKUP($K101,Lists!$R$1:$S$6,2,0),VLOOKUP($L101,Lists!$Q$1:$S$6,3,0))))</f>
        <v/>
      </c>
      <c r="N101" s="79" t="str">
        <f t="shared" si="3"/>
        <v/>
      </c>
      <c r="O101" s="76"/>
      <c r="P101" s="78"/>
      <c r="Q101" s="78"/>
    </row>
    <row r="102" spans="1:17" s="88" customFormat="1" ht="14.25" customHeight="1">
      <c r="A102" s="89">
        <f t="shared" si="2"/>
        <v>98</v>
      </c>
      <c r="B102" s="76"/>
      <c r="C102" s="76"/>
      <c r="D102" s="81"/>
      <c r="E102" s="81"/>
      <c r="F102" s="80" t="str">
        <f>IF($D102="","",AVERAGE(VLOOKUP($D102,Lists!$K$1:$S$6,9,0),(VLOOKUP($E102,Lists!$L$1:$S$6,8,0))))</f>
        <v/>
      </c>
      <c r="G102" s="81"/>
      <c r="H102" s="81"/>
      <c r="I102" s="81"/>
      <c r="J102" s="81"/>
      <c r="K102" s="81"/>
      <c r="L102" s="81"/>
      <c r="M102" s="80" t="str">
        <f>IF($G102="","",(AVERAGE(VLOOKUP($G102,Lists!$M$1:$S$6,7,0),VLOOKUP($H102,Lists!$M$1:$S$6,7,0),VLOOKUP($I102,Lists!$M$1:$S$6,7,0),VLOOKUP($J102,Lists!$M$1:$S$6,7,0),VLOOKUP($K102,Lists!$R$1:$S$6,2,0),VLOOKUP($L102,Lists!$Q$1:$S$6,3,0))))</f>
        <v/>
      </c>
      <c r="N102" s="79" t="str">
        <f t="shared" si="3"/>
        <v/>
      </c>
      <c r="O102" s="76"/>
      <c r="P102" s="78"/>
      <c r="Q102" s="78"/>
    </row>
    <row r="103" spans="1:17" s="88" customFormat="1" ht="14.25" customHeight="1">
      <c r="A103" s="89">
        <f t="shared" si="2"/>
        <v>99</v>
      </c>
      <c r="B103" s="76"/>
      <c r="C103" s="76"/>
      <c r="D103" s="81"/>
      <c r="E103" s="81"/>
      <c r="F103" s="80" t="str">
        <f>IF($D103="","",AVERAGE(VLOOKUP($D103,Lists!$K$1:$S$6,9,0),(VLOOKUP($E103,Lists!$L$1:$S$6,8,0))))</f>
        <v/>
      </c>
      <c r="G103" s="81"/>
      <c r="H103" s="81"/>
      <c r="I103" s="81"/>
      <c r="J103" s="81"/>
      <c r="K103" s="81"/>
      <c r="L103" s="81"/>
      <c r="M103" s="80" t="str">
        <f>IF($G103="","",(AVERAGE(VLOOKUP($G103,Lists!$M$1:$S$6,7,0),VLOOKUP($H103,Lists!$M$1:$S$6,7,0),VLOOKUP($I103,Lists!$M$1:$S$6,7,0),VLOOKUP($J103,Lists!$M$1:$S$6,7,0),VLOOKUP($K103,Lists!$R$1:$S$6,2,0),VLOOKUP($L103,Lists!$Q$1:$S$6,3,0))))</f>
        <v/>
      </c>
      <c r="N103" s="79" t="str">
        <f t="shared" si="3"/>
        <v/>
      </c>
      <c r="O103" s="76"/>
      <c r="P103" s="78"/>
      <c r="Q103" s="78"/>
    </row>
    <row r="104" spans="1:17" s="88" customFormat="1" ht="14.25" customHeight="1">
      <c r="A104" s="89">
        <f t="shared" si="2"/>
        <v>100</v>
      </c>
      <c r="B104" s="76"/>
      <c r="C104" s="76"/>
      <c r="D104" s="81"/>
      <c r="E104" s="81"/>
      <c r="F104" s="80" t="str">
        <f>IF($D104="","",AVERAGE(VLOOKUP($D104,Lists!$K$1:$S$6,9,0),(VLOOKUP($E104,Lists!$L$1:$S$6,8,0))))</f>
        <v/>
      </c>
      <c r="G104" s="81"/>
      <c r="H104" s="81"/>
      <c r="I104" s="81"/>
      <c r="J104" s="81"/>
      <c r="K104" s="81"/>
      <c r="L104" s="81"/>
      <c r="M104" s="80" t="str">
        <f>IF($G104="","",(AVERAGE(VLOOKUP($G104,Lists!$M$1:$S$6,7,0),VLOOKUP($H104,Lists!$M$1:$S$6,7,0),VLOOKUP($I104,Lists!$M$1:$S$6,7,0),VLOOKUP($J104,Lists!$M$1:$S$6,7,0),VLOOKUP($K104,Lists!$R$1:$S$6,2,0),VLOOKUP($L104,Lists!$Q$1:$S$6,3,0))))</f>
        <v/>
      </c>
      <c r="N104" s="79" t="str">
        <f t="shared" si="3"/>
        <v/>
      </c>
      <c r="O104" s="76"/>
      <c r="P104" s="78"/>
      <c r="Q104" s="78"/>
    </row>
  </sheetData>
  <sheetProtection formatCells="0" formatColumns="0" formatRows="0" insertRows="0" deleteRows="0" selectLockedCells="1" sort="0" autoFilter="0"/>
  <mergeCells count="12">
    <mergeCell ref="A1:C1"/>
    <mergeCell ref="Q3:Q4"/>
    <mergeCell ref="G3:L3"/>
    <mergeCell ref="M3:M4"/>
    <mergeCell ref="N3:N4"/>
    <mergeCell ref="O3:O4"/>
    <mergeCell ref="P3:P4"/>
    <mergeCell ref="F3:F4"/>
    <mergeCell ref="A3:A4"/>
    <mergeCell ref="B3:B4"/>
    <mergeCell ref="C3:C4"/>
    <mergeCell ref="D3:E3"/>
  </mergeCells>
  <conditionalFormatting sqref="N5:N104">
    <cfRule type="cellIs" priority="3" stopIfTrue="1" operator="equal">
      <formula>""</formula>
    </cfRule>
  </conditionalFormatting>
  <dataValidations count="9">
    <dataValidation type="list" allowBlank="1" showInputMessage="1" showErrorMessage="1" sqref="P5:P104" xr:uid="{00000000-0002-0000-0300-000000000000}">
      <formula1>Success</formula1>
    </dataValidation>
    <dataValidation allowBlank="1" showErrorMessage="1" errorTitle="Error" error="Please select an option from the drop down list." sqref="F5:F104 M5:M104" xr:uid="{00000000-0002-0000-0300-000001000000}"/>
    <dataValidation type="list" allowBlank="1" showErrorMessage="1" errorTitle="Error" error="Please select an option from the drop down list." sqref="G5:J104" xr:uid="{00000000-0002-0000-0300-000002000000}">
      <formula1>Potential</formula1>
    </dataValidation>
    <dataValidation type="list" allowBlank="1" showErrorMessage="1" errorTitle="Error" error="Please select an option from the drop down list." sqref="E5:E104" xr:uid="{00000000-0002-0000-0300-000003000000}">
      <formula1>Occurrences</formula1>
    </dataValidation>
    <dataValidation type="list" allowBlank="1" showErrorMessage="1" errorTitle="Error" error="Please select an option from the drop down list." sqref="D5:D104" xr:uid="{00000000-0002-0000-0300-000004000000}">
      <formula1>Likelihood</formula1>
    </dataValidation>
    <dataValidation type="list" allowBlank="1" showInputMessage="1" showErrorMessage="1" sqref="B5:B104" xr:uid="{00000000-0002-0000-0300-000005000000}">
      <formula1>Process</formula1>
    </dataValidation>
    <dataValidation type="list" allowBlank="1" showErrorMessage="1" errorTitle="Error" error="Please select an option from the drop down list." sqref="K5:K104" xr:uid="{00000000-0002-0000-0300-000006000000}">
      <formula1>opprep</formula1>
    </dataValidation>
    <dataValidation type="list" allowBlank="1" showErrorMessage="1" errorTitle="Error" error="Please select an option from the drop down list." sqref="L1:L1048576" xr:uid="{00000000-0002-0000-0300-000007000000}">
      <formula1>cost</formula1>
    </dataValidation>
    <dataValidation type="list" allowBlank="1" showInputMessage="1" showErrorMessage="1" sqref="Q5:Q104" xr:uid="{00000000-0002-0000-0300-000008000000}">
      <formula1>"OPEN,CLOSED"</formula1>
    </dataValidation>
  </dataValidations>
  <pageMargins left="0.7" right="0.7" top="0.55180555555555555" bottom="0.75" header="0.3" footer="0.3"/>
  <pageSetup scale="29" fitToHeight="0" orientation="landscape" r:id="rId1"/>
  <headerFooter>
    <oddHeader>&amp;L&amp;"Arial,Bold"&amp;10INTERESTED PARTIES AND ANALYSIS
&amp;"Arial,Regular"&amp;8Document No: IMD001
Revision No: A
Issue No: 001&amp;R&amp;G</oddHeader>
  </headerFooter>
  <legacy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stopIfTrue="1" operator="greaterThanOrEqual" id="{804B5E51-90D4-461A-955E-4562E3E7A786}">
            <xm:f>Lists!$A$2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m:sqref>N5:N104</xm:sqref>
        </x14:conditionalFormatting>
        <x14:conditionalFormatting xmlns:xm="http://schemas.microsoft.com/office/excel/2006/main">
          <x14:cfRule type="expression" priority="15" id="{7F5A60BB-BA87-49CC-BA5E-C73C572CE711}">
            <xm:f>$N5&lt;Lists!$A$2</xm:f>
            <x14:dxf>
              <fill>
                <patternFill>
                  <bgColor theme="0" tint="-0.14996795556505021"/>
                </patternFill>
              </fill>
            </x14:dxf>
          </x14:cfRule>
          <xm:sqref>O5:Q104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"/>
  <sheetViews>
    <sheetView showGridLines="0" workbookViewId="0">
      <selection activeCell="G34" sqref="G34"/>
    </sheetView>
  </sheetViews>
  <sheetFormatPr baseColWidth="10" defaultColWidth="9.1640625" defaultRowHeight="15"/>
  <cols>
    <col min="1" max="1" width="24.83203125" bestFit="1" customWidth="1"/>
    <col min="2" max="2" width="1.83203125" customWidth="1"/>
    <col min="3" max="3" width="22.83203125" customWidth="1"/>
    <col min="4" max="4" width="1.83203125" customWidth="1"/>
    <col min="5" max="5" width="9.1640625" style="12"/>
    <col min="6" max="6" width="13.6640625" style="12" customWidth="1"/>
    <col min="7" max="7" width="27.83203125" style="12" customWidth="1"/>
    <col min="8" max="8" width="14.83203125" style="12" customWidth="1"/>
    <col min="9" max="9" width="19.1640625" style="36" customWidth="1"/>
    <col min="10" max="10" width="1.83203125" customWidth="1"/>
    <col min="11" max="11" width="27.1640625" bestFit="1" customWidth="1"/>
    <col min="12" max="12" width="30.83203125" bestFit="1" customWidth="1"/>
    <col min="13" max="14" width="10.1640625" bestFit="1" customWidth="1"/>
    <col min="15" max="16" width="11.6640625" bestFit="1" customWidth="1"/>
    <col min="17" max="17" width="12.33203125" customWidth="1"/>
    <col min="18" max="18" width="16.1640625" bestFit="1" customWidth="1"/>
    <col min="19" max="19" width="5.83203125" bestFit="1" customWidth="1"/>
    <col min="20" max="20" width="23" bestFit="1" customWidth="1"/>
    <col min="21" max="21" width="1.83203125" customWidth="1"/>
    <col min="22" max="22" width="91.1640625" customWidth="1"/>
  </cols>
  <sheetData>
    <row r="1" spans="1:22" ht="19">
      <c r="A1" s="6" t="s">
        <v>154</v>
      </c>
      <c r="C1" s="6" t="s">
        <v>155</v>
      </c>
      <c r="E1" s="26" t="s">
        <v>156</v>
      </c>
      <c r="F1" s="26" t="s">
        <v>157</v>
      </c>
      <c r="G1" s="26" t="s">
        <v>158</v>
      </c>
      <c r="H1" s="26" t="s">
        <v>29</v>
      </c>
      <c r="I1" s="26" t="s">
        <v>159</v>
      </c>
      <c r="K1" s="11" t="s">
        <v>90</v>
      </c>
      <c r="L1" s="11" t="s">
        <v>160</v>
      </c>
      <c r="M1" s="11" t="s">
        <v>161</v>
      </c>
      <c r="N1" s="11" t="s">
        <v>162</v>
      </c>
      <c r="O1" s="11" t="s">
        <v>163</v>
      </c>
      <c r="P1" s="11" t="s">
        <v>164</v>
      </c>
      <c r="Q1" s="11" t="s">
        <v>165</v>
      </c>
      <c r="R1" s="11" t="s">
        <v>164</v>
      </c>
      <c r="S1" s="11" t="s">
        <v>166</v>
      </c>
      <c r="T1" s="11" t="s">
        <v>167</v>
      </c>
      <c r="V1" s="15"/>
    </row>
    <row r="2" spans="1:22" ht="19">
      <c r="A2" s="7">
        <v>12</v>
      </c>
      <c r="C2" s="7">
        <v>8</v>
      </c>
      <c r="E2" s="21" t="s">
        <v>4</v>
      </c>
      <c r="F2" s="21" t="s">
        <v>168</v>
      </c>
      <c r="G2" s="21" t="s">
        <v>169</v>
      </c>
      <c r="H2" s="21" t="s">
        <v>44</v>
      </c>
      <c r="I2" s="36" t="s">
        <v>150</v>
      </c>
      <c r="J2" s="18"/>
      <c r="K2" s="21" t="s">
        <v>170</v>
      </c>
      <c r="L2" s="21" t="s">
        <v>100</v>
      </c>
      <c r="M2" s="21" t="s">
        <v>103</v>
      </c>
      <c r="N2" s="21" t="s">
        <v>103</v>
      </c>
      <c r="O2" s="37">
        <v>0</v>
      </c>
      <c r="P2" s="21" t="s">
        <v>109</v>
      </c>
      <c r="Q2" s="21" t="s">
        <v>120</v>
      </c>
      <c r="R2" s="21" t="s">
        <v>171</v>
      </c>
      <c r="S2" s="20">
        <v>1</v>
      </c>
      <c r="T2" s="21" t="s">
        <v>172</v>
      </c>
    </row>
    <row r="3" spans="1:22">
      <c r="C3" s="27" t="s">
        <v>173</v>
      </c>
      <c r="E3" s="21" t="s">
        <v>9</v>
      </c>
      <c r="F3" s="21" t="s">
        <v>108</v>
      </c>
      <c r="G3" s="21" t="s">
        <v>174</v>
      </c>
      <c r="H3" s="21" t="s">
        <v>39</v>
      </c>
      <c r="I3" s="36" t="s">
        <v>40</v>
      </c>
      <c r="J3" s="18"/>
      <c r="K3" s="21" t="s">
        <v>107</v>
      </c>
      <c r="L3" s="21" t="s">
        <v>119</v>
      </c>
      <c r="M3" s="21" t="s">
        <v>102</v>
      </c>
      <c r="N3" s="21" t="s">
        <v>111</v>
      </c>
      <c r="O3" s="21" t="s">
        <v>113</v>
      </c>
      <c r="P3" s="21" t="s">
        <v>104</v>
      </c>
      <c r="Q3" s="21" t="s">
        <v>105</v>
      </c>
      <c r="R3" s="21" t="s">
        <v>145</v>
      </c>
      <c r="S3" s="20">
        <v>2</v>
      </c>
      <c r="T3" s="21" t="s">
        <v>175</v>
      </c>
    </row>
    <row r="4" spans="1:22" ht="19">
      <c r="C4" s="7">
        <v>5</v>
      </c>
      <c r="E4" s="21"/>
      <c r="F4" s="21" t="s">
        <v>176</v>
      </c>
      <c r="G4" s="21" t="s">
        <v>177</v>
      </c>
      <c r="H4" s="21" t="s">
        <v>178</v>
      </c>
      <c r="I4" s="36" t="s">
        <v>50</v>
      </c>
      <c r="J4" s="18"/>
      <c r="K4" s="21" t="s">
        <v>99</v>
      </c>
      <c r="L4" s="21" t="s">
        <v>147</v>
      </c>
      <c r="M4" s="21" t="s">
        <v>112</v>
      </c>
      <c r="N4" s="21" t="s">
        <v>179</v>
      </c>
      <c r="O4" s="21" t="s">
        <v>123</v>
      </c>
      <c r="P4" s="21" t="s">
        <v>112</v>
      </c>
      <c r="Q4" s="21" t="s">
        <v>123</v>
      </c>
      <c r="R4" s="21" t="s">
        <v>143</v>
      </c>
      <c r="S4" s="20">
        <v>3</v>
      </c>
      <c r="T4" s="21" t="s">
        <v>180</v>
      </c>
    </row>
    <row r="5" spans="1:22">
      <c r="E5" s="21"/>
      <c r="F5" s="21" t="s">
        <v>181</v>
      </c>
      <c r="G5" s="21" t="s">
        <v>35</v>
      </c>
      <c r="H5" s="21" t="s">
        <v>33</v>
      </c>
      <c r="I5" s="36" t="s">
        <v>182</v>
      </c>
      <c r="J5" s="18"/>
      <c r="K5" s="21" t="s">
        <v>138</v>
      </c>
      <c r="L5" s="21" t="s">
        <v>122</v>
      </c>
      <c r="M5" s="21" t="s">
        <v>108</v>
      </c>
      <c r="N5" s="21" t="s">
        <v>108</v>
      </c>
      <c r="O5" s="21" t="s">
        <v>105</v>
      </c>
      <c r="P5" s="21" t="s">
        <v>116</v>
      </c>
      <c r="Q5" s="21" t="s">
        <v>113</v>
      </c>
      <c r="R5" s="21" t="s">
        <v>149</v>
      </c>
      <c r="S5" s="20">
        <v>4</v>
      </c>
      <c r="T5" s="21" t="s">
        <v>183</v>
      </c>
    </row>
    <row r="6" spans="1:22">
      <c r="E6" s="21"/>
      <c r="F6" s="21"/>
      <c r="G6" s="21" t="s">
        <v>177</v>
      </c>
      <c r="H6" s="21"/>
      <c r="I6" s="36" t="s">
        <v>34</v>
      </c>
      <c r="J6" s="18"/>
      <c r="K6" s="21" t="s">
        <v>125</v>
      </c>
      <c r="L6" s="21" t="s">
        <v>142</v>
      </c>
      <c r="M6" s="21" t="s">
        <v>101</v>
      </c>
      <c r="N6" s="21" t="s">
        <v>184</v>
      </c>
      <c r="O6" s="21" t="s">
        <v>120</v>
      </c>
      <c r="P6" s="21" t="s">
        <v>185</v>
      </c>
      <c r="Q6" s="37" t="s">
        <v>140</v>
      </c>
      <c r="R6" s="21" t="s">
        <v>139</v>
      </c>
      <c r="S6" s="20">
        <v>5</v>
      </c>
      <c r="T6" s="21" t="s">
        <v>186</v>
      </c>
    </row>
    <row r="7" spans="1:22">
      <c r="E7" s="21"/>
      <c r="F7" s="21"/>
      <c r="G7" s="21" t="s">
        <v>187</v>
      </c>
      <c r="H7" s="21"/>
      <c r="J7" s="18"/>
      <c r="K7" s="18"/>
      <c r="L7" s="17"/>
      <c r="M7" s="18"/>
      <c r="N7" s="18"/>
      <c r="O7" s="18"/>
      <c r="P7" s="18"/>
      <c r="Q7" s="18"/>
      <c r="R7" s="18"/>
      <c r="S7" s="18"/>
      <c r="T7" s="18"/>
    </row>
    <row r="8" spans="1:22">
      <c r="E8" s="21"/>
      <c r="F8" s="21"/>
      <c r="G8" s="21" t="s">
        <v>188</v>
      </c>
      <c r="H8" s="21"/>
      <c r="J8" s="18"/>
      <c r="K8" s="18"/>
      <c r="L8" s="17"/>
      <c r="M8" s="18"/>
      <c r="N8" s="18"/>
      <c r="O8" s="18"/>
      <c r="P8" s="18"/>
      <c r="Q8" s="18"/>
      <c r="R8" s="18"/>
      <c r="S8" s="18"/>
      <c r="T8" s="18"/>
    </row>
    <row r="9" spans="1:22">
      <c r="A9" t="s">
        <v>189</v>
      </c>
      <c r="E9" s="21"/>
      <c r="F9" s="21"/>
      <c r="G9" s="21" t="s">
        <v>190</v>
      </c>
      <c r="H9" s="21"/>
      <c r="J9" s="18"/>
      <c r="K9" s="18"/>
      <c r="L9" s="17"/>
      <c r="M9" s="18"/>
      <c r="N9" s="18"/>
      <c r="O9" s="18"/>
      <c r="P9" s="18"/>
      <c r="Q9" s="18"/>
      <c r="R9" s="18"/>
      <c r="S9" s="18"/>
      <c r="T9" s="18"/>
    </row>
    <row r="10" spans="1:22">
      <c r="A10" s="28" t="s">
        <v>191</v>
      </c>
      <c r="C10" s="29">
        <f>COUNTIF('Opp Register'!Q5:Q104,"OPEN")</f>
        <v>0</v>
      </c>
      <c r="E10" s="21"/>
      <c r="F10" s="21"/>
      <c r="G10" s="21" t="s">
        <v>71</v>
      </c>
      <c r="H10" s="21"/>
      <c r="J10" s="18"/>
      <c r="K10" s="18"/>
      <c r="L10" s="17"/>
      <c r="M10" s="18"/>
      <c r="N10" s="18"/>
      <c r="O10" s="18"/>
      <c r="P10" s="18"/>
      <c r="Q10" s="18"/>
      <c r="R10" s="18"/>
      <c r="S10" s="18"/>
      <c r="T10" s="18"/>
    </row>
    <row r="11" spans="1:22">
      <c r="A11" s="28" t="s">
        <v>192</v>
      </c>
      <c r="C11" s="29">
        <f>COUNTIF('Opp Register'!Q5:Q104,"CLOSED")</f>
        <v>8</v>
      </c>
      <c r="E11" s="21"/>
      <c r="F11" s="21"/>
      <c r="G11" s="21" t="s">
        <v>193</v>
      </c>
      <c r="H11" s="21"/>
      <c r="J11" s="18"/>
      <c r="K11" s="18"/>
      <c r="L11" s="17"/>
      <c r="M11" s="18"/>
      <c r="N11" s="18"/>
      <c r="O11" s="18"/>
      <c r="P11" s="18"/>
      <c r="Q11" s="18"/>
      <c r="R11" s="18"/>
      <c r="S11" s="18"/>
      <c r="T11" s="18"/>
    </row>
    <row r="12" spans="1:22">
      <c r="A12" s="28" t="s">
        <v>194</v>
      </c>
      <c r="C12" s="29">
        <f>COUNTA('Opp Register'!C5:C104)</f>
        <v>8</v>
      </c>
      <c r="E12" s="21"/>
      <c r="F12" s="21"/>
      <c r="G12" s="21" t="s">
        <v>195</v>
      </c>
      <c r="H12" s="21"/>
      <c r="J12" s="18"/>
      <c r="K12" s="18"/>
      <c r="L12" s="17"/>
      <c r="M12" s="18"/>
      <c r="N12" s="18"/>
      <c r="O12" s="18"/>
      <c r="P12" s="18"/>
      <c r="Q12" s="18"/>
      <c r="R12" s="18"/>
      <c r="S12" s="18"/>
      <c r="T12" s="18"/>
    </row>
    <row r="13" spans="1:22">
      <c r="A13" s="28" t="str">
        <f>T2</f>
        <v>Opportunity Failed</v>
      </c>
      <c r="C13" s="29">
        <f>COUNTIF('Opp Register'!$P$5:$P$104,Lists!A13)</f>
        <v>0</v>
      </c>
      <c r="E13" s="17"/>
      <c r="F13" s="17"/>
      <c r="G13" s="17"/>
      <c r="H13" s="17"/>
      <c r="J13" s="17"/>
      <c r="K13" s="17"/>
      <c r="L13" s="17"/>
      <c r="M13" s="17"/>
      <c r="N13" s="18"/>
      <c r="O13" s="18"/>
      <c r="P13" s="18"/>
      <c r="Q13" s="18"/>
      <c r="R13" s="18"/>
      <c r="S13" s="18"/>
      <c r="T13" s="18"/>
    </row>
    <row r="14" spans="1:22">
      <c r="A14" s="28" t="str">
        <f>T3</f>
        <v>Opportunity Abandoned</v>
      </c>
      <c r="C14" s="29">
        <f>COUNTIF('Opp Register'!$P$5:$P$104,Lists!A14)</f>
        <v>0</v>
      </c>
      <c r="E14" s="19"/>
      <c r="F14" s="19"/>
      <c r="G14" s="19"/>
      <c r="H14" s="19"/>
      <c r="J14" s="19"/>
      <c r="K14" s="19"/>
      <c r="L14" s="19"/>
      <c r="M14" s="19"/>
      <c r="N14" s="18"/>
      <c r="O14" s="17"/>
      <c r="P14" s="18"/>
      <c r="Q14" s="18"/>
      <c r="R14" s="18"/>
      <c r="S14" s="18"/>
      <c r="T14" s="18"/>
    </row>
    <row r="15" spans="1:22">
      <c r="A15" s="28" t="str">
        <f>T4</f>
        <v>Met some expectations</v>
      </c>
      <c r="C15" s="29">
        <f>COUNTIF('Opp Register'!$P$5:$P$104,Lists!A15)</f>
        <v>0</v>
      </c>
      <c r="E15" s="13"/>
      <c r="F15" s="13"/>
      <c r="G15" s="13"/>
      <c r="H15" s="13"/>
      <c r="J15" s="13"/>
      <c r="K15" s="13"/>
      <c r="L15" s="13"/>
      <c r="M15" s="13"/>
      <c r="O15" s="12"/>
      <c r="V15" s="15" t="s">
        <v>196</v>
      </c>
    </row>
    <row r="16" spans="1:22" ht="18" customHeight="1">
      <c r="A16" s="28" t="str">
        <f>T5</f>
        <v>Met all expectations</v>
      </c>
      <c r="C16" s="29">
        <f>COUNTIF('Opp Register'!$P$5:$P$104,Lists!A16)</f>
        <v>0</v>
      </c>
      <c r="E16" s="13"/>
      <c r="F16" s="13"/>
      <c r="G16" s="13"/>
      <c r="H16" s="13"/>
      <c r="J16" s="14"/>
      <c r="K16" s="14"/>
      <c r="L16" s="14"/>
      <c r="M16" s="14"/>
      <c r="V16" s="16" t="s">
        <v>197</v>
      </c>
    </row>
    <row r="17" spans="1:22">
      <c r="A17" s="28" t="str">
        <f>T6</f>
        <v>Exceeded expectations</v>
      </c>
      <c r="C17" s="29">
        <f>COUNTIF('Opp Register'!$P$5:$P$104,Lists!A17)</f>
        <v>0</v>
      </c>
      <c r="E17" s="13"/>
      <c r="F17" s="13"/>
      <c r="G17" s="13"/>
      <c r="H17" s="13"/>
      <c r="J17" s="14"/>
      <c r="K17" s="14"/>
      <c r="L17" s="14"/>
      <c r="M17" s="14"/>
      <c r="V17" s="15"/>
    </row>
    <row r="18" spans="1:22">
      <c r="E18" s="13"/>
      <c r="F18" s="13"/>
      <c r="G18" s="13"/>
      <c r="H18" s="13"/>
      <c r="J18" s="14"/>
      <c r="K18" s="14"/>
      <c r="L18" s="14"/>
      <c r="M18" s="14"/>
      <c r="V18" s="15" t="str">
        <f>CONCATENATE(V15,C2,V17,V16,C4," and ",C2,")")</f>
        <v>(Required for risk factors &gt;=8, 
suggested for risk factors between 5 and 8)</v>
      </c>
    </row>
    <row r="19" spans="1:22">
      <c r="E19" s="13"/>
      <c r="F19" s="13"/>
      <c r="G19" s="13"/>
      <c r="H19" s="13"/>
      <c r="J19" s="14"/>
      <c r="K19" s="14"/>
      <c r="L19" s="14"/>
      <c r="M19" s="14"/>
      <c r="V19" s="15"/>
    </row>
    <row r="20" spans="1:22">
      <c r="A20" t="s">
        <v>198</v>
      </c>
      <c r="E20" s="13"/>
      <c r="F20" s="13"/>
      <c r="G20" s="13"/>
      <c r="H20" s="13"/>
      <c r="J20" s="14"/>
      <c r="K20" s="14"/>
      <c r="L20" s="14"/>
      <c r="M20" s="14"/>
      <c r="V20" s="15"/>
    </row>
    <row r="21" spans="1:22" ht="32">
      <c r="A21" s="28" t="s">
        <v>199</v>
      </c>
      <c r="C21" s="29">
        <f>COUNTA('Risk Register'!C5:C104)</f>
        <v>8</v>
      </c>
      <c r="E21" s="13"/>
      <c r="F21" s="13"/>
      <c r="G21" s="13"/>
      <c r="H21" s="13"/>
      <c r="J21" s="14"/>
      <c r="K21" s="14"/>
      <c r="L21" s="14"/>
      <c r="M21" s="14"/>
      <c r="V21" s="16" t="s">
        <v>200</v>
      </c>
    </row>
    <row r="22" spans="1:22" ht="32">
      <c r="A22" s="28" t="s">
        <v>201</v>
      </c>
      <c r="C22" s="29">
        <f>COUNTIF('Risk Register'!N5:N104,"&gt;="&amp;Lists!C2)</f>
        <v>0</v>
      </c>
      <c r="V22" s="16" t="s">
        <v>202</v>
      </c>
    </row>
    <row r="23" spans="1:22">
      <c r="A23" s="28" t="s">
        <v>203</v>
      </c>
      <c r="C23" s="29">
        <f>C21-C22-C24</f>
        <v>2</v>
      </c>
      <c r="V23" s="15"/>
    </row>
    <row r="24" spans="1:22">
      <c r="A24" s="28" t="s">
        <v>204</v>
      </c>
      <c r="C24" s="29">
        <f>COUNTIF('Risk Register'!N5:N104,"&lt;"&amp;Lists!C4)</f>
        <v>6</v>
      </c>
      <c r="V24" s="15" t="str">
        <f>CONCATENATE(V21,A2,V22)</f>
        <v>Opportunity Pursuit Plan
(suggested for Opp Factors &gt;=12)
 May reference external planning document</v>
      </c>
    </row>
    <row r="25" spans="1:22">
      <c r="V25" s="15"/>
    </row>
    <row r="33" spans="1:1">
      <c r="A33" s="28"/>
    </row>
    <row r="34" spans="1:1">
      <c r="A34" s="28"/>
    </row>
    <row r="51" spans="1:1">
      <c r="A51" s="28"/>
    </row>
    <row r="52" spans="1:1">
      <c r="A52" s="28"/>
    </row>
  </sheetData>
  <sheetProtection selectLockedCells="1"/>
  <conditionalFormatting sqref="E1:I16 I1:I1048576 H13:M15 O14:O15 E17:H24 E25:I1048576">
    <cfRule type="cellIs" dxfId="4" priority="17" operator="notEqual">
      <formula>""</formula>
    </cfRule>
  </conditionalFormatting>
  <conditionalFormatting sqref="K2:K6">
    <cfRule type="cellIs" dxfId="3" priority="15" operator="notEqual">
      <formula>""</formula>
    </cfRule>
  </conditionalFormatting>
  <conditionalFormatting sqref="K1:T1">
    <cfRule type="cellIs" dxfId="2" priority="16" operator="notEqual">
      <formula>""</formula>
    </cfRule>
  </conditionalFormatting>
  <conditionalFormatting sqref="L2:L12">
    <cfRule type="cellIs" dxfId="1" priority="10" operator="notEqual">
      <formula>""</formula>
    </cfRule>
  </conditionalFormatting>
  <conditionalFormatting sqref="M2:T6">
    <cfRule type="cellIs" dxfId="0" priority="1" operator="notEqual">
      <formula>""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091F95-B1C0-4AEF-B0DE-FFD7A0197E3C}">
  <ds:schemaRefs>
    <ds:schemaRef ds:uri="bc00719f-a471-49ab-8b67-30e6520d633d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078ea3b5-7cd4-402a-949f-a81edf38a20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15F6DF3-C3FF-43D6-8C49-B55C987E5B60}"/>
</file>

<file path=customXml/itemProps3.xml><?xml version="1.0" encoding="utf-8"?>
<ds:datastoreItem xmlns:ds="http://schemas.openxmlformats.org/officeDocument/2006/customXml" ds:itemID="{07DC093B-FB2B-4025-9EFA-70DD2FE085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Parties</vt:lpstr>
      <vt:lpstr>Issues</vt:lpstr>
      <vt:lpstr>Risk Register</vt:lpstr>
      <vt:lpstr>Opp Register</vt:lpstr>
      <vt:lpstr>Lists</vt:lpstr>
      <vt:lpstr>correction</vt:lpstr>
      <vt:lpstr>cost</vt:lpstr>
      <vt:lpstr>Likelihood</vt:lpstr>
      <vt:lpstr>Occurrences</vt:lpstr>
      <vt:lpstr>opprep</vt:lpstr>
      <vt:lpstr>Potential</vt:lpstr>
      <vt:lpstr>riskrep</vt:lpstr>
      <vt:lpstr>Success</vt:lpstr>
      <vt:lpstr>Violation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Oxebridge Totally Free ISO 9001 QMS Template Kit</dc:title>
  <dc:subject/>
  <dc:creator>Oxebridge Quality Resources www.oxebridge.com;Christopher Paris</dc:creator>
  <cp:keywords/>
  <dc:description/>
  <cp:lastModifiedBy>Lee Payne</cp:lastModifiedBy>
  <cp:revision/>
  <dcterms:created xsi:type="dcterms:W3CDTF">2015-08-31T12:23:57Z</dcterms:created>
  <dcterms:modified xsi:type="dcterms:W3CDTF">2024-10-23T09:32:10Z</dcterms:modified>
  <cp:category>ISO 9001:2015;ISO 9001 Procedures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