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work\Zoom\"/>
    </mc:Choice>
  </mc:AlternateContent>
  <bookViews>
    <workbookView xWindow="0" yWindow="0" windowWidth="16380" windowHeight="8196" tabRatio="992"/>
  </bookViews>
  <sheets>
    <sheet name="Sheet1" sheetId="1" r:id="rId1"/>
  </sheets>
  <calcPr calcId="162913" iterateDelta="1E-4"/>
</workbook>
</file>

<file path=xl/calcChain.xml><?xml version="1.0" encoding="utf-8"?>
<calcChain xmlns="http://schemas.openxmlformats.org/spreadsheetml/2006/main">
  <c r="Q107" i="1" l="1"/>
  <c r="R107" i="1" s="1"/>
  <c r="Q106" i="1"/>
  <c r="R106" i="1" s="1"/>
  <c r="Q105" i="1"/>
  <c r="R105" i="1" s="1"/>
  <c r="Q104" i="1"/>
  <c r="R104" i="1" s="1"/>
  <c r="Q103" i="1"/>
  <c r="R103" i="1" s="1"/>
  <c r="Q102" i="1"/>
  <c r="R102" i="1" s="1"/>
  <c r="Q101" i="1"/>
  <c r="R101" i="1" s="1"/>
  <c r="Q100" i="1"/>
  <c r="R100" i="1" s="1"/>
  <c r="Q99" i="1"/>
  <c r="R99" i="1" s="1"/>
  <c r="Q98" i="1"/>
  <c r="R98" i="1" s="1"/>
  <c r="Q97" i="1"/>
  <c r="R97" i="1" s="1"/>
  <c r="Q96" i="1"/>
  <c r="R96" i="1" s="1"/>
  <c r="Q95" i="1"/>
  <c r="R95" i="1" s="1"/>
  <c r="Q94" i="1"/>
  <c r="R94" i="1" s="1"/>
  <c r="Q93" i="1"/>
  <c r="R93" i="1" s="1"/>
  <c r="Q92" i="1"/>
  <c r="R92" i="1" s="1"/>
  <c r="Q91" i="1"/>
  <c r="R91" i="1" s="1"/>
  <c r="Q90" i="1"/>
  <c r="R90" i="1" s="1"/>
  <c r="Q89" i="1"/>
  <c r="R89" i="1" s="1"/>
  <c r="L88" i="1"/>
  <c r="Q85" i="1"/>
  <c r="R85" i="1" s="1"/>
  <c r="T85" i="1" s="1"/>
  <c r="U85" i="1" s="1"/>
  <c r="Q84" i="1"/>
  <c r="R84" i="1" s="1"/>
  <c r="T84" i="1" s="1"/>
  <c r="U84" i="1" s="1"/>
  <c r="Q83" i="1"/>
  <c r="R83" i="1" s="1"/>
  <c r="T83" i="1" s="1"/>
  <c r="U83" i="1" s="1"/>
  <c r="Q82" i="1"/>
  <c r="R82" i="1" s="1"/>
  <c r="T82" i="1" s="1"/>
  <c r="U82" i="1" s="1"/>
  <c r="Q81" i="1"/>
  <c r="R81" i="1" s="1"/>
  <c r="T81" i="1" s="1"/>
  <c r="U81" i="1" s="1"/>
  <c r="Q80" i="1"/>
  <c r="R80" i="1" s="1"/>
  <c r="T80" i="1" s="1"/>
  <c r="U80" i="1" s="1"/>
  <c r="Q79" i="1"/>
  <c r="R79" i="1" s="1"/>
  <c r="T79" i="1" s="1"/>
  <c r="U79" i="1" s="1"/>
  <c r="Q78" i="1"/>
  <c r="R78" i="1" s="1"/>
  <c r="T78" i="1" s="1"/>
  <c r="U78" i="1" s="1"/>
  <c r="Q77" i="1"/>
  <c r="R77" i="1" s="1"/>
  <c r="T77" i="1" s="1"/>
  <c r="U77" i="1" s="1"/>
  <c r="Q76" i="1"/>
  <c r="R76" i="1" s="1"/>
  <c r="T76" i="1" s="1"/>
  <c r="U76" i="1" s="1"/>
  <c r="Q75" i="1"/>
  <c r="R75" i="1" s="1"/>
  <c r="T75" i="1" s="1"/>
  <c r="U75" i="1" s="1"/>
  <c r="Q74" i="1"/>
  <c r="R74" i="1" s="1"/>
  <c r="T74" i="1" s="1"/>
  <c r="U74" i="1" s="1"/>
  <c r="Q73" i="1"/>
  <c r="R73" i="1" s="1"/>
  <c r="T73" i="1" s="1"/>
  <c r="U73" i="1" s="1"/>
  <c r="Q72" i="1"/>
  <c r="R72" i="1" s="1"/>
  <c r="T72" i="1" s="1"/>
  <c r="U72" i="1" s="1"/>
  <c r="Q71" i="1"/>
  <c r="R71" i="1" s="1"/>
  <c r="T71" i="1" s="1"/>
  <c r="U71" i="1" s="1"/>
  <c r="M68" i="1"/>
  <c r="K68" i="1"/>
  <c r="K67" i="1"/>
  <c r="M67" i="1" s="1"/>
  <c r="M66" i="1"/>
  <c r="K66" i="1"/>
  <c r="K65" i="1"/>
  <c r="M65" i="1" s="1"/>
  <c r="M64" i="1"/>
  <c r="K64" i="1"/>
  <c r="K63" i="1"/>
  <c r="M63" i="1" s="1"/>
  <c r="M62" i="1"/>
  <c r="K62" i="1"/>
  <c r="K61" i="1"/>
  <c r="M61" i="1" s="1"/>
  <c r="M60" i="1"/>
  <c r="K60" i="1"/>
  <c r="K59" i="1"/>
  <c r="M59" i="1" s="1"/>
  <c r="M58" i="1"/>
  <c r="K58" i="1"/>
  <c r="K57" i="1"/>
  <c r="M57" i="1" s="1"/>
  <c r="M56" i="1"/>
  <c r="K56" i="1"/>
  <c r="K55" i="1"/>
  <c r="M55" i="1" s="1"/>
  <c r="M54" i="1"/>
  <c r="K54" i="1"/>
  <c r="I54" i="1"/>
  <c r="C49" i="1"/>
  <c r="C48" i="1"/>
  <c r="C47" i="1"/>
  <c r="C46" i="1"/>
  <c r="C45" i="1"/>
  <c r="C44" i="1"/>
  <c r="J43" i="1"/>
  <c r="K43" i="1" s="1"/>
  <c r="L43" i="1" s="1"/>
  <c r="N43" i="1" s="1"/>
  <c r="I43" i="1"/>
  <c r="C43" i="1"/>
  <c r="I42" i="1"/>
  <c r="J42" i="1" s="1"/>
  <c r="K42" i="1" s="1"/>
  <c r="L42" i="1" s="1"/>
  <c r="N42" i="1" s="1"/>
  <c r="C42" i="1"/>
  <c r="J41" i="1"/>
  <c r="K41" i="1" s="1"/>
  <c r="L41" i="1" s="1"/>
  <c r="N41" i="1" s="1"/>
  <c r="I41" i="1"/>
  <c r="C41" i="1"/>
  <c r="I40" i="1"/>
  <c r="J40" i="1" s="1"/>
  <c r="K40" i="1" s="1"/>
  <c r="L40" i="1" s="1"/>
  <c r="N40" i="1" s="1"/>
  <c r="C40" i="1"/>
  <c r="J39" i="1"/>
  <c r="K39" i="1" s="1"/>
  <c r="L39" i="1" s="1"/>
  <c r="N39" i="1" s="1"/>
  <c r="I39" i="1"/>
  <c r="C39" i="1"/>
  <c r="I38" i="1"/>
  <c r="J38" i="1" s="1"/>
  <c r="K38" i="1" s="1"/>
  <c r="L38" i="1" s="1"/>
  <c r="N38" i="1" s="1"/>
  <c r="C38" i="1"/>
  <c r="J37" i="1"/>
  <c r="K37" i="1" s="1"/>
  <c r="L37" i="1" s="1"/>
  <c r="N37" i="1" s="1"/>
  <c r="I37" i="1"/>
  <c r="C37" i="1"/>
  <c r="I36" i="1"/>
  <c r="J36" i="1" s="1"/>
  <c r="K36" i="1" s="1"/>
  <c r="L36" i="1" s="1"/>
  <c r="N36" i="1" s="1"/>
  <c r="C36" i="1"/>
  <c r="J35" i="1"/>
  <c r="K35" i="1" s="1"/>
  <c r="L35" i="1" s="1"/>
  <c r="N35" i="1" s="1"/>
  <c r="I35" i="1"/>
  <c r="C35" i="1"/>
  <c r="I34" i="1"/>
  <c r="J34" i="1" s="1"/>
  <c r="K34" i="1" s="1"/>
  <c r="L34" i="1" s="1"/>
  <c r="N34" i="1" s="1"/>
  <c r="C34" i="1"/>
  <c r="J33" i="1"/>
  <c r="K33" i="1" s="1"/>
  <c r="L33" i="1" s="1"/>
  <c r="N33" i="1" s="1"/>
  <c r="I33" i="1"/>
  <c r="C33" i="1"/>
  <c r="I32" i="1"/>
  <c r="J32" i="1" s="1"/>
  <c r="K32" i="1" s="1"/>
  <c r="L32" i="1" s="1"/>
  <c r="N32" i="1" s="1"/>
  <c r="C32" i="1"/>
  <c r="J31" i="1"/>
  <c r="K31" i="1" s="1"/>
  <c r="L31" i="1" s="1"/>
  <c r="N31" i="1" s="1"/>
  <c r="I31" i="1"/>
  <c r="C31" i="1"/>
  <c r="I30" i="1"/>
  <c r="J30" i="1" s="1"/>
  <c r="K30" i="1" s="1"/>
  <c r="L30" i="1" s="1"/>
  <c r="N30" i="1" s="1"/>
  <c r="C30" i="1"/>
  <c r="J29" i="1"/>
  <c r="K29" i="1" s="1"/>
  <c r="L29" i="1" s="1"/>
  <c r="N29" i="1" s="1"/>
  <c r="I29" i="1"/>
  <c r="F29" i="1"/>
  <c r="C29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</calcChain>
</file>

<file path=xl/sharedStrings.xml><?xml version="1.0" encoding="utf-8"?>
<sst xmlns="http://schemas.openxmlformats.org/spreadsheetml/2006/main" count="22" uniqueCount="20">
  <si>
    <t>GAP</t>
  </si>
  <si>
    <t>CEN</t>
  </si>
  <si>
    <t>Lens 1</t>
  </si>
  <si>
    <t>Lens 2</t>
  </si>
  <si>
    <t>Loop height</t>
  </si>
  <si>
    <t>Mag</t>
  </si>
  <si>
    <t>a</t>
  </si>
  <si>
    <t>X-h^2</t>
  </si>
  <si>
    <t>h</t>
  </si>
  <si>
    <t>k</t>
  </si>
  <si>
    <t>X-h</t>
  </si>
  <si>
    <t>a(x-h)^2</t>
  </si>
  <si>
    <t>Calculate</t>
  </si>
  <si>
    <t>Actual</t>
  </si>
  <si>
    <t>poly1</t>
  </si>
  <si>
    <t>poly2</t>
  </si>
  <si>
    <t>poly3</t>
  </si>
  <si>
    <t>poly4</t>
  </si>
  <si>
    <t>poly5</t>
  </si>
  <si>
    <t>poly6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</si>
</sst>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xVal>
            <c:numRef>
              <c:f>Sheet1!$B$6:$B$20</c:f>
              <c:numCache>
                <c:formatCode>General</c:formatCode>
                <c:ptCount val="15"/>
                <c:pt idx="0">
                  <c:v>14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  <c:pt idx="4">
                  <c:v>22</c:v>
                </c:pt>
                <c:pt idx="5">
                  <c:v>24</c:v>
                </c:pt>
                <c:pt idx="6">
                  <c:v>26</c:v>
                </c:pt>
                <c:pt idx="7">
                  <c:v>28</c:v>
                </c:pt>
                <c:pt idx="8">
                  <c:v>30</c:v>
                </c:pt>
                <c:pt idx="9">
                  <c:v>32</c:v>
                </c:pt>
                <c:pt idx="10">
                  <c:v>34</c:v>
                </c:pt>
                <c:pt idx="11">
                  <c:v>36</c:v>
                </c:pt>
                <c:pt idx="12">
                  <c:v>38</c:v>
                </c:pt>
                <c:pt idx="13">
                  <c:v>40</c:v>
                </c:pt>
                <c:pt idx="14">
                  <c:v>42</c:v>
                </c:pt>
              </c:numCache>
            </c:numRef>
          </c:xVal>
          <c:yVal>
            <c:numRef>
              <c:f>Sheet1!$A$6:$A$20</c:f>
              <c:numCache>
                <c:formatCode>General</c:formatCode>
                <c:ptCount val="15"/>
                <c:pt idx="0">
                  <c:v>16.899999999999999</c:v>
                </c:pt>
                <c:pt idx="1">
                  <c:v>13.3</c:v>
                </c:pt>
                <c:pt idx="2">
                  <c:v>10.1</c:v>
                </c:pt>
                <c:pt idx="3">
                  <c:v>7.4</c:v>
                </c:pt>
                <c:pt idx="4">
                  <c:v>5.2</c:v>
                </c:pt>
                <c:pt idx="5">
                  <c:v>3.6</c:v>
                </c:pt>
                <c:pt idx="6">
                  <c:v>2.6</c:v>
                </c:pt>
                <c:pt idx="7">
                  <c:v>2.2000000000000002</c:v>
                </c:pt>
                <c:pt idx="8">
                  <c:v>2.5</c:v>
                </c:pt>
                <c:pt idx="9">
                  <c:v>3.4</c:v>
                </c:pt>
                <c:pt idx="10">
                  <c:v>4.8499999999999996</c:v>
                </c:pt>
                <c:pt idx="11">
                  <c:v>6.9</c:v>
                </c:pt>
                <c:pt idx="12">
                  <c:v>9.3000000000000007</c:v>
                </c:pt>
                <c:pt idx="13">
                  <c:v>12.2</c:v>
                </c:pt>
                <c:pt idx="14">
                  <c:v>15.35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D0-4EB8-82EE-11CC61EA257C}"/>
            </c:ext>
          </c:extLst>
        </c:ser>
        <c:ser>
          <c:idx val="1"/>
          <c:order val="1"/>
          <c:spPr>
            <a:ln w="28800">
              <a:solidFill>
                <a:srgbClr val="FF420E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xVal>
            <c:numRef>
              <c:f>Sheet1!$B$6:$B$20</c:f>
              <c:numCache>
                <c:formatCode>General</c:formatCode>
                <c:ptCount val="15"/>
                <c:pt idx="0">
                  <c:v>14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  <c:pt idx="4">
                  <c:v>22</c:v>
                </c:pt>
                <c:pt idx="5">
                  <c:v>24</c:v>
                </c:pt>
                <c:pt idx="6">
                  <c:v>26</c:v>
                </c:pt>
                <c:pt idx="7">
                  <c:v>28</c:v>
                </c:pt>
                <c:pt idx="8">
                  <c:v>30</c:v>
                </c:pt>
                <c:pt idx="9">
                  <c:v>32</c:v>
                </c:pt>
                <c:pt idx="10">
                  <c:v>34</c:v>
                </c:pt>
                <c:pt idx="11">
                  <c:v>36</c:v>
                </c:pt>
                <c:pt idx="12">
                  <c:v>38</c:v>
                </c:pt>
                <c:pt idx="13">
                  <c:v>40</c:v>
                </c:pt>
                <c:pt idx="14">
                  <c:v>42</c:v>
                </c:pt>
              </c:numCache>
            </c:numRef>
          </c:xVal>
          <c:yVal>
            <c:numRef>
              <c:f>Sheet1!$L$29:$L$43</c:f>
              <c:numCache>
                <c:formatCode>General</c:formatCode>
                <c:ptCount val="15"/>
                <c:pt idx="0">
                  <c:v>16.718079999999997</c:v>
                </c:pt>
                <c:pt idx="1">
                  <c:v>12.916479999999996</c:v>
                </c:pt>
                <c:pt idx="2">
                  <c:v>9.6908799999999999</c:v>
                </c:pt>
                <c:pt idx="3">
                  <c:v>7.0412799999999995</c:v>
                </c:pt>
                <c:pt idx="4">
                  <c:v>4.9676799999999997</c:v>
                </c:pt>
                <c:pt idx="5">
                  <c:v>3.4700799999999994</c:v>
                </c:pt>
                <c:pt idx="6">
                  <c:v>2.5484800000000001</c:v>
                </c:pt>
                <c:pt idx="7">
                  <c:v>2.2028799999999999</c:v>
                </c:pt>
                <c:pt idx="8">
                  <c:v>2.4332800000000003</c:v>
                </c:pt>
                <c:pt idx="9">
                  <c:v>3.2396800000000003</c:v>
                </c:pt>
                <c:pt idx="10">
                  <c:v>4.6220800000000004</c:v>
                </c:pt>
                <c:pt idx="11">
                  <c:v>6.5804800000000006</c:v>
                </c:pt>
                <c:pt idx="12">
                  <c:v>9.1148800000000012</c:v>
                </c:pt>
                <c:pt idx="13">
                  <c:v>12.225280000000001</c:v>
                </c:pt>
                <c:pt idx="14">
                  <c:v>15.91168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D0-4EB8-82EE-11CC61EA257C}"/>
            </c:ext>
          </c:extLst>
        </c:ser>
        <c:ser>
          <c:idx val="2"/>
          <c:order val="2"/>
          <c:spPr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EE4000"/>
              </a:solidFill>
            </c:spPr>
          </c:marker>
          <c:xVal>
            <c:numRef>
              <c:f>Sheet1!$H$29:$H$43</c:f>
              <c:numCache>
                <c:formatCode>General</c:formatCode>
                <c:ptCount val="15"/>
                <c:pt idx="0">
                  <c:v>14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  <c:pt idx="4">
                  <c:v>22</c:v>
                </c:pt>
                <c:pt idx="5">
                  <c:v>24</c:v>
                </c:pt>
                <c:pt idx="6">
                  <c:v>26</c:v>
                </c:pt>
                <c:pt idx="7">
                  <c:v>28</c:v>
                </c:pt>
                <c:pt idx="8">
                  <c:v>30</c:v>
                </c:pt>
                <c:pt idx="9">
                  <c:v>32</c:v>
                </c:pt>
                <c:pt idx="10">
                  <c:v>34</c:v>
                </c:pt>
                <c:pt idx="11">
                  <c:v>36</c:v>
                </c:pt>
                <c:pt idx="12">
                  <c:v>38</c:v>
                </c:pt>
                <c:pt idx="13">
                  <c:v>40</c:v>
                </c:pt>
                <c:pt idx="14">
                  <c:v>42</c:v>
                </c:pt>
              </c:numCache>
            </c:numRef>
          </c:xVal>
          <c:yVal>
            <c:numRef>
              <c:f>Sheet1!$K$54:$K$68</c:f>
              <c:numCache>
                <c:formatCode>General</c:formatCode>
                <c:ptCount val="15"/>
                <c:pt idx="0">
                  <c:v>16.894704871616636</c:v>
                </c:pt>
                <c:pt idx="1">
                  <c:v>13.306971953167356</c:v>
                </c:pt>
                <c:pt idx="2">
                  <c:v>10.111671720004475</c:v>
                </c:pt>
                <c:pt idx="3">
                  <c:v>7.3872335519999899</c:v>
                </c:pt>
                <c:pt idx="4">
                  <c:v>5.1969582264275163</c:v>
                </c:pt>
                <c:pt idx="5">
                  <c:v>3.5888000089446312</c:v>
                </c:pt>
                <c:pt idx="6">
                  <c:v>2.5951487445753525</c:v>
                </c:pt>
                <c:pt idx="7">
                  <c:v>2.2326119486924698</c:v>
                </c:pt>
                <c:pt idx="8">
                  <c:v>2.5017968979999843</c:v>
                </c:pt>
                <c:pt idx="9">
                  <c:v>3.3870927215155122</c:v>
                </c:pt>
                <c:pt idx="10">
                  <c:v>4.8564524915526173</c:v>
                </c:pt>
                <c:pt idx="11">
                  <c:v>6.8611753147033312</c:v>
                </c:pt>
                <c:pt idx="12">
                  <c:v>9.3356884228204784</c:v>
                </c:pt>
                <c:pt idx="13">
                  <c:v>12.197329263999929</c:v>
                </c:pt>
                <c:pt idx="14">
                  <c:v>15.346127593563462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1D0-4EB8-82EE-11CC61EA2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6304"/>
        <c:axId val="77727074"/>
      </c:scatterChart>
      <c:valAx>
        <c:axId val="4466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crossAx val="77727074"/>
        <c:crosses val="autoZero"/>
        <c:crossBetween val="midCat"/>
      </c:valAx>
      <c:valAx>
        <c:axId val="77727074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crossAx val="446630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367200</xdr:colOff>
      <xdr:row>7</xdr:row>
      <xdr:rowOff>98280</xdr:rowOff>
    </xdr:from>
    <xdr:to>
      <xdr:col>33</xdr:col>
      <xdr:colOff>259200</xdr:colOff>
      <xdr:row>38</xdr:row>
      <xdr:rowOff>116280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tabSelected="1" zoomScaleNormal="100" workbookViewId="0">
      <selection activeCell="A14" sqref="A14"/>
    </sheetView>
  </sheetViews>
  <sheetFormatPr defaultRowHeight="14.4" x14ac:dyDescent="0.3"/>
  <cols>
    <col min="1" max="1" width="8.6640625"/>
    <col min="2" max="2" width="12"/>
    <col min="3" max="5" width="8.6640625"/>
    <col min="6" max="6" width="12.33203125"/>
    <col min="7" max="9" width="8.6640625"/>
    <col min="10" max="10" width="12"/>
    <col min="11" max="1025" width="8.6640625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4" spans="1:13" x14ac:dyDescent="0.3">
      <c r="A4">
        <v>21.8</v>
      </c>
      <c r="B4">
        <v>11.5</v>
      </c>
      <c r="C4">
        <v>0.6</v>
      </c>
      <c r="D4">
        <v>22.4</v>
      </c>
    </row>
    <row r="5" spans="1:13" x14ac:dyDescent="0.3">
      <c r="A5">
        <v>20.7</v>
      </c>
      <c r="B5">
        <v>12</v>
      </c>
      <c r="C5">
        <v>1.65</v>
      </c>
      <c r="D5">
        <v>22.35</v>
      </c>
    </row>
    <row r="6" spans="1:13" x14ac:dyDescent="0.3">
      <c r="A6">
        <v>16.899999999999999</v>
      </c>
      <c r="B6">
        <v>14</v>
      </c>
      <c r="C6">
        <v>5.55</v>
      </c>
      <c r="D6">
        <v>22.45</v>
      </c>
      <c r="F6">
        <v>76</v>
      </c>
      <c r="G6">
        <f t="shared" ref="G6:G20" si="0">F6/$F$6</f>
        <v>1</v>
      </c>
    </row>
    <row r="7" spans="1:13" x14ac:dyDescent="0.3">
      <c r="A7">
        <v>13.3</v>
      </c>
      <c r="B7">
        <v>16</v>
      </c>
      <c r="C7">
        <v>9.3580000000000005</v>
      </c>
      <c r="D7">
        <v>22.658000000000001</v>
      </c>
      <c r="F7">
        <v>87</v>
      </c>
      <c r="G7">
        <f t="shared" si="0"/>
        <v>1.1447368421052631</v>
      </c>
    </row>
    <row r="8" spans="1:13" x14ac:dyDescent="0.3">
      <c r="A8">
        <v>10.1</v>
      </c>
      <c r="B8">
        <v>18</v>
      </c>
      <c r="C8">
        <v>12.95</v>
      </c>
      <c r="D8">
        <v>23.05</v>
      </c>
      <c r="F8">
        <v>104</v>
      </c>
      <c r="G8">
        <f t="shared" si="0"/>
        <v>1.368421052631579</v>
      </c>
    </row>
    <row r="9" spans="1:13" x14ac:dyDescent="0.3">
      <c r="A9">
        <v>7.4</v>
      </c>
      <c r="B9">
        <v>20</v>
      </c>
      <c r="C9">
        <v>16.312000000000001</v>
      </c>
      <c r="D9">
        <v>23.713999999999999</v>
      </c>
      <c r="F9">
        <v>121</v>
      </c>
      <c r="G9">
        <f t="shared" si="0"/>
        <v>1.5921052631578947</v>
      </c>
    </row>
    <row r="10" spans="1:13" x14ac:dyDescent="0.3">
      <c r="A10">
        <v>5.2</v>
      </c>
      <c r="B10">
        <v>22</v>
      </c>
      <c r="C10">
        <v>19.399999999999999</v>
      </c>
      <c r="D10">
        <v>24.6</v>
      </c>
      <c r="F10">
        <v>141</v>
      </c>
      <c r="G10">
        <f t="shared" si="0"/>
        <v>1.8552631578947369</v>
      </c>
      <c r="M10" s="1">
        <v>2.3172029999999999E-7</v>
      </c>
    </row>
    <row r="11" spans="1:13" x14ac:dyDescent="0.3">
      <c r="A11">
        <v>3.6</v>
      </c>
      <c r="B11">
        <v>24</v>
      </c>
      <c r="C11">
        <v>22.2</v>
      </c>
      <c r="D11">
        <v>25.8</v>
      </c>
      <c r="F11">
        <v>164</v>
      </c>
      <c r="G11">
        <f t="shared" si="0"/>
        <v>2.1578947368421053</v>
      </c>
    </row>
    <row r="12" spans="1:13" x14ac:dyDescent="0.3">
      <c r="A12">
        <v>2.6</v>
      </c>
      <c r="B12">
        <v>26</v>
      </c>
      <c r="C12">
        <v>24.7</v>
      </c>
      <c r="D12">
        <v>27.3</v>
      </c>
      <c r="F12">
        <v>192</v>
      </c>
      <c r="G12">
        <f t="shared" si="0"/>
        <v>2.5263157894736841</v>
      </c>
    </row>
    <row r="13" spans="1:13" x14ac:dyDescent="0.3">
      <c r="A13">
        <v>2.2000000000000002</v>
      </c>
      <c r="B13">
        <v>28</v>
      </c>
      <c r="C13">
        <v>26.9</v>
      </c>
      <c r="D13">
        <v>29.1</v>
      </c>
      <c r="F13">
        <v>224</v>
      </c>
      <c r="G13">
        <f t="shared" si="0"/>
        <v>2.9473684210526314</v>
      </c>
    </row>
    <row r="14" spans="1:13" x14ac:dyDescent="0.3">
      <c r="A14">
        <v>2.5</v>
      </c>
      <c r="B14">
        <v>30</v>
      </c>
      <c r="C14">
        <v>28.751999999999999</v>
      </c>
      <c r="D14">
        <v>31.251999999999999</v>
      </c>
      <c r="F14">
        <v>261</v>
      </c>
      <c r="G14">
        <f t="shared" si="0"/>
        <v>3.4342105263157894</v>
      </c>
    </row>
    <row r="15" spans="1:13" x14ac:dyDescent="0.3">
      <c r="A15">
        <v>3.4</v>
      </c>
      <c r="B15">
        <v>32</v>
      </c>
      <c r="C15">
        <v>30.314</v>
      </c>
      <c r="D15">
        <v>33.713999999999999</v>
      </c>
      <c r="F15">
        <v>303</v>
      </c>
      <c r="G15">
        <f t="shared" si="0"/>
        <v>3.986842105263158</v>
      </c>
    </row>
    <row r="16" spans="1:13" x14ac:dyDescent="0.3">
      <c r="A16">
        <v>4.8499999999999996</v>
      </c>
      <c r="B16">
        <v>34</v>
      </c>
      <c r="C16">
        <v>31.574999999999999</v>
      </c>
      <c r="D16">
        <v>36.424999999999997</v>
      </c>
      <c r="F16">
        <v>352</v>
      </c>
      <c r="G16">
        <f t="shared" si="0"/>
        <v>4.6315789473684212</v>
      </c>
    </row>
    <row r="17" spans="1:14" x14ac:dyDescent="0.3">
      <c r="A17">
        <v>6.9</v>
      </c>
      <c r="B17">
        <v>36</v>
      </c>
      <c r="C17">
        <v>32.549999999999997</v>
      </c>
      <c r="D17">
        <v>39.450000000000003</v>
      </c>
      <c r="F17">
        <v>406</v>
      </c>
      <c r="G17">
        <f t="shared" si="0"/>
        <v>5.3421052631578947</v>
      </c>
    </row>
    <row r="18" spans="1:14" x14ac:dyDescent="0.3">
      <c r="A18">
        <v>9.3000000000000007</v>
      </c>
      <c r="B18">
        <v>38</v>
      </c>
      <c r="C18">
        <v>33.35</v>
      </c>
      <c r="D18">
        <v>42.65</v>
      </c>
      <c r="F18">
        <v>475</v>
      </c>
      <c r="G18">
        <f t="shared" si="0"/>
        <v>6.25</v>
      </c>
    </row>
    <row r="19" spans="1:14" x14ac:dyDescent="0.3">
      <c r="A19">
        <v>12.2</v>
      </c>
      <c r="B19">
        <v>40</v>
      </c>
      <c r="C19">
        <v>33.9</v>
      </c>
      <c r="D19">
        <v>46.1</v>
      </c>
      <c r="F19">
        <v>545</v>
      </c>
      <c r="G19">
        <f t="shared" si="0"/>
        <v>7.1710526315789478</v>
      </c>
    </row>
    <row r="20" spans="1:14" x14ac:dyDescent="0.3">
      <c r="A20">
        <v>15.35</v>
      </c>
      <c r="B20">
        <v>42</v>
      </c>
      <c r="C20">
        <v>34.329000000000001</v>
      </c>
      <c r="D20">
        <v>49.670999999999999</v>
      </c>
      <c r="F20">
        <v>630</v>
      </c>
      <c r="G20">
        <f t="shared" si="0"/>
        <v>8.2894736842105257</v>
      </c>
    </row>
    <row r="21" spans="1:14" x14ac:dyDescent="0.3">
      <c r="A21">
        <v>18.8</v>
      </c>
      <c r="B21">
        <v>44</v>
      </c>
      <c r="C21">
        <v>34.6</v>
      </c>
      <c r="D21">
        <v>53.4</v>
      </c>
    </row>
    <row r="22" spans="1:14" x14ac:dyDescent="0.3">
      <c r="A22">
        <v>20.6</v>
      </c>
      <c r="B22">
        <v>45</v>
      </c>
      <c r="C22">
        <v>34.700000000000003</v>
      </c>
      <c r="D22">
        <v>55.3</v>
      </c>
      <c r="F22">
        <v>635</v>
      </c>
    </row>
    <row r="24" spans="1:14" x14ac:dyDescent="0.3">
      <c r="I24" t="s">
        <v>6</v>
      </c>
      <c r="J24">
        <v>7.1999999999999995E-2</v>
      </c>
      <c r="L24" t="s">
        <v>7</v>
      </c>
    </row>
    <row r="25" spans="1:14" x14ac:dyDescent="0.3">
      <c r="I25" t="s">
        <v>8</v>
      </c>
      <c r="J25">
        <v>28.2</v>
      </c>
    </row>
    <row r="26" spans="1:14" x14ac:dyDescent="0.3">
      <c r="I26" t="s">
        <v>9</v>
      </c>
      <c r="J26">
        <v>2.2000000000000002</v>
      </c>
    </row>
    <row r="28" spans="1:14" x14ac:dyDescent="0.3">
      <c r="I28" t="s">
        <v>10</v>
      </c>
      <c r="J28" t="s">
        <v>7</v>
      </c>
      <c r="K28" t="s">
        <v>11</v>
      </c>
      <c r="L28" t="s">
        <v>12</v>
      </c>
      <c r="M28" t="s">
        <v>13</v>
      </c>
    </row>
    <row r="29" spans="1:14" x14ac:dyDescent="0.3">
      <c r="B29">
        <v>-10</v>
      </c>
      <c r="C29">
        <f t="shared" ref="C29:C49" si="1">B29*B29</f>
        <v>100</v>
      </c>
      <c r="E29">
        <v>-6</v>
      </c>
      <c r="F29">
        <f>POWER(E29,2)</f>
        <v>36</v>
      </c>
      <c r="H29">
        <v>14</v>
      </c>
      <c r="I29">
        <f t="shared" ref="I29:I43" si="2">H29-$J$25</f>
        <v>-14.2</v>
      </c>
      <c r="J29">
        <f t="shared" ref="J29:J43" si="3">POWER(I29,2)</f>
        <v>201.64</v>
      </c>
      <c r="K29">
        <f t="shared" ref="K29:K43" si="4">$J$24*J29</f>
        <v>14.518079999999998</v>
      </c>
      <c r="L29">
        <f t="shared" ref="L29:L43" si="5">K29+$J$26</f>
        <v>16.718079999999997</v>
      </c>
      <c r="M29">
        <v>16.899999999999999</v>
      </c>
      <c r="N29">
        <f t="shared" ref="N29:N43" si="6">M29-L29</f>
        <v>0.18192000000000164</v>
      </c>
    </row>
    <row r="30" spans="1:14" x14ac:dyDescent="0.3">
      <c r="B30">
        <v>-9</v>
      </c>
      <c r="C30">
        <f t="shared" si="1"/>
        <v>81</v>
      </c>
      <c r="H30">
        <v>16</v>
      </c>
      <c r="I30">
        <f t="shared" si="2"/>
        <v>-12.2</v>
      </c>
      <c r="J30">
        <f t="shared" si="3"/>
        <v>148.83999999999997</v>
      </c>
      <c r="K30">
        <f t="shared" si="4"/>
        <v>10.716479999999997</v>
      </c>
      <c r="L30">
        <f t="shared" si="5"/>
        <v>12.916479999999996</v>
      </c>
      <c r="M30">
        <v>13.3</v>
      </c>
      <c r="N30">
        <f t="shared" si="6"/>
        <v>0.3835200000000043</v>
      </c>
    </row>
    <row r="31" spans="1:14" x14ac:dyDescent="0.3">
      <c r="B31">
        <v>-8</v>
      </c>
      <c r="C31">
        <f t="shared" si="1"/>
        <v>64</v>
      </c>
      <c r="H31">
        <v>18</v>
      </c>
      <c r="I31">
        <f t="shared" si="2"/>
        <v>-10.199999999999999</v>
      </c>
      <c r="J31">
        <f t="shared" si="3"/>
        <v>104.03999999999999</v>
      </c>
      <c r="K31">
        <f t="shared" si="4"/>
        <v>7.4908799999999989</v>
      </c>
      <c r="L31">
        <f t="shared" si="5"/>
        <v>9.6908799999999999</v>
      </c>
      <c r="M31">
        <v>10.1</v>
      </c>
      <c r="N31">
        <f t="shared" si="6"/>
        <v>0.40911999999999971</v>
      </c>
    </row>
    <row r="32" spans="1:14" x14ac:dyDescent="0.3">
      <c r="B32">
        <v>-7</v>
      </c>
      <c r="C32">
        <f t="shared" si="1"/>
        <v>49</v>
      </c>
      <c r="H32">
        <v>20</v>
      </c>
      <c r="I32">
        <f t="shared" si="2"/>
        <v>-8.1999999999999993</v>
      </c>
      <c r="J32">
        <f t="shared" si="3"/>
        <v>67.239999999999995</v>
      </c>
      <c r="K32">
        <f t="shared" si="4"/>
        <v>4.8412799999999994</v>
      </c>
      <c r="L32">
        <f t="shared" si="5"/>
        <v>7.0412799999999995</v>
      </c>
      <c r="M32">
        <v>7.4</v>
      </c>
      <c r="N32">
        <f t="shared" si="6"/>
        <v>0.35872000000000082</v>
      </c>
    </row>
    <row r="33" spans="2:14" x14ac:dyDescent="0.3">
      <c r="B33">
        <v>-6</v>
      </c>
      <c r="C33">
        <f t="shared" si="1"/>
        <v>36</v>
      </c>
      <c r="H33">
        <v>22</v>
      </c>
      <c r="I33">
        <f t="shared" si="2"/>
        <v>-6.1999999999999993</v>
      </c>
      <c r="J33">
        <f t="shared" si="3"/>
        <v>38.439999999999991</v>
      </c>
      <c r="K33">
        <f t="shared" si="4"/>
        <v>2.767679999999999</v>
      </c>
      <c r="L33">
        <f t="shared" si="5"/>
        <v>4.9676799999999997</v>
      </c>
      <c r="M33">
        <v>5.2</v>
      </c>
      <c r="N33">
        <f t="shared" si="6"/>
        <v>0.23232000000000053</v>
      </c>
    </row>
    <row r="34" spans="2:14" x14ac:dyDescent="0.3">
      <c r="B34">
        <v>-5</v>
      </c>
      <c r="C34">
        <f t="shared" si="1"/>
        <v>25</v>
      </c>
      <c r="H34">
        <v>24</v>
      </c>
      <c r="I34">
        <f t="shared" si="2"/>
        <v>-4.1999999999999993</v>
      </c>
      <c r="J34">
        <f t="shared" si="3"/>
        <v>17.639999999999993</v>
      </c>
      <c r="K34">
        <f t="shared" si="4"/>
        <v>1.2700799999999994</v>
      </c>
      <c r="L34">
        <f t="shared" si="5"/>
        <v>3.4700799999999994</v>
      </c>
      <c r="M34">
        <v>3.6</v>
      </c>
      <c r="N34">
        <f t="shared" si="6"/>
        <v>0.1299200000000007</v>
      </c>
    </row>
    <row r="35" spans="2:14" x14ac:dyDescent="0.3">
      <c r="B35">
        <v>-4</v>
      </c>
      <c r="C35">
        <f t="shared" si="1"/>
        <v>16</v>
      </c>
      <c r="H35">
        <v>26</v>
      </c>
      <c r="I35">
        <f t="shared" si="2"/>
        <v>-2.1999999999999993</v>
      </c>
      <c r="J35">
        <f t="shared" si="3"/>
        <v>4.8399999999999972</v>
      </c>
      <c r="K35">
        <f t="shared" si="4"/>
        <v>0.34847999999999979</v>
      </c>
      <c r="L35">
        <f t="shared" si="5"/>
        <v>2.5484800000000001</v>
      </c>
      <c r="M35">
        <v>2.6</v>
      </c>
      <c r="N35">
        <f t="shared" si="6"/>
        <v>5.152000000000001E-2</v>
      </c>
    </row>
    <row r="36" spans="2:14" x14ac:dyDescent="0.3">
      <c r="B36">
        <v>-3</v>
      </c>
      <c r="C36">
        <f t="shared" si="1"/>
        <v>9</v>
      </c>
      <c r="H36">
        <v>28</v>
      </c>
      <c r="I36">
        <f t="shared" si="2"/>
        <v>-0.19999999999999929</v>
      </c>
      <c r="J36">
        <f t="shared" si="3"/>
        <v>3.9999999999999716E-2</v>
      </c>
      <c r="K36">
        <f t="shared" si="4"/>
        <v>2.8799999999999794E-3</v>
      </c>
      <c r="L36">
        <f t="shared" si="5"/>
        <v>2.2028799999999999</v>
      </c>
      <c r="M36">
        <v>2.2000000000000002</v>
      </c>
      <c r="N36">
        <f t="shared" si="6"/>
        <v>-2.8799999999997716E-3</v>
      </c>
    </row>
    <row r="37" spans="2:14" x14ac:dyDescent="0.3">
      <c r="B37">
        <v>-2</v>
      </c>
      <c r="C37">
        <f t="shared" si="1"/>
        <v>4</v>
      </c>
      <c r="H37">
        <v>30</v>
      </c>
      <c r="I37">
        <f t="shared" si="2"/>
        <v>1.8000000000000007</v>
      </c>
      <c r="J37">
        <f t="shared" si="3"/>
        <v>3.2400000000000024</v>
      </c>
      <c r="K37">
        <f t="shared" si="4"/>
        <v>0.23328000000000015</v>
      </c>
      <c r="L37">
        <f t="shared" si="5"/>
        <v>2.4332800000000003</v>
      </c>
      <c r="M37">
        <v>2.5</v>
      </c>
      <c r="N37">
        <f t="shared" si="6"/>
        <v>6.6719999999999668E-2</v>
      </c>
    </row>
    <row r="38" spans="2:14" x14ac:dyDescent="0.3">
      <c r="B38">
        <v>-1</v>
      </c>
      <c r="C38">
        <f t="shared" si="1"/>
        <v>1</v>
      </c>
      <c r="H38">
        <v>32</v>
      </c>
      <c r="I38">
        <f t="shared" si="2"/>
        <v>3.8000000000000007</v>
      </c>
      <c r="J38">
        <f t="shared" si="3"/>
        <v>14.440000000000005</v>
      </c>
      <c r="K38">
        <f t="shared" si="4"/>
        <v>1.0396800000000002</v>
      </c>
      <c r="L38">
        <f t="shared" si="5"/>
        <v>3.2396800000000003</v>
      </c>
      <c r="M38">
        <v>3.4</v>
      </c>
      <c r="N38">
        <f t="shared" si="6"/>
        <v>0.16031999999999957</v>
      </c>
    </row>
    <row r="39" spans="2:14" x14ac:dyDescent="0.3">
      <c r="B39">
        <v>0</v>
      </c>
      <c r="C39">
        <f t="shared" si="1"/>
        <v>0</v>
      </c>
      <c r="H39">
        <v>34</v>
      </c>
      <c r="I39">
        <f t="shared" si="2"/>
        <v>5.8000000000000007</v>
      </c>
      <c r="J39">
        <f t="shared" si="3"/>
        <v>33.640000000000008</v>
      </c>
      <c r="K39">
        <f t="shared" si="4"/>
        <v>2.4220800000000002</v>
      </c>
      <c r="L39">
        <f t="shared" si="5"/>
        <v>4.6220800000000004</v>
      </c>
      <c r="M39">
        <v>4.8499999999999996</v>
      </c>
      <c r="N39">
        <f t="shared" si="6"/>
        <v>0.22791999999999923</v>
      </c>
    </row>
    <row r="40" spans="2:14" x14ac:dyDescent="0.3">
      <c r="B40">
        <v>1</v>
      </c>
      <c r="C40">
        <f t="shared" si="1"/>
        <v>1</v>
      </c>
      <c r="H40">
        <v>36</v>
      </c>
      <c r="I40">
        <f t="shared" si="2"/>
        <v>7.8000000000000007</v>
      </c>
      <c r="J40">
        <f t="shared" si="3"/>
        <v>60.840000000000011</v>
      </c>
      <c r="K40">
        <f t="shared" si="4"/>
        <v>4.3804800000000004</v>
      </c>
      <c r="L40">
        <f t="shared" si="5"/>
        <v>6.5804800000000006</v>
      </c>
      <c r="M40">
        <v>6.9</v>
      </c>
      <c r="N40">
        <f t="shared" si="6"/>
        <v>0.3195199999999998</v>
      </c>
    </row>
    <row r="41" spans="2:14" x14ac:dyDescent="0.3">
      <c r="B41">
        <v>2</v>
      </c>
      <c r="C41">
        <f t="shared" si="1"/>
        <v>4</v>
      </c>
      <c r="H41">
        <v>38</v>
      </c>
      <c r="I41">
        <f t="shared" si="2"/>
        <v>9.8000000000000007</v>
      </c>
      <c r="J41">
        <f t="shared" si="3"/>
        <v>96.04000000000002</v>
      </c>
      <c r="K41">
        <f t="shared" si="4"/>
        <v>6.914880000000001</v>
      </c>
      <c r="L41">
        <f t="shared" si="5"/>
        <v>9.1148800000000012</v>
      </c>
      <c r="M41">
        <v>9.3000000000000007</v>
      </c>
      <c r="N41">
        <f t="shared" si="6"/>
        <v>0.18511999999999951</v>
      </c>
    </row>
    <row r="42" spans="2:14" x14ac:dyDescent="0.3">
      <c r="B42">
        <v>3</v>
      </c>
      <c r="C42">
        <f t="shared" si="1"/>
        <v>9</v>
      </c>
      <c r="H42">
        <v>40</v>
      </c>
      <c r="I42">
        <f t="shared" si="2"/>
        <v>11.8</v>
      </c>
      <c r="J42">
        <f t="shared" si="3"/>
        <v>139.24</v>
      </c>
      <c r="K42">
        <f t="shared" si="4"/>
        <v>10.02528</v>
      </c>
      <c r="L42">
        <f t="shared" si="5"/>
        <v>12.225280000000001</v>
      </c>
      <c r="M42">
        <v>12.2</v>
      </c>
      <c r="N42">
        <f t="shared" si="6"/>
        <v>-2.528000000000219E-2</v>
      </c>
    </row>
    <row r="43" spans="2:14" x14ac:dyDescent="0.3">
      <c r="B43">
        <v>4</v>
      </c>
      <c r="C43">
        <f t="shared" si="1"/>
        <v>16</v>
      </c>
      <c r="H43">
        <v>42</v>
      </c>
      <c r="I43">
        <f t="shared" si="2"/>
        <v>13.8</v>
      </c>
      <c r="J43">
        <f t="shared" si="3"/>
        <v>190.44000000000003</v>
      </c>
      <c r="K43">
        <f t="shared" si="4"/>
        <v>13.711680000000001</v>
      </c>
      <c r="L43">
        <f t="shared" si="5"/>
        <v>15.91168</v>
      </c>
      <c r="M43">
        <v>15.35</v>
      </c>
      <c r="N43">
        <f t="shared" si="6"/>
        <v>-0.56168000000000085</v>
      </c>
    </row>
    <row r="44" spans="2:14" x14ac:dyDescent="0.3">
      <c r="B44">
        <v>5</v>
      </c>
      <c r="C44">
        <f t="shared" si="1"/>
        <v>25</v>
      </c>
    </row>
    <row r="45" spans="2:14" x14ac:dyDescent="0.3">
      <c r="B45">
        <v>6</v>
      </c>
      <c r="C45">
        <f t="shared" si="1"/>
        <v>36</v>
      </c>
    </row>
    <row r="46" spans="2:14" x14ac:dyDescent="0.3">
      <c r="B46">
        <v>7</v>
      </c>
      <c r="C46">
        <f t="shared" si="1"/>
        <v>49</v>
      </c>
      <c r="I46" t="s">
        <v>14</v>
      </c>
      <c r="J46">
        <v>43.332549999999998</v>
      </c>
    </row>
    <row r="47" spans="2:14" x14ac:dyDescent="0.3">
      <c r="B47">
        <v>8</v>
      </c>
      <c r="C47">
        <f t="shared" si="1"/>
        <v>64</v>
      </c>
      <c r="I47" t="s">
        <v>15</v>
      </c>
      <c r="J47">
        <v>1.2849980000000001</v>
      </c>
    </row>
    <row r="48" spans="2:14" x14ac:dyDescent="0.3">
      <c r="B48">
        <v>9</v>
      </c>
      <c r="C48">
        <f t="shared" si="1"/>
        <v>81</v>
      </c>
      <c r="I48" t="s">
        <v>16</v>
      </c>
      <c r="J48">
        <v>9.4048209999999993E-2</v>
      </c>
    </row>
    <row r="49" spans="2:16" x14ac:dyDescent="0.3">
      <c r="B49">
        <v>10</v>
      </c>
      <c r="C49">
        <f t="shared" si="1"/>
        <v>100</v>
      </c>
      <c r="I49" t="s">
        <v>17</v>
      </c>
      <c r="J49">
        <v>4.1302429999999996E-3</v>
      </c>
    </row>
    <row r="50" spans="2:16" x14ac:dyDescent="0.3">
      <c r="I50" t="s">
        <v>18</v>
      </c>
      <c r="J50">
        <v>3.4290160000000003E-5</v>
      </c>
    </row>
    <row r="51" spans="2:16" x14ac:dyDescent="0.3">
      <c r="I51" t="s">
        <v>19</v>
      </c>
      <c r="J51">
        <v>5.6747140000000004E-10</v>
      </c>
    </row>
    <row r="53" spans="2:16" x14ac:dyDescent="0.3">
      <c r="L53" t="s">
        <v>13</v>
      </c>
    </row>
    <row r="54" spans="2:16" x14ac:dyDescent="0.3">
      <c r="H54">
        <v>14</v>
      </c>
      <c r="I54">
        <f>J46-(J47*H54)-POWER(J48*H54,2)+POWER(J49*H54,3)-POWER(J50*H54,4)-POWER(J51*H54,5)</f>
        <v>23.609138437569928</v>
      </c>
      <c r="K54">
        <f t="shared" ref="K54:K68" si="7">43.33255 - 1.284998*H54 - 0.09404821*POWER(H54,2) + 0.004130243*POWER(H54,3) - 0.00003429016*POWER(H54,4) - 0.00000005674714*POWER(H54,5)</f>
        <v>16.894704871616636</v>
      </c>
      <c r="L54">
        <v>16.899999999999999</v>
      </c>
      <c r="M54">
        <f t="shared" ref="M54:M68" si="8">L54-K54</f>
        <v>5.2951283833628793E-3</v>
      </c>
      <c r="P54">
        <v>0</v>
      </c>
    </row>
    <row r="55" spans="2:16" x14ac:dyDescent="0.3">
      <c r="H55">
        <v>16</v>
      </c>
      <c r="K55">
        <f t="shared" si="7"/>
        <v>13.306971953167356</v>
      </c>
      <c r="L55">
        <v>13.3</v>
      </c>
      <c r="M55">
        <f t="shared" si="8"/>
        <v>-6.9719531673548829E-3</v>
      </c>
      <c r="P55">
        <v>6.6666600000000003</v>
      </c>
    </row>
    <row r="56" spans="2:16" x14ac:dyDescent="0.3">
      <c r="H56">
        <v>18</v>
      </c>
      <c r="K56">
        <f t="shared" si="7"/>
        <v>10.111671720004475</v>
      </c>
      <c r="L56">
        <v>10.1</v>
      </c>
      <c r="M56">
        <f t="shared" si="8"/>
        <v>-1.1671720004475361E-2</v>
      </c>
      <c r="P56">
        <v>13.33333</v>
      </c>
    </row>
    <row r="57" spans="2:16" x14ac:dyDescent="0.3">
      <c r="H57">
        <v>20</v>
      </c>
      <c r="K57">
        <f t="shared" si="7"/>
        <v>7.3872335519999899</v>
      </c>
      <c r="L57">
        <v>7.4</v>
      </c>
      <c r="M57">
        <f t="shared" si="8"/>
        <v>1.2766448000010477E-2</v>
      </c>
      <c r="P57">
        <v>20</v>
      </c>
    </row>
    <row r="58" spans="2:16" x14ac:dyDescent="0.3">
      <c r="H58">
        <v>22</v>
      </c>
      <c r="K58">
        <f t="shared" si="7"/>
        <v>5.1969582264275163</v>
      </c>
      <c r="L58">
        <v>5.2</v>
      </c>
      <c r="M58">
        <f t="shared" si="8"/>
        <v>3.041773572483919E-3</v>
      </c>
      <c r="P58">
        <v>26.66667</v>
      </c>
    </row>
    <row r="59" spans="2:16" x14ac:dyDescent="0.3">
      <c r="H59">
        <v>24</v>
      </c>
      <c r="K59">
        <f t="shared" si="7"/>
        <v>3.5888000089446312</v>
      </c>
      <c r="L59">
        <v>3.6</v>
      </c>
      <c r="M59">
        <f t="shared" si="8"/>
        <v>1.1199991055368841E-2</v>
      </c>
      <c r="P59">
        <v>33.33334</v>
      </c>
    </row>
    <row r="60" spans="2:16" x14ac:dyDescent="0.3">
      <c r="H60">
        <v>26</v>
      </c>
      <c r="K60">
        <f t="shared" si="7"/>
        <v>2.5951487445753525</v>
      </c>
      <c r="L60">
        <v>2.6</v>
      </c>
      <c r="M60">
        <f t="shared" si="8"/>
        <v>4.8512554246475936E-3</v>
      </c>
      <c r="P60">
        <v>40.000010000000003</v>
      </c>
    </row>
    <row r="61" spans="2:16" x14ac:dyDescent="0.3">
      <c r="H61">
        <v>28</v>
      </c>
      <c r="K61">
        <f t="shared" si="7"/>
        <v>2.2326119486924698</v>
      </c>
      <c r="L61">
        <v>2.2000000000000002</v>
      </c>
      <c r="M61">
        <f t="shared" si="8"/>
        <v>-3.2611948692469639E-2</v>
      </c>
      <c r="P61">
        <v>46.666679999999999</v>
      </c>
    </row>
    <row r="62" spans="2:16" x14ac:dyDescent="0.3">
      <c r="H62">
        <v>30</v>
      </c>
      <c r="K62">
        <f t="shared" si="7"/>
        <v>2.5017968979999843</v>
      </c>
      <c r="L62">
        <v>2.5</v>
      </c>
      <c r="M62">
        <f t="shared" si="8"/>
        <v>-1.7968979999842816E-3</v>
      </c>
      <c r="P62">
        <v>53.333350000000003</v>
      </c>
    </row>
    <row r="63" spans="2:16" x14ac:dyDescent="0.3">
      <c r="H63">
        <v>32</v>
      </c>
      <c r="K63">
        <f t="shared" si="7"/>
        <v>3.3870927215155122</v>
      </c>
      <c r="L63">
        <v>3.4</v>
      </c>
      <c r="M63">
        <f t="shared" si="8"/>
        <v>1.2907278484487694E-2</v>
      </c>
      <c r="P63">
        <v>60.000019999999999</v>
      </c>
    </row>
    <row r="64" spans="2:16" x14ac:dyDescent="0.3">
      <c r="H64">
        <v>34</v>
      </c>
      <c r="K64">
        <f t="shared" si="7"/>
        <v>4.8564524915526173</v>
      </c>
      <c r="L64">
        <v>4.8499999999999996</v>
      </c>
      <c r="M64">
        <f t="shared" si="8"/>
        <v>-6.452491552617623E-3</v>
      </c>
      <c r="P64">
        <v>66.666690000000003</v>
      </c>
    </row>
    <row r="65" spans="2:21" x14ac:dyDescent="0.3">
      <c r="H65">
        <v>36</v>
      </c>
      <c r="K65">
        <f t="shared" si="7"/>
        <v>6.8611753147033312</v>
      </c>
      <c r="L65">
        <v>6.9</v>
      </c>
      <c r="M65">
        <f t="shared" si="8"/>
        <v>3.8824685296669159E-2</v>
      </c>
      <c r="P65">
        <v>73.333359999999999</v>
      </c>
    </row>
    <row r="66" spans="2:21" x14ac:dyDescent="0.3">
      <c r="H66">
        <v>38</v>
      </c>
      <c r="K66">
        <f t="shared" si="7"/>
        <v>9.3356884228204784</v>
      </c>
      <c r="L66">
        <v>9.3000000000000007</v>
      </c>
      <c r="M66">
        <f t="shared" si="8"/>
        <v>-3.5688422820477683E-2</v>
      </c>
      <c r="P66">
        <v>80.000029999999995</v>
      </c>
    </row>
    <row r="67" spans="2:21" x14ac:dyDescent="0.3">
      <c r="H67">
        <v>40</v>
      </c>
      <c r="K67">
        <f t="shared" si="7"/>
        <v>12.197329263999929</v>
      </c>
      <c r="L67">
        <v>12.2</v>
      </c>
      <c r="M67">
        <f t="shared" si="8"/>
        <v>2.6707360000699509E-3</v>
      </c>
      <c r="P67">
        <v>86.666700000000006</v>
      </c>
    </row>
    <row r="68" spans="2:21" x14ac:dyDescent="0.3">
      <c r="H68">
        <v>42</v>
      </c>
      <c r="K68">
        <f t="shared" si="7"/>
        <v>15.346127593563462</v>
      </c>
      <c r="L68">
        <v>15.35</v>
      </c>
      <c r="M68">
        <f t="shared" si="8"/>
        <v>3.8724064365371902E-3</v>
      </c>
      <c r="P68">
        <v>100</v>
      </c>
    </row>
    <row r="69" spans="2:21" x14ac:dyDescent="0.3">
      <c r="B69">
        <v>40.928190000000001</v>
      </c>
    </row>
    <row r="70" spans="2:21" x14ac:dyDescent="0.3">
      <c r="B70">
        <v>0.74764640000000004</v>
      </c>
    </row>
    <row r="71" spans="2:21" x14ac:dyDescent="0.3">
      <c r="B71">
        <v>0.14022390000000001</v>
      </c>
      <c r="O71">
        <v>14</v>
      </c>
      <c r="Q71">
        <f t="shared" ref="Q71:Q85" si="9">O71-14</f>
        <v>0</v>
      </c>
      <c r="R71">
        <f t="shared" ref="R71:R85" si="10">Q71*(100/28)</f>
        <v>0</v>
      </c>
      <c r="T71">
        <f t="shared" ref="T71:T85" si="11">R71/(100/28)</f>
        <v>0</v>
      </c>
      <c r="U71">
        <f t="shared" ref="U71:U85" si="12">T71+14</f>
        <v>14</v>
      </c>
    </row>
    <row r="72" spans="2:21" x14ac:dyDescent="0.3">
      <c r="B72">
        <v>6.0350550000000001E-3</v>
      </c>
      <c r="O72">
        <v>16</v>
      </c>
      <c r="Q72">
        <f t="shared" si="9"/>
        <v>2</v>
      </c>
      <c r="R72">
        <f t="shared" si="10"/>
        <v>7.1428571428571432</v>
      </c>
      <c r="T72">
        <f t="shared" si="11"/>
        <v>2</v>
      </c>
      <c r="U72">
        <f t="shared" si="12"/>
        <v>16</v>
      </c>
    </row>
    <row r="73" spans="2:21" x14ac:dyDescent="0.3">
      <c r="B73">
        <v>7.2050610000000005E-5</v>
      </c>
      <c r="O73">
        <v>18</v>
      </c>
      <c r="Q73">
        <f t="shared" si="9"/>
        <v>4</v>
      </c>
      <c r="R73">
        <f t="shared" si="10"/>
        <v>14.285714285714286</v>
      </c>
      <c r="T73">
        <f t="shared" si="11"/>
        <v>4</v>
      </c>
      <c r="U73">
        <f t="shared" si="12"/>
        <v>18</v>
      </c>
    </row>
    <row r="74" spans="2:21" x14ac:dyDescent="0.3">
      <c r="B74" s="1">
        <v>2.3172029999999999E-7</v>
      </c>
      <c r="O74">
        <v>20</v>
      </c>
      <c r="Q74">
        <f t="shared" si="9"/>
        <v>6</v>
      </c>
      <c r="R74">
        <f t="shared" si="10"/>
        <v>21.428571428571431</v>
      </c>
      <c r="T74">
        <f t="shared" si="11"/>
        <v>6</v>
      </c>
      <c r="U74">
        <f t="shared" si="12"/>
        <v>20</v>
      </c>
    </row>
    <row r="75" spans="2:21" x14ac:dyDescent="0.3">
      <c r="O75">
        <v>22</v>
      </c>
      <c r="Q75">
        <f t="shared" si="9"/>
        <v>8</v>
      </c>
      <c r="R75">
        <f t="shared" si="10"/>
        <v>28.571428571428573</v>
      </c>
      <c r="T75">
        <f t="shared" si="11"/>
        <v>8</v>
      </c>
      <c r="U75">
        <f t="shared" si="12"/>
        <v>22</v>
      </c>
    </row>
    <row r="76" spans="2:21" x14ac:dyDescent="0.3">
      <c r="O76">
        <v>24</v>
      </c>
      <c r="Q76">
        <f t="shared" si="9"/>
        <v>10</v>
      </c>
      <c r="R76">
        <f t="shared" si="10"/>
        <v>35.714285714285715</v>
      </c>
      <c r="T76">
        <f t="shared" si="11"/>
        <v>10</v>
      </c>
      <c r="U76">
        <f t="shared" si="12"/>
        <v>24</v>
      </c>
    </row>
    <row r="77" spans="2:21" x14ac:dyDescent="0.3">
      <c r="O77">
        <v>26</v>
      </c>
      <c r="Q77">
        <f t="shared" si="9"/>
        <v>12</v>
      </c>
      <c r="R77">
        <f t="shared" si="10"/>
        <v>42.857142857142861</v>
      </c>
      <c r="T77">
        <f t="shared" si="11"/>
        <v>12</v>
      </c>
      <c r="U77">
        <f t="shared" si="12"/>
        <v>26</v>
      </c>
    </row>
    <row r="78" spans="2:21" x14ac:dyDescent="0.3">
      <c r="O78">
        <v>28</v>
      </c>
      <c r="Q78">
        <f t="shared" si="9"/>
        <v>14</v>
      </c>
      <c r="R78">
        <f t="shared" si="10"/>
        <v>50</v>
      </c>
      <c r="T78">
        <f t="shared" si="11"/>
        <v>14</v>
      </c>
      <c r="U78">
        <f t="shared" si="12"/>
        <v>28</v>
      </c>
    </row>
    <row r="79" spans="2:21" x14ac:dyDescent="0.3">
      <c r="O79">
        <v>30</v>
      </c>
      <c r="Q79">
        <f t="shared" si="9"/>
        <v>16</v>
      </c>
      <c r="R79">
        <f t="shared" si="10"/>
        <v>57.142857142857146</v>
      </c>
      <c r="T79">
        <f t="shared" si="11"/>
        <v>16</v>
      </c>
      <c r="U79">
        <f t="shared" si="12"/>
        <v>30</v>
      </c>
    </row>
    <row r="80" spans="2:21" x14ac:dyDescent="0.3">
      <c r="O80">
        <v>32</v>
      </c>
      <c r="Q80">
        <f t="shared" si="9"/>
        <v>18</v>
      </c>
      <c r="R80">
        <f t="shared" si="10"/>
        <v>64.285714285714292</v>
      </c>
      <c r="T80">
        <f t="shared" si="11"/>
        <v>18</v>
      </c>
      <c r="U80">
        <f t="shared" si="12"/>
        <v>32</v>
      </c>
    </row>
    <row r="81" spans="12:21" x14ac:dyDescent="0.3">
      <c r="O81">
        <v>34</v>
      </c>
      <c r="Q81">
        <f t="shared" si="9"/>
        <v>20</v>
      </c>
      <c r="R81">
        <f t="shared" si="10"/>
        <v>71.428571428571431</v>
      </c>
      <c r="T81">
        <f t="shared" si="11"/>
        <v>20</v>
      </c>
      <c r="U81">
        <f t="shared" si="12"/>
        <v>34</v>
      </c>
    </row>
    <row r="82" spans="12:21" x14ac:dyDescent="0.3">
      <c r="O82">
        <v>36</v>
      </c>
      <c r="Q82">
        <f t="shared" si="9"/>
        <v>22</v>
      </c>
      <c r="R82">
        <f t="shared" si="10"/>
        <v>78.571428571428569</v>
      </c>
      <c r="T82">
        <f t="shared" si="11"/>
        <v>22</v>
      </c>
      <c r="U82">
        <f t="shared" si="12"/>
        <v>36</v>
      </c>
    </row>
    <row r="83" spans="12:21" x14ac:dyDescent="0.3">
      <c r="O83">
        <v>38</v>
      </c>
      <c r="Q83">
        <f t="shared" si="9"/>
        <v>24</v>
      </c>
      <c r="R83">
        <f t="shared" si="10"/>
        <v>85.714285714285722</v>
      </c>
      <c r="T83">
        <f t="shared" si="11"/>
        <v>24</v>
      </c>
      <c r="U83">
        <f t="shared" si="12"/>
        <v>38</v>
      </c>
    </row>
    <row r="84" spans="12:21" x14ac:dyDescent="0.3">
      <c r="O84">
        <v>40</v>
      </c>
      <c r="Q84">
        <f t="shared" si="9"/>
        <v>26</v>
      </c>
      <c r="R84">
        <f t="shared" si="10"/>
        <v>92.857142857142861</v>
      </c>
      <c r="T84">
        <f t="shared" si="11"/>
        <v>26</v>
      </c>
      <c r="U84">
        <f t="shared" si="12"/>
        <v>40</v>
      </c>
    </row>
    <row r="85" spans="12:21" x14ac:dyDescent="0.3">
      <c r="O85">
        <v>42</v>
      </c>
      <c r="Q85">
        <f t="shared" si="9"/>
        <v>28</v>
      </c>
      <c r="R85">
        <f t="shared" si="10"/>
        <v>100</v>
      </c>
      <c r="T85">
        <f t="shared" si="11"/>
        <v>28</v>
      </c>
      <c r="U85">
        <f t="shared" si="12"/>
        <v>42</v>
      </c>
    </row>
    <row r="88" spans="12:21" x14ac:dyDescent="0.3">
      <c r="L88">
        <f>O107-O89</f>
        <v>33.5</v>
      </c>
    </row>
    <row r="89" spans="12:21" x14ac:dyDescent="0.3">
      <c r="O89">
        <v>11.5</v>
      </c>
      <c r="Q89">
        <f t="shared" ref="Q89:Q107" si="13">O89-11.5</f>
        <v>0</v>
      </c>
      <c r="R89">
        <f t="shared" ref="R89:R107" si="14">Q89*(100/33.5)</f>
        <v>0</v>
      </c>
    </row>
    <row r="90" spans="12:21" x14ac:dyDescent="0.3">
      <c r="O90">
        <v>12</v>
      </c>
      <c r="Q90">
        <f t="shared" si="13"/>
        <v>0.5</v>
      </c>
      <c r="R90">
        <f t="shared" si="14"/>
        <v>1.4925373134328359</v>
      </c>
    </row>
    <row r="91" spans="12:21" x14ac:dyDescent="0.3">
      <c r="O91">
        <v>14</v>
      </c>
      <c r="Q91">
        <f t="shared" si="13"/>
        <v>2.5</v>
      </c>
      <c r="R91">
        <f t="shared" si="14"/>
        <v>7.4626865671641793</v>
      </c>
    </row>
    <row r="92" spans="12:21" x14ac:dyDescent="0.3">
      <c r="O92">
        <v>16</v>
      </c>
      <c r="Q92">
        <f t="shared" si="13"/>
        <v>4.5</v>
      </c>
      <c r="R92">
        <f t="shared" si="14"/>
        <v>13.432835820895523</v>
      </c>
    </row>
    <row r="93" spans="12:21" x14ac:dyDescent="0.3">
      <c r="O93">
        <v>18</v>
      </c>
      <c r="Q93">
        <f t="shared" si="13"/>
        <v>6.5</v>
      </c>
      <c r="R93">
        <f t="shared" si="14"/>
        <v>19.402985074626866</v>
      </c>
    </row>
    <row r="94" spans="12:21" x14ac:dyDescent="0.3">
      <c r="O94">
        <v>20</v>
      </c>
      <c r="Q94">
        <f t="shared" si="13"/>
        <v>8.5</v>
      </c>
      <c r="R94">
        <f t="shared" si="14"/>
        <v>25.373134328358212</v>
      </c>
    </row>
    <row r="95" spans="12:21" x14ac:dyDescent="0.3">
      <c r="O95">
        <v>22</v>
      </c>
      <c r="Q95">
        <f t="shared" si="13"/>
        <v>10.5</v>
      </c>
      <c r="R95">
        <f t="shared" si="14"/>
        <v>31.343283582089555</v>
      </c>
    </row>
    <row r="96" spans="12:21" x14ac:dyDescent="0.3">
      <c r="O96">
        <v>24</v>
      </c>
      <c r="Q96">
        <f t="shared" si="13"/>
        <v>12.5</v>
      </c>
      <c r="R96">
        <f t="shared" si="14"/>
        <v>37.313432835820898</v>
      </c>
    </row>
    <row r="97" spans="15:18" x14ac:dyDescent="0.3">
      <c r="O97">
        <v>26</v>
      </c>
      <c r="Q97">
        <f t="shared" si="13"/>
        <v>14.5</v>
      </c>
      <c r="R97">
        <f t="shared" si="14"/>
        <v>43.28358208955224</v>
      </c>
    </row>
    <row r="98" spans="15:18" x14ac:dyDescent="0.3">
      <c r="O98">
        <v>28</v>
      </c>
      <c r="Q98">
        <f t="shared" si="13"/>
        <v>16.5</v>
      </c>
      <c r="R98">
        <f t="shared" si="14"/>
        <v>49.253731343283583</v>
      </c>
    </row>
    <row r="99" spans="15:18" x14ac:dyDescent="0.3">
      <c r="O99">
        <v>30</v>
      </c>
      <c r="Q99">
        <f t="shared" si="13"/>
        <v>18.5</v>
      </c>
      <c r="R99">
        <f t="shared" si="14"/>
        <v>55.223880597014926</v>
      </c>
    </row>
    <row r="100" spans="15:18" x14ac:dyDescent="0.3">
      <c r="O100">
        <v>32</v>
      </c>
      <c r="Q100">
        <f t="shared" si="13"/>
        <v>20.5</v>
      </c>
      <c r="R100">
        <f t="shared" si="14"/>
        <v>61.194029850746276</v>
      </c>
    </row>
    <row r="101" spans="15:18" x14ac:dyDescent="0.3">
      <c r="O101">
        <v>34</v>
      </c>
      <c r="Q101">
        <f t="shared" si="13"/>
        <v>22.5</v>
      </c>
      <c r="R101">
        <f t="shared" si="14"/>
        <v>67.164179104477611</v>
      </c>
    </row>
    <row r="102" spans="15:18" x14ac:dyDescent="0.3">
      <c r="O102">
        <v>36</v>
      </c>
      <c r="Q102">
        <f t="shared" si="13"/>
        <v>24.5</v>
      </c>
      <c r="R102">
        <f t="shared" si="14"/>
        <v>73.134328358208961</v>
      </c>
    </row>
    <row r="103" spans="15:18" x14ac:dyDescent="0.3">
      <c r="O103">
        <v>38</v>
      </c>
      <c r="Q103">
        <f t="shared" si="13"/>
        <v>26.5</v>
      </c>
      <c r="R103">
        <f t="shared" si="14"/>
        <v>79.104477611940297</v>
      </c>
    </row>
    <row r="104" spans="15:18" x14ac:dyDescent="0.3">
      <c r="O104">
        <v>40</v>
      </c>
      <c r="Q104">
        <f t="shared" si="13"/>
        <v>28.5</v>
      </c>
      <c r="R104">
        <f t="shared" si="14"/>
        <v>85.074626865671647</v>
      </c>
    </row>
    <row r="105" spans="15:18" x14ac:dyDescent="0.3">
      <c r="O105">
        <v>42</v>
      </c>
      <c r="Q105">
        <f t="shared" si="13"/>
        <v>30.5</v>
      </c>
      <c r="R105">
        <f t="shared" si="14"/>
        <v>91.044776119402997</v>
      </c>
    </row>
    <row r="106" spans="15:18" x14ac:dyDescent="0.3">
      <c r="O106">
        <v>44</v>
      </c>
      <c r="Q106">
        <f t="shared" si="13"/>
        <v>32.5</v>
      </c>
      <c r="R106">
        <f t="shared" si="14"/>
        <v>97.014925373134332</v>
      </c>
    </row>
    <row r="107" spans="15:18" x14ac:dyDescent="0.3">
      <c r="O107">
        <v>45</v>
      </c>
      <c r="Q107">
        <f t="shared" si="13"/>
        <v>33.5</v>
      </c>
      <c r="R107">
        <f t="shared" si="14"/>
        <v>100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Hudson, Lee (DLSLtd,RAL,LSCI)</dc:creator>
  <cp:lastModifiedBy>Hudson, Lee (DLSLtd,RAL,LSCI)</cp:lastModifiedBy>
  <cp:revision>5</cp:revision>
  <dcterms:created xsi:type="dcterms:W3CDTF">2018-10-12T07:50:13Z</dcterms:created>
  <dcterms:modified xsi:type="dcterms:W3CDTF">2018-10-18T07:36:01Z</dcterms:modified>
  <dc:language>en-GB</dc:language>
</cp:coreProperties>
</file>