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<sst xmlns="http://schemas.openxmlformats.org/spreadsheetml/2006/main" count="31" uniqueCount="27">
  <si>
    <t>GAP</t>
  </si>
  <si>
    <t>CEN</t>
  </si>
  <si>
    <t>Lens 1</t>
  </si>
  <si>
    <t>Lens 2</t>
  </si>
  <si>
    <t>Loop height</t>
  </si>
  <si>
    <t>Mag</t>
  </si>
  <si>
    <t>a</t>
  </si>
  <si>
    <t>X-h^2</t>
  </si>
  <si>
    <t>h</t>
  </si>
  <si>
    <t>k</t>
  </si>
  <si>
    <t>X-h</t>
  </si>
  <si>
    <t>a(x-h)^2</t>
  </si>
  <si>
    <t>Calculate</t>
  </si>
  <si>
    <t>Actual</t>
  </si>
  <si>
    <t>poly1</t>
  </si>
  <si>
    <t>poly2</t>
  </si>
  <si>
    <t>poly3</t>
  </si>
  <si>
    <t>poly4</t>
  </si>
  <si>
    <t>poly5</t>
  </si>
  <si>
    <t>poly6</t>
  </si>
  <si>
    <t>BL11I Spare</t>
  </si>
  <si>
    <t>C1=37.5753</t>
  </si>
  <si>
    <t>C2=-0.08591837</t>
  </si>
  <si>
    <t>C3=-0.1905368</t>
  </si>
  <si>
    <t>C4=0.007939368</t>
  </si>
  <si>
    <t>C5=-0.0001079176</t>
  </si>
  <si>
    <t>C6=0.0000004957167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</si>
</sst>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Sheet1!$A$6:$A$20</c:f>
              <c:numCache>
                <c:formatCode>General</c:formatCode>
                <c:ptCount val="15"/>
                <c:pt idx="0">
                  <c:v>16.9</c:v>
                </c:pt>
                <c:pt idx="1">
                  <c:v>13.3</c:v>
                </c:pt>
                <c:pt idx="2">
                  <c:v>10.1</c:v>
                </c:pt>
                <c:pt idx="3">
                  <c:v>7.4</c:v>
                </c:pt>
                <c:pt idx="4">
                  <c:v>5.2</c:v>
                </c:pt>
                <c:pt idx="5">
                  <c:v>3.6</c:v>
                </c:pt>
                <c:pt idx="6">
                  <c:v>2.6</c:v>
                </c:pt>
                <c:pt idx="7">
                  <c:v>2.2</c:v>
                </c:pt>
                <c:pt idx="8">
                  <c:v>2.5</c:v>
                </c:pt>
                <c:pt idx="9">
                  <c:v>3.4</c:v>
                </c:pt>
                <c:pt idx="10">
                  <c:v>4.85</c:v>
                </c:pt>
                <c:pt idx="11">
                  <c:v>6.9</c:v>
                </c:pt>
                <c:pt idx="12">
                  <c:v>9.3</c:v>
                </c:pt>
                <c:pt idx="13">
                  <c:v>12.2</c:v>
                </c:pt>
                <c:pt idx="14">
                  <c:v>15.35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Sheet1!$L$29:$L$43</c:f>
              <c:numCache>
                <c:formatCode>General</c:formatCode>
                <c:ptCount val="15"/>
                <c:pt idx="0">
                  <c:v>16.71808</c:v>
                </c:pt>
                <c:pt idx="1">
                  <c:v>12.91648</c:v>
                </c:pt>
                <c:pt idx="2">
                  <c:v>9.69088</c:v>
                </c:pt>
                <c:pt idx="3">
                  <c:v>7.04128</c:v>
                </c:pt>
                <c:pt idx="4">
                  <c:v>4.96768</c:v>
                </c:pt>
                <c:pt idx="5">
                  <c:v>3.47008</c:v>
                </c:pt>
                <c:pt idx="6">
                  <c:v>2.54848</c:v>
                </c:pt>
                <c:pt idx="7">
                  <c:v>2.20288</c:v>
                </c:pt>
                <c:pt idx="8">
                  <c:v>2.43328</c:v>
                </c:pt>
                <c:pt idx="9">
                  <c:v>3.23968</c:v>
                </c:pt>
                <c:pt idx="10">
                  <c:v>4.62208</c:v>
                </c:pt>
                <c:pt idx="11">
                  <c:v>6.58048</c:v>
                </c:pt>
                <c:pt idx="12">
                  <c:v>9.11488</c:v>
                </c:pt>
                <c:pt idx="13">
                  <c:v>12.22528</c:v>
                </c:pt>
                <c:pt idx="14">
                  <c:v>15.91168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xVal>
            <c:numRef>
              <c:f>Sheet1!$H$29:$H$43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Sheet1!$K$54:$K$68</c:f>
              <c:numCache>
                <c:formatCode>General</c:formatCode>
                <c:ptCount val="15"/>
                <c:pt idx="0">
                  <c:v>16.8947048716166</c:v>
                </c:pt>
                <c:pt idx="1">
                  <c:v>13.3069719531674</c:v>
                </c:pt>
                <c:pt idx="2">
                  <c:v>10.1116717200045</c:v>
                </c:pt>
                <c:pt idx="3">
                  <c:v>7.387233552</c:v>
                </c:pt>
                <c:pt idx="4">
                  <c:v>5.19695822642752</c:v>
                </c:pt>
                <c:pt idx="5">
                  <c:v>3.58880000894465</c:v>
                </c:pt>
                <c:pt idx="6">
                  <c:v>2.59514874457536</c:v>
                </c:pt>
                <c:pt idx="7">
                  <c:v>2.23261194869249</c:v>
                </c:pt>
                <c:pt idx="8">
                  <c:v>2.50179689800001</c:v>
                </c:pt>
                <c:pt idx="9">
                  <c:v>3.38709272151553</c:v>
                </c:pt>
                <c:pt idx="10">
                  <c:v>4.85645249155266</c:v>
                </c:pt>
                <c:pt idx="11">
                  <c:v>6.8611753147034</c:v>
                </c:pt>
                <c:pt idx="12">
                  <c:v>9.33568842282052</c:v>
                </c:pt>
                <c:pt idx="13">
                  <c:v>12.197329264</c:v>
                </c:pt>
                <c:pt idx="14">
                  <c:v>15.3461275935635</c:v>
                </c:pt>
              </c:numCache>
            </c:numRef>
          </c:yVal>
          <c:smooth val="1"/>
        </c:ser>
        <c:axId val="5801465"/>
        <c:axId val="69067316"/>
      </c:scatterChart>
      <c:valAx>
        <c:axId val="58014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9067316"/>
        <c:crosses val="autoZero"/>
      </c:valAx>
      <c:valAx>
        <c:axId val="690673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58014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394200</xdr:colOff>
      <xdr:row>7</xdr:row>
      <xdr:rowOff>104760</xdr:rowOff>
    </xdr:from>
    <xdr:to>
      <xdr:col>33</xdr:col>
      <xdr:colOff>285480</xdr:colOff>
      <xdr:row>38</xdr:row>
      <xdr:rowOff>122040</xdr:rowOff>
    </xdr:to>
    <xdr:graphicFrame>
      <xdr:nvGraphicFramePr>
        <xdr:cNvPr id="0" name="Chart 1"/>
        <xdr:cNvGraphicFramePr/>
      </xdr:nvGraphicFramePr>
      <xdr:xfrm>
        <a:off x="10905120" y="1369440"/>
        <a:ext cx="10287000" cy="56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4"/>
  <cols>
    <col collapsed="false" hidden="false" max="1" min="1" style="0" width="8.66836734693878"/>
    <col collapsed="false" hidden="false" max="2" min="2" style="0" width="11.9897959183673"/>
    <col collapsed="false" hidden="false" max="5" min="3" style="0" width="8.66836734693878"/>
    <col collapsed="false" hidden="false" max="6" min="6" style="0" width="12.3316326530612"/>
    <col collapsed="false" hidden="false" max="9" min="7" style="0" width="8.66836734693878"/>
    <col collapsed="false" hidden="false" max="10" min="10" style="0" width="11.9897959183673"/>
    <col collapsed="false" hidden="false" max="1025" min="11" style="0" width="8.6683673469387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</row>
    <row r="3" customFormat="false" ht="13.8" hidden="false" customHeight="false" outlineLevel="0" collapsed="false"/>
    <row r="4" customFormat="false" ht="14.4" hidden="false" customHeight="false" outlineLevel="0" collapsed="false">
      <c r="A4" s="0" t="n">
        <v>21.8</v>
      </c>
      <c r="B4" s="0" t="n">
        <v>11.5</v>
      </c>
      <c r="C4" s="0" t="n">
        <v>0.6</v>
      </c>
      <c r="D4" s="0" t="n">
        <v>22.4</v>
      </c>
    </row>
    <row r="5" customFormat="false" ht="14.4" hidden="false" customHeight="false" outlineLevel="0" collapsed="false">
      <c r="A5" s="0" t="n">
        <v>20.7</v>
      </c>
      <c r="B5" s="0" t="n">
        <v>12</v>
      </c>
      <c r="C5" s="0" t="n">
        <v>1.65</v>
      </c>
      <c r="D5" s="0" t="n">
        <v>22.35</v>
      </c>
    </row>
    <row r="6" customFormat="false" ht="14.4" hidden="false" customHeight="false" outlineLevel="0" collapsed="false">
      <c r="A6" s="0" t="n">
        <v>16.9</v>
      </c>
      <c r="B6" s="0" t="n">
        <v>14</v>
      </c>
      <c r="C6" s="0" t="n">
        <v>5.55</v>
      </c>
      <c r="D6" s="0" t="n">
        <v>22.45</v>
      </c>
      <c r="F6" s="0" t="n">
        <v>76</v>
      </c>
      <c r="G6" s="0" t="n">
        <f aca="false">F6/$F$6</f>
        <v>1</v>
      </c>
    </row>
    <row r="7" customFormat="false" ht="14.4" hidden="false" customHeight="false" outlineLevel="0" collapsed="false">
      <c r="A7" s="0" t="n">
        <v>13.3</v>
      </c>
      <c r="B7" s="0" t="n">
        <v>16</v>
      </c>
      <c r="C7" s="0" t="n">
        <v>9.358</v>
      </c>
      <c r="D7" s="0" t="n">
        <v>22.658</v>
      </c>
      <c r="F7" s="0" t="n">
        <v>87</v>
      </c>
      <c r="G7" s="0" t="n">
        <f aca="false">F7/$F$6</f>
        <v>1.14473684210526</v>
      </c>
    </row>
    <row r="8" customFormat="false" ht="14.4" hidden="false" customHeight="false" outlineLevel="0" collapsed="false">
      <c r="A8" s="0" t="n">
        <v>10.1</v>
      </c>
      <c r="B8" s="0" t="n">
        <v>18</v>
      </c>
      <c r="C8" s="0" t="n">
        <v>12.95</v>
      </c>
      <c r="D8" s="0" t="n">
        <v>23.05</v>
      </c>
      <c r="F8" s="0" t="n">
        <v>104</v>
      </c>
      <c r="G8" s="0" t="n">
        <f aca="false">F8/$F$6</f>
        <v>1.36842105263158</v>
      </c>
    </row>
    <row r="9" customFormat="false" ht="14.4" hidden="false" customHeight="false" outlineLevel="0" collapsed="false">
      <c r="A9" s="0" t="n">
        <v>7.4</v>
      </c>
      <c r="B9" s="0" t="n">
        <v>20</v>
      </c>
      <c r="C9" s="0" t="n">
        <v>16.312</v>
      </c>
      <c r="D9" s="0" t="n">
        <v>23.714</v>
      </c>
      <c r="F9" s="0" t="n">
        <v>121</v>
      </c>
      <c r="G9" s="0" t="n">
        <f aca="false">F9/$F$6</f>
        <v>1.59210526315789</v>
      </c>
    </row>
    <row r="10" customFormat="false" ht="14.4" hidden="false" customHeight="false" outlineLevel="0" collapsed="false">
      <c r="A10" s="0" t="n">
        <v>5.2</v>
      </c>
      <c r="B10" s="0" t="n">
        <v>22</v>
      </c>
      <c r="C10" s="0" t="n">
        <v>19.4</v>
      </c>
      <c r="D10" s="0" t="n">
        <v>24.6</v>
      </c>
      <c r="F10" s="0" t="n">
        <v>141</v>
      </c>
      <c r="G10" s="0" t="n">
        <f aca="false">F10/$F$6</f>
        <v>1.85526315789474</v>
      </c>
      <c r="M10" s="1" t="n">
        <v>2.317203E-007</v>
      </c>
    </row>
    <row r="11" customFormat="false" ht="14.4" hidden="false" customHeight="false" outlineLevel="0" collapsed="false">
      <c r="A11" s="0" t="n">
        <v>3.6</v>
      </c>
      <c r="B11" s="0" t="n">
        <v>24</v>
      </c>
      <c r="C11" s="0" t="n">
        <v>22.2</v>
      </c>
      <c r="D11" s="0" t="n">
        <v>25.8</v>
      </c>
      <c r="F11" s="0" t="n">
        <v>164</v>
      </c>
      <c r="G11" s="0" t="n">
        <f aca="false">F11/$F$6</f>
        <v>2.15789473684211</v>
      </c>
    </row>
    <row r="12" customFormat="false" ht="14.4" hidden="false" customHeight="false" outlineLevel="0" collapsed="false">
      <c r="A12" s="0" t="n">
        <v>2.6</v>
      </c>
      <c r="B12" s="0" t="n">
        <v>26</v>
      </c>
      <c r="C12" s="0" t="n">
        <v>24.7</v>
      </c>
      <c r="D12" s="0" t="n">
        <v>27.3</v>
      </c>
      <c r="F12" s="0" t="n">
        <v>192</v>
      </c>
      <c r="G12" s="0" t="n">
        <f aca="false">F12/$F$6</f>
        <v>2.52631578947368</v>
      </c>
    </row>
    <row r="13" customFormat="false" ht="14.4" hidden="false" customHeight="false" outlineLevel="0" collapsed="false">
      <c r="A13" s="0" t="n">
        <v>2.2</v>
      </c>
      <c r="B13" s="0" t="n">
        <v>28</v>
      </c>
      <c r="C13" s="0" t="n">
        <v>26.9</v>
      </c>
      <c r="D13" s="0" t="n">
        <v>29.1</v>
      </c>
      <c r="F13" s="0" t="n">
        <v>224</v>
      </c>
      <c r="G13" s="0" t="n">
        <f aca="false">F13/$F$6</f>
        <v>2.94736842105263</v>
      </c>
    </row>
    <row r="14" customFormat="false" ht="14.4" hidden="false" customHeight="false" outlineLevel="0" collapsed="false">
      <c r="A14" s="0" t="n">
        <v>2.5</v>
      </c>
      <c r="B14" s="0" t="n">
        <v>30</v>
      </c>
      <c r="C14" s="0" t="n">
        <v>28.752</v>
      </c>
      <c r="D14" s="0" t="n">
        <v>31.252</v>
      </c>
      <c r="F14" s="0" t="n">
        <v>261</v>
      </c>
      <c r="G14" s="0" t="n">
        <f aca="false">F14/$F$6</f>
        <v>3.43421052631579</v>
      </c>
    </row>
    <row r="15" customFormat="false" ht="14.4" hidden="false" customHeight="false" outlineLevel="0" collapsed="false">
      <c r="A15" s="0" t="n">
        <v>3.4</v>
      </c>
      <c r="B15" s="0" t="n">
        <v>32</v>
      </c>
      <c r="C15" s="0" t="n">
        <v>30.314</v>
      </c>
      <c r="D15" s="0" t="n">
        <v>33.714</v>
      </c>
      <c r="F15" s="0" t="n">
        <v>303</v>
      </c>
      <c r="G15" s="0" t="n">
        <f aca="false">F15/$F$6</f>
        <v>3.98684210526316</v>
      </c>
    </row>
    <row r="16" customFormat="false" ht="14.4" hidden="false" customHeight="false" outlineLevel="0" collapsed="false">
      <c r="A16" s="0" t="n">
        <v>4.85</v>
      </c>
      <c r="B16" s="0" t="n">
        <v>34</v>
      </c>
      <c r="C16" s="0" t="n">
        <v>31.575</v>
      </c>
      <c r="D16" s="0" t="n">
        <v>36.425</v>
      </c>
      <c r="F16" s="0" t="n">
        <v>352</v>
      </c>
      <c r="G16" s="0" t="n">
        <f aca="false">F16/$F$6</f>
        <v>4.63157894736842</v>
      </c>
    </row>
    <row r="17" customFormat="false" ht="14.4" hidden="false" customHeight="false" outlineLevel="0" collapsed="false">
      <c r="A17" s="0" t="n">
        <v>6.9</v>
      </c>
      <c r="B17" s="0" t="n">
        <v>36</v>
      </c>
      <c r="C17" s="0" t="n">
        <v>32.55</v>
      </c>
      <c r="D17" s="0" t="n">
        <v>39.45</v>
      </c>
      <c r="F17" s="0" t="n">
        <v>406</v>
      </c>
      <c r="G17" s="0" t="n">
        <f aca="false">F17/$F$6</f>
        <v>5.3421052631579</v>
      </c>
    </row>
    <row r="18" customFormat="false" ht="14.4" hidden="false" customHeight="false" outlineLevel="0" collapsed="false">
      <c r="A18" s="0" t="n">
        <v>9.3</v>
      </c>
      <c r="B18" s="0" t="n">
        <v>38</v>
      </c>
      <c r="C18" s="0" t="n">
        <v>33.35</v>
      </c>
      <c r="D18" s="0" t="n">
        <v>42.65</v>
      </c>
      <c r="F18" s="0" t="n">
        <v>475</v>
      </c>
      <c r="G18" s="0" t="n">
        <f aca="false">F18/$F$6</f>
        <v>6.25</v>
      </c>
    </row>
    <row r="19" customFormat="false" ht="14.4" hidden="false" customHeight="false" outlineLevel="0" collapsed="false">
      <c r="A19" s="0" t="n">
        <v>12.2</v>
      </c>
      <c r="B19" s="0" t="n">
        <v>40</v>
      </c>
      <c r="C19" s="0" t="n">
        <v>33.9</v>
      </c>
      <c r="D19" s="0" t="n">
        <v>46.1</v>
      </c>
      <c r="F19" s="0" t="n">
        <v>545</v>
      </c>
      <c r="G19" s="0" t="n">
        <f aca="false">F19/$F$6</f>
        <v>7.17105263157895</v>
      </c>
    </row>
    <row r="20" customFormat="false" ht="14.4" hidden="false" customHeight="false" outlineLevel="0" collapsed="false">
      <c r="A20" s="0" t="n">
        <v>15.35</v>
      </c>
      <c r="B20" s="0" t="n">
        <v>42</v>
      </c>
      <c r="C20" s="0" t="n">
        <v>34.329</v>
      </c>
      <c r="D20" s="0" t="n">
        <v>49.671</v>
      </c>
      <c r="F20" s="0" t="n">
        <v>630</v>
      </c>
      <c r="G20" s="0" t="n">
        <f aca="false">F20/$F$6</f>
        <v>8.28947368421053</v>
      </c>
    </row>
    <row r="21" customFormat="false" ht="14.4" hidden="false" customHeight="false" outlineLevel="0" collapsed="false">
      <c r="A21" s="0" t="n">
        <v>18.8</v>
      </c>
      <c r="B21" s="0" t="n">
        <v>44</v>
      </c>
      <c r="C21" s="0" t="n">
        <v>34.6</v>
      </c>
      <c r="D21" s="0" t="n">
        <v>53.4</v>
      </c>
    </row>
    <row r="22" customFormat="false" ht="14.4" hidden="false" customHeight="false" outlineLevel="0" collapsed="false">
      <c r="A22" s="0" t="n">
        <v>20.6</v>
      </c>
      <c r="B22" s="0" t="n">
        <v>45</v>
      </c>
      <c r="C22" s="0" t="n">
        <v>34.7</v>
      </c>
      <c r="D22" s="0" t="n">
        <v>55.3</v>
      </c>
      <c r="F22" s="0" t="n">
        <v>635</v>
      </c>
    </row>
    <row r="24" customFormat="false" ht="14.4" hidden="false" customHeight="false" outlineLevel="0" collapsed="false">
      <c r="I24" s="0" t="s">
        <v>6</v>
      </c>
      <c r="J24" s="0" t="n">
        <v>0.072</v>
      </c>
      <c r="L24" s="0" t="s">
        <v>7</v>
      </c>
    </row>
    <row r="25" customFormat="false" ht="14.4" hidden="false" customHeight="false" outlineLevel="0" collapsed="false">
      <c r="I25" s="0" t="s">
        <v>8</v>
      </c>
      <c r="J25" s="0" t="n">
        <v>28.2</v>
      </c>
    </row>
    <row r="26" customFormat="false" ht="14.4" hidden="false" customHeight="false" outlineLevel="0" collapsed="false">
      <c r="I26" s="0" t="s">
        <v>9</v>
      </c>
      <c r="J26" s="0" t="n">
        <v>2.2</v>
      </c>
    </row>
    <row r="28" customFormat="false" ht="14.4" hidden="false" customHeight="false" outlineLevel="0" collapsed="false">
      <c r="I28" s="0" t="s">
        <v>10</v>
      </c>
      <c r="J28" s="0" t="s">
        <v>7</v>
      </c>
      <c r="K28" s="0" t="s">
        <v>11</v>
      </c>
      <c r="L28" s="0" t="s">
        <v>12</v>
      </c>
      <c r="M28" s="0" t="s">
        <v>13</v>
      </c>
    </row>
    <row r="29" customFormat="false" ht="14.4" hidden="false" customHeight="false" outlineLevel="0" collapsed="false">
      <c r="B29" s="0" t="n">
        <v>-10</v>
      </c>
      <c r="C29" s="0" t="n">
        <f aca="false">B29*B29</f>
        <v>100</v>
      </c>
      <c r="E29" s="0" t="n">
        <v>-6</v>
      </c>
      <c r="F29" s="0" t="n">
        <f aca="false">POWER(E29,2)</f>
        <v>36</v>
      </c>
      <c r="H29" s="0" t="n">
        <v>14</v>
      </c>
      <c r="I29" s="0" t="n">
        <f aca="false">H29-$J$25</f>
        <v>-14.2</v>
      </c>
      <c r="J29" s="0" t="n">
        <f aca="false">POWER(I29,2)</f>
        <v>201.64</v>
      </c>
      <c r="K29" s="0" t="n">
        <f aca="false">$J$24*J29</f>
        <v>14.51808</v>
      </c>
      <c r="L29" s="0" t="n">
        <f aca="false">K29+$J$26</f>
        <v>16.71808</v>
      </c>
      <c r="M29" s="0" t="n">
        <v>16.9</v>
      </c>
      <c r="N29" s="0" t="n">
        <f aca="false">M29-L29</f>
        <v>0.181919999999998</v>
      </c>
    </row>
    <row r="30" customFormat="false" ht="14.4" hidden="false" customHeight="false" outlineLevel="0" collapsed="false">
      <c r="B30" s="0" t="n">
        <v>-9</v>
      </c>
      <c r="C30" s="0" t="n">
        <f aca="false">B30*B30</f>
        <v>81</v>
      </c>
      <c r="H30" s="0" t="n">
        <v>16</v>
      </c>
      <c r="I30" s="0" t="n">
        <f aca="false">H30-$J$25</f>
        <v>-12.2</v>
      </c>
      <c r="J30" s="0" t="n">
        <f aca="false">POWER(I30,2)</f>
        <v>148.84</v>
      </c>
      <c r="K30" s="0" t="n">
        <f aca="false">$J$24*J30</f>
        <v>10.71648</v>
      </c>
      <c r="L30" s="0" t="n">
        <f aca="false">K30+$J$26</f>
        <v>12.91648</v>
      </c>
      <c r="M30" s="0" t="n">
        <v>13.3</v>
      </c>
      <c r="N30" s="0" t="n">
        <f aca="false">M30-L30</f>
        <v>0.383520000000001</v>
      </c>
    </row>
    <row r="31" customFormat="false" ht="14.4" hidden="false" customHeight="false" outlineLevel="0" collapsed="false">
      <c r="B31" s="0" t="n">
        <v>-8</v>
      </c>
      <c r="C31" s="0" t="n">
        <f aca="false">B31*B31</f>
        <v>64</v>
      </c>
      <c r="H31" s="0" t="n">
        <v>18</v>
      </c>
      <c r="I31" s="0" t="n">
        <f aca="false">H31-$J$25</f>
        <v>-10.2</v>
      </c>
      <c r="J31" s="0" t="n">
        <f aca="false">POWER(I31,2)</f>
        <v>104.04</v>
      </c>
      <c r="K31" s="0" t="n">
        <f aca="false">$J$24*J31</f>
        <v>7.49088</v>
      </c>
      <c r="L31" s="0" t="n">
        <f aca="false">K31+$J$26</f>
        <v>9.69088</v>
      </c>
      <c r="M31" s="0" t="n">
        <v>10.1</v>
      </c>
      <c r="N31" s="0" t="n">
        <f aca="false">M31-L31</f>
        <v>0.40912</v>
      </c>
    </row>
    <row r="32" customFormat="false" ht="14.4" hidden="false" customHeight="false" outlineLevel="0" collapsed="false">
      <c r="B32" s="0" t="n">
        <v>-7</v>
      </c>
      <c r="C32" s="0" t="n">
        <f aca="false">B32*B32</f>
        <v>49</v>
      </c>
      <c r="H32" s="0" t="n">
        <v>20</v>
      </c>
      <c r="I32" s="0" t="n">
        <f aca="false">H32-$J$25</f>
        <v>-8.2</v>
      </c>
      <c r="J32" s="0" t="n">
        <f aca="false">POWER(I32,2)</f>
        <v>67.24</v>
      </c>
      <c r="K32" s="0" t="n">
        <f aca="false">$J$24*J32</f>
        <v>4.84128</v>
      </c>
      <c r="L32" s="0" t="n">
        <f aca="false">K32+$J$26</f>
        <v>7.04128</v>
      </c>
      <c r="M32" s="0" t="n">
        <v>7.4</v>
      </c>
      <c r="N32" s="0" t="n">
        <f aca="false">M32-L32</f>
        <v>0.35872</v>
      </c>
    </row>
    <row r="33" customFormat="false" ht="14.4" hidden="false" customHeight="false" outlineLevel="0" collapsed="false">
      <c r="B33" s="0" t="n">
        <v>-6</v>
      </c>
      <c r="C33" s="0" t="n">
        <f aca="false">B33*B33</f>
        <v>36</v>
      </c>
      <c r="H33" s="0" t="n">
        <v>22</v>
      </c>
      <c r="I33" s="0" t="n">
        <f aca="false">H33-$J$25</f>
        <v>-6.2</v>
      </c>
      <c r="J33" s="0" t="n">
        <f aca="false">POWER(I33,2)</f>
        <v>38.44</v>
      </c>
      <c r="K33" s="0" t="n">
        <f aca="false">$J$24*J33</f>
        <v>2.76768</v>
      </c>
      <c r="L33" s="0" t="n">
        <f aca="false">K33+$J$26</f>
        <v>4.96768</v>
      </c>
      <c r="M33" s="0" t="n">
        <v>5.2</v>
      </c>
      <c r="N33" s="0" t="n">
        <f aca="false">M33-L33</f>
        <v>0.232320000000001</v>
      </c>
    </row>
    <row r="34" customFormat="false" ht="14.4" hidden="false" customHeight="false" outlineLevel="0" collapsed="false">
      <c r="B34" s="0" t="n">
        <v>-5</v>
      </c>
      <c r="C34" s="0" t="n">
        <f aca="false">B34*B34</f>
        <v>25</v>
      </c>
      <c r="H34" s="0" t="n">
        <v>24</v>
      </c>
      <c r="I34" s="0" t="n">
        <f aca="false">H34-$J$25</f>
        <v>-4.2</v>
      </c>
      <c r="J34" s="0" t="n">
        <f aca="false">POWER(I34,2)</f>
        <v>17.64</v>
      </c>
      <c r="K34" s="0" t="n">
        <f aca="false">$J$24*J34</f>
        <v>1.27008</v>
      </c>
      <c r="L34" s="0" t="n">
        <f aca="false">K34+$J$26</f>
        <v>3.47008</v>
      </c>
      <c r="M34" s="0" t="n">
        <v>3.6</v>
      </c>
      <c r="N34" s="0" t="n">
        <f aca="false">M34-L34</f>
        <v>0.12992</v>
      </c>
    </row>
    <row r="35" customFormat="false" ht="14.4" hidden="false" customHeight="false" outlineLevel="0" collapsed="false">
      <c r="B35" s="0" t="n">
        <v>-4</v>
      </c>
      <c r="C35" s="0" t="n">
        <f aca="false">B35*B35</f>
        <v>16</v>
      </c>
      <c r="H35" s="0" t="n">
        <v>26</v>
      </c>
      <c r="I35" s="0" t="n">
        <f aca="false">H35-$J$25</f>
        <v>-2.2</v>
      </c>
      <c r="J35" s="0" t="n">
        <f aca="false">POWER(I35,2)</f>
        <v>4.84</v>
      </c>
      <c r="K35" s="0" t="n">
        <f aca="false">$J$24*J35</f>
        <v>0.34848</v>
      </c>
      <c r="L35" s="0" t="n">
        <f aca="false">K35+$J$26</f>
        <v>2.54848</v>
      </c>
      <c r="M35" s="0" t="n">
        <v>2.6</v>
      </c>
      <c r="N35" s="0" t="n">
        <f aca="false">M35-L35</f>
        <v>0.05152</v>
      </c>
    </row>
    <row r="36" customFormat="false" ht="14.4" hidden="false" customHeight="false" outlineLevel="0" collapsed="false">
      <c r="B36" s="0" t="n">
        <v>-3</v>
      </c>
      <c r="C36" s="0" t="n">
        <f aca="false">B36*B36</f>
        <v>9</v>
      </c>
      <c r="H36" s="0" t="n">
        <v>28</v>
      </c>
      <c r="I36" s="0" t="n">
        <f aca="false">H36-$J$25</f>
        <v>-0.199999999999999</v>
      </c>
      <c r="J36" s="0" t="n">
        <f aca="false">POWER(I36,2)</f>
        <v>0.0399999999999997</v>
      </c>
      <c r="K36" s="0" t="n">
        <f aca="false">$J$24*J36</f>
        <v>0.00287999999999998</v>
      </c>
      <c r="L36" s="0" t="n">
        <f aca="false">K36+$J$26</f>
        <v>2.20288</v>
      </c>
      <c r="M36" s="0" t="n">
        <v>2.2</v>
      </c>
      <c r="N36" s="0" t="n">
        <f aca="false">M36-L36</f>
        <v>-0.00287999999999977</v>
      </c>
    </row>
    <row r="37" customFormat="false" ht="14.4" hidden="false" customHeight="false" outlineLevel="0" collapsed="false">
      <c r="B37" s="0" t="n">
        <v>-2</v>
      </c>
      <c r="C37" s="0" t="n">
        <f aca="false">B37*B37</f>
        <v>4</v>
      </c>
      <c r="H37" s="0" t="n">
        <v>30</v>
      </c>
      <c r="I37" s="0" t="n">
        <f aca="false">H37-$J$25</f>
        <v>1.8</v>
      </c>
      <c r="J37" s="0" t="n">
        <f aca="false">POWER(I37,2)</f>
        <v>3.24</v>
      </c>
      <c r="K37" s="0" t="n">
        <f aca="false">$J$24*J37</f>
        <v>0.23328</v>
      </c>
      <c r="L37" s="0" t="n">
        <f aca="false">K37+$J$26</f>
        <v>2.43328</v>
      </c>
      <c r="M37" s="0" t="n">
        <v>2.5</v>
      </c>
      <c r="N37" s="0" t="n">
        <f aca="false">M37-L37</f>
        <v>0.0667199999999997</v>
      </c>
    </row>
    <row r="38" customFormat="false" ht="14.4" hidden="false" customHeight="false" outlineLevel="0" collapsed="false">
      <c r="B38" s="0" t="n">
        <v>-1</v>
      </c>
      <c r="C38" s="0" t="n">
        <f aca="false">B38*B38</f>
        <v>1</v>
      </c>
      <c r="H38" s="0" t="n">
        <v>32</v>
      </c>
      <c r="I38" s="0" t="n">
        <f aca="false">H38-$J$25</f>
        <v>3.8</v>
      </c>
      <c r="J38" s="0" t="n">
        <f aca="false">POWER(I38,2)</f>
        <v>14.44</v>
      </c>
      <c r="K38" s="0" t="n">
        <f aca="false">$J$24*J38</f>
        <v>1.03968</v>
      </c>
      <c r="L38" s="0" t="n">
        <f aca="false">K38+$J$26</f>
        <v>3.23968</v>
      </c>
      <c r="M38" s="0" t="n">
        <v>3.4</v>
      </c>
      <c r="N38" s="0" t="n">
        <f aca="false">M38-L38</f>
        <v>0.160319999999999</v>
      </c>
    </row>
    <row r="39" customFormat="false" ht="14.4" hidden="false" customHeight="false" outlineLevel="0" collapsed="false">
      <c r="B39" s="0" t="n">
        <v>0</v>
      </c>
      <c r="C39" s="0" t="n">
        <f aca="false">B39*B39</f>
        <v>0</v>
      </c>
      <c r="H39" s="0" t="n">
        <v>34</v>
      </c>
      <c r="I39" s="0" t="n">
        <f aca="false">H39-$J$25</f>
        <v>5.8</v>
      </c>
      <c r="J39" s="0" t="n">
        <f aca="false">POWER(I39,2)</f>
        <v>33.64</v>
      </c>
      <c r="K39" s="0" t="n">
        <f aca="false">$J$24*J39</f>
        <v>2.42208</v>
      </c>
      <c r="L39" s="0" t="n">
        <f aca="false">K39+$J$26</f>
        <v>4.62208</v>
      </c>
      <c r="M39" s="0" t="n">
        <v>4.85</v>
      </c>
      <c r="N39" s="0" t="n">
        <f aca="false">M39-L39</f>
        <v>0.227919999999999</v>
      </c>
    </row>
    <row r="40" customFormat="false" ht="14.4" hidden="false" customHeight="false" outlineLevel="0" collapsed="false">
      <c r="B40" s="0" t="n">
        <v>1</v>
      </c>
      <c r="C40" s="0" t="n">
        <f aca="false">B40*B40</f>
        <v>1</v>
      </c>
      <c r="H40" s="0" t="n">
        <v>36</v>
      </c>
      <c r="I40" s="0" t="n">
        <f aca="false">H40-$J$25</f>
        <v>7.8</v>
      </c>
      <c r="J40" s="0" t="n">
        <f aca="false">POWER(I40,2)</f>
        <v>60.84</v>
      </c>
      <c r="K40" s="0" t="n">
        <f aca="false">$J$24*J40</f>
        <v>4.38048</v>
      </c>
      <c r="L40" s="0" t="n">
        <f aca="false">K40+$J$26</f>
        <v>6.58048</v>
      </c>
      <c r="M40" s="0" t="n">
        <v>6.9</v>
      </c>
      <c r="N40" s="0" t="n">
        <f aca="false">M40-L40</f>
        <v>0.319519999999999</v>
      </c>
    </row>
    <row r="41" customFormat="false" ht="14.4" hidden="false" customHeight="false" outlineLevel="0" collapsed="false">
      <c r="B41" s="0" t="n">
        <v>2</v>
      </c>
      <c r="C41" s="0" t="n">
        <f aca="false">B41*B41</f>
        <v>4</v>
      </c>
      <c r="H41" s="0" t="n">
        <v>38</v>
      </c>
      <c r="I41" s="0" t="n">
        <f aca="false">H41-$J$25</f>
        <v>9.8</v>
      </c>
      <c r="J41" s="0" t="n">
        <f aca="false">POWER(I41,2)</f>
        <v>96.04</v>
      </c>
      <c r="K41" s="0" t="n">
        <f aca="false">$J$24*J41</f>
        <v>6.91488</v>
      </c>
      <c r="L41" s="0" t="n">
        <f aca="false">K41+$J$26</f>
        <v>9.11488</v>
      </c>
      <c r="M41" s="0" t="n">
        <v>9.3</v>
      </c>
      <c r="N41" s="0" t="n">
        <f aca="false">M41-L41</f>
        <v>0.185119999999998</v>
      </c>
    </row>
    <row r="42" customFormat="false" ht="14.4" hidden="false" customHeight="false" outlineLevel="0" collapsed="false">
      <c r="B42" s="0" t="n">
        <v>3</v>
      </c>
      <c r="C42" s="0" t="n">
        <f aca="false">B42*B42</f>
        <v>9</v>
      </c>
      <c r="H42" s="0" t="n">
        <v>40</v>
      </c>
      <c r="I42" s="0" t="n">
        <f aca="false">H42-$J$25</f>
        <v>11.8</v>
      </c>
      <c r="J42" s="0" t="n">
        <f aca="false">POWER(I42,2)</f>
        <v>139.24</v>
      </c>
      <c r="K42" s="0" t="n">
        <f aca="false">$J$24*J42</f>
        <v>10.02528</v>
      </c>
      <c r="L42" s="0" t="n">
        <f aca="false">K42+$J$26</f>
        <v>12.22528</v>
      </c>
      <c r="M42" s="0" t="n">
        <v>12.2</v>
      </c>
      <c r="N42" s="0" t="n">
        <f aca="false">M42-L42</f>
        <v>-0.0252800000000022</v>
      </c>
    </row>
    <row r="43" customFormat="false" ht="14.4" hidden="false" customHeight="false" outlineLevel="0" collapsed="false">
      <c r="B43" s="0" t="n">
        <v>4</v>
      </c>
      <c r="C43" s="0" t="n">
        <f aca="false">B43*B43</f>
        <v>16</v>
      </c>
      <c r="H43" s="0" t="n">
        <v>42</v>
      </c>
      <c r="I43" s="0" t="n">
        <f aca="false">H43-$J$25</f>
        <v>13.8</v>
      </c>
      <c r="J43" s="0" t="n">
        <f aca="false">POWER(I43,2)</f>
        <v>190.44</v>
      </c>
      <c r="K43" s="0" t="n">
        <f aca="false">$J$24*J43</f>
        <v>13.71168</v>
      </c>
      <c r="L43" s="0" t="n">
        <f aca="false">K43+$J$26</f>
        <v>15.91168</v>
      </c>
      <c r="M43" s="0" t="n">
        <v>15.35</v>
      </c>
      <c r="N43" s="0" t="n">
        <f aca="false">M43-L43</f>
        <v>-0.561680000000004</v>
      </c>
    </row>
    <row r="44" customFormat="false" ht="14.4" hidden="false" customHeight="false" outlineLevel="0" collapsed="false">
      <c r="B44" s="0" t="n">
        <v>5</v>
      </c>
      <c r="C44" s="0" t="n">
        <f aca="false">B44*B44</f>
        <v>25</v>
      </c>
    </row>
    <row r="45" customFormat="false" ht="14.4" hidden="false" customHeight="false" outlineLevel="0" collapsed="false">
      <c r="B45" s="0" t="n">
        <v>6</v>
      </c>
      <c r="C45" s="0" t="n">
        <f aca="false">B45*B45</f>
        <v>36</v>
      </c>
    </row>
    <row r="46" customFormat="false" ht="14.4" hidden="false" customHeight="false" outlineLevel="0" collapsed="false">
      <c r="B46" s="0" t="n">
        <v>7</v>
      </c>
      <c r="C46" s="0" t="n">
        <f aca="false">B46*B46</f>
        <v>49</v>
      </c>
      <c r="I46" s="0" t="s">
        <v>14</v>
      </c>
      <c r="J46" s="0" t="n">
        <v>43.33255</v>
      </c>
    </row>
    <row r="47" customFormat="false" ht="14.4" hidden="false" customHeight="false" outlineLevel="0" collapsed="false">
      <c r="B47" s="0" t="n">
        <v>8</v>
      </c>
      <c r="C47" s="0" t="n">
        <f aca="false">B47*B47</f>
        <v>64</v>
      </c>
      <c r="I47" s="0" t="s">
        <v>15</v>
      </c>
      <c r="J47" s="0" t="n">
        <v>1.284998</v>
      </c>
    </row>
    <row r="48" customFormat="false" ht="14.4" hidden="false" customHeight="false" outlineLevel="0" collapsed="false">
      <c r="B48" s="0" t="n">
        <v>9</v>
      </c>
      <c r="C48" s="0" t="n">
        <f aca="false">B48*B48</f>
        <v>81</v>
      </c>
      <c r="I48" s="0" t="s">
        <v>16</v>
      </c>
      <c r="J48" s="0" t="n">
        <v>0.09404821</v>
      </c>
    </row>
    <row r="49" customFormat="false" ht="14.4" hidden="false" customHeight="false" outlineLevel="0" collapsed="false">
      <c r="B49" s="0" t="n">
        <v>10</v>
      </c>
      <c r="C49" s="0" t="n">
        <f aca="false">B49*B49</f>
        <v>100</v>
      </c>
      <c r="I49" s="0" t="s">
        <v>17</v>
      </c>
      <c r="J49" s="0" t="n">
        <v>0.004130243</v>
      </c>
    </row>
    <row r="50" customFormat="false" ht="14.4" hidden="false" customHeight="false" outlineLevel="0" collapsed="false">
      <c r="I50" s="0" t="s">
        <v>18</v>
      </c>
      <c r="J50" s="0" t="n">
        <v>3.429016E-005</v>
      </c>
    </row>
    <row r="51" customFormat="false" ht="14.4" hidden="false" customHeight="false" outlineLevel="0" collapsed="false">
      <c r="I51" s="0" t="s">
        <v>19</v>
      </c>
      <c r="J51" s="0" t="n">
        <v>5.674714E-010</v>
      </c>
    </row>
    <row r="53" customFormat="false" ht="14.4" hidden="false" customHeight="false" outlineLevel="0" collapsed="false">
      <c r="L53" s="0" t="s">
        <v>13</v>
      </c>
    </row>
    <row r="54" customFormat="false" ht="14.4" hidden="false" customHeight="false" outlineLevel="0" collapsed="false">
      <c r="H54" s="0" t="n">
        <v>14</v>
      </c>
      <c r="I54" s="0" t="n">
        <f aca="false">J46-(J47*H54)-POWER(J48*H54,2)+POWER(J49*H54,3)-POWER(J50*H54,4)-POWER(J51*H54,5)</f>
        <v>23.6091384375699</v>
      </c>
      <c r="K54" s="0" t="n">
        <f aca="false">43.33255 - 1.284998*H54 - 0.09404821*POWER(H54,2) + 0.004130243*POWER(H54,3) - 0.00003429016*POWER(H54,4) - 0.00000005674714*POWER(H54,5)</f>
        <v>16.8947048716166</v>
      </c>
      <c r="L54" s="0" t="n">
        <v>16.9</v>
      </c>
      <c r="M54" s="0" t="n">
        <f aca="false">L54-K54</f>
        <v>0.00529512838335933</v>
      </c>
      <c r="P54" s="0" t="n">
        <v>0</v>
      </c>
    </row>
    <row r="55" customFormat="false" ht="14.4" hidden="false" customHeight="false" outlineLevel="0" collapsed="false">
      <c r="H55" s="0" t="n">
        <v>16</v>
      </c>
      <c r="K55" s="0" t="n">
        <f aca="false">43.33255 - 1.284998*H55 - 0.09404821*POWER(H55,2) + 0.004130243*POWER(H55,3) - 0.00003429016*POWER(H55,4) - 0.00000005674714*POWER(H55,5)</f>
        <v>13.3069719531674</v>
      </c>
      <c r="L55" s="0" t="n">
        <v>13.3</v>
      </c>
      <c r="M55" s="0" t="n">
        <f aca="false">L55-K55</f>
        <v>-0.00697195316736021</v>
      </c>
      <c r="P55" s="0" t="n">
        <v>6.66666</v>
      </c>
    </row>
    <row r="56" customFormat="false" ht="14.4" hidden="false" customHeight="false" outlineLevel="0" collapsed="false">
      <c r="H56" s="0" t="n">
        <v>18</v>
      </c>
      <c r="K56" s="0" t="n">
        <f aca="false">43.33255 - 1.284998*H56 - 0.09404821*POWER(H56,2) + 0.004130243*POWER(H56,3) - 0.00003429016*POWER(H56,4) - 0.00000005674714*POWER(H56,5)</f>
        <v>10.1116717200045</v>
      </c>
      <c r="L56" s="0" t="n">
        <v>10.1</v>
      </c>
      <c r="M56" s="0" t="n">
        <f aca="false">L56-K56</f>
        <v>-0.0116717200044825</v>
      </c>
      <c r="P56" s="0" t="n">
        <v>13.33333</v>
      </c>
    </row>
    <row r="57" customFormat="false" ht="14.4" hidden="false" customHeight="false" outlineLevel="0" collapsed="false">
      <c r="H57" s="0" t="n">
        <v>20</v>
      </c>
      <c r="K57" s="0" t="n">
        <f aca="false">43.33255 - 1.284998*H57 - 0.09404821*POWER(H57,2) + 0.004130243*POWER(H57,3) - 0.00003429016*POWER(H57,4) - 0.00000005674714*POWER(H57,5)</f>
        <v>7.387233552</v>
      </c>
      <c r="L57" s="0" t="n">
        <v>7.4</v>
      </c>
      <c r="M57" s="0" t="n">
        <f aca="false">L57-K57</f>
        <v>0.0127664479999989</v>
      </c>
      <c r="P57" s="0" t="n">
        <v>20</v>
      </c>
    </row>
    <row r="58" customFormat="false" ht="14.4" hidden="false" customHeight="false" outlineLevel="0" collapsed="false">
      <c r="H58" s="0" t="n">
        <v>22</v>
      </c>
      <c r="K58" s="0" t="n">
        <f aca="false">43.33255 - 1.284998*H58 - 0.09404821*POWER(H58,2) + 0.004130243*POWER(H58,3) - 0.00003429016*POWER(H58,4) - 0.00000005674714*POWER(H58,5)</f>
        <v>5.19695822642752</v>
      </c>
      <c r="L58" s="0" t="n">
        <v>5.2</v>
      </c>
      <c r="M58" s="0" t="n">
        <f aca="false">L58-K58</f>
        <v>0.00304177357247859</v>
      </c>
      <c r="P58" s="0" t="n">
        <v>26.66667</v>
      </c>
    </row>
    <row r="59" customFormat="false" ht="14.4" hidden="false" customHeight="false" outlineLevel="0" collapsed="false">
      <c r="H59" s="0" t="n">
        <v>24</v>
      </c>
      <c r="K59" s="0" t="n">
        <f aca="false">43.33255 - 1.284998*H59 - 0.09404821*POWER(H59,2) + 0.004130243*POWER(H59,3) - 0.00003429016*POWER(H59,4) - 0.00000005674714*POWER(H59,5)</f>
        <v>3.58880000894465</v>
      </c>
      <c r="L59" s="0" t="n">
        <v>3.6</v>
      </c>
      <c r="M59" s="0" t="n">
        <f aca="false">L59-K59</f>
        <v>0.0111999910553529</v>
      </c>
      <c r="P59" s="0" t="n">
        <v>33.33334</v>
      </c>
    </row>
    <row r="60" customFormat="false" ht="14.4" hidden="false" customHeight="false" outlineLevel="0" collapsed="false">
      <c r="H60" s="0" t="n">
        <v>26</v>
      </c>
      <c r="K60" s="0" t="n">
        <f aca="false">43.33255 - 1.284998*H60 - 0.09404821*POWER(H60,2) + 0.004130243*POWER(H60,3) - 0.00003429016*POWER(H60,4) - 0.00000005674714*POWER(H60,5)</f>
        <v>2.59514874457536</v>
      </c>
      <c r="L60" s="0" t="n">
        <v>2.6</v>
      </c>
      <c r="M60" s="0" t="n">
        <f aca="false">L60-K60</f>
        <v>0.00485125542464404</v>
      </c>
      <c r="P60" s="0" t="n">
        <v>40.00001</v>
      </c>
    </row>
    <row r="61" customFormat="false" ht="14.4" hidden="false" customHeight="false" outlineLevel="0" collapsed="false">
      <c r="H61" s="0" t="n">
        <v>28</v>
      </c>
      <c r="K61" s="0" t="n">
        <f aca="false">43.33255 - 1.284998*H61 - 0.09404821*POWER(H61,2) + 0.004130243*POWER(H61,3) - 0.00003429016*POWER(H61,4) - 0.00000005674714*POWER(H61,5)</f>
        <v>2.23261194869249</v>
      </c>
      <c r="L61" s="0" t="n">
        <v>2.2</v>
      </c>
      <c r="M61" s="0" t="n">
        <f aca="false">L61-K61</f>
        <v>-0.0326119486924874</v>
      </c>
      <c r="P61" s="0" t="n">
        <v>46.66668</v>
      </c>
    </row>
    <row r="62" customFormat="false" ht="14.4" hidden="false" customHeight="false" outlineLevel="0" collapsed="false">
      <c r="H62" s="0" t="n">
        <v>30</v>
      </c>
      <c r="K62" s="0" t="n">
        <f aca="false">43.33255 - 1.284998*H62 - 0.09404821*POWER(H62,2) + 0.004130243*POWER(H62,3) - 0.00003429016*POWER(H62,4) - 0.00000005674714*POWER(H62,5)</f>
        <v>2.50179689800001</v>
      </c>
      <c r="L62" s="0" t="n">
        <v>2.5</v>
      </c>
      <c r="M62" s="0" t="n">
        <f aca="false">L62-K62</f>
        <v>-0.0017968980000056</v>
      </c>
      <c r="P62" s="0" t="n">
        <v>53.33335</v>
      </c>
    </row>
    <row r="63" customFormat="false" ht="14.4" hidden="false" customHeight="false" outlineLevel="0" collapsed="false">
      <c r="H63" s="0" t="n">
        <v>32</v>
      </c>
      <c r="K63" s="0" t="n">
        <f aca="false">43.33255 - 1.284998*H63 - 0.09404821*POWER(H63,2) + 0.004130243*POWER(H63,3) - 0.00003429016*POWER(H63,4) - 0.00000005674714*POWER(H63,5)</f>
        <v>3.38709272151553</v>
      </c>
      <c r="L63" s="0" t="n">
        <v>3.4</v>
      </c>
      <c r="M63" s="0" t="n">
        <f aca="false">L63-K63</f>
        <v>0.0129072784844664</v>
      </c>
      <c r="P63" s="0" t="n">
        <v>60.00002</v>
      </c>
    </row>
    <row r="64" customFormat="false" ht="14.4" hidden="false" customHeight="false" outlineLevel="0" collapsed="false">
      <c r="H64" s="0" t="n">
        <v>34</v>
      </c>
      <c r="K64" s="0" t="n">
        <f aca="false">43.33255 - 1.284998*H64 - 0.09404821*POWER(H64,2) + 0.004130243*POWER(H64,3) - 0.00003429016*POWER(H64,4) - 0.00000005674714*POWER(H64,5)</f>
        <v>4.85645249155266</v>
      </c>
      <c r="L64" s="0" t="n">
        <v>4.85</v>
      </c>
      <c r="M64" s="0" t="n">
        <f aca="false">L64-K64</f>
        <v>-0.00645249155266026</v>
      </c>
      <c r="P64" s="0" t="n">
        <v>66.66669</v>
      </c>
    </row>
    <row r="65" customFormat="false" ht="14.4" hidden="false" customHeight="false" outlineLevel="0" collapsed="false">
      <c r="H65" s="0" t="n">
        <v>36</v>
      </c>
      <c r="K65" s="0" t="n">
        <f aca="false">43.33255 - 1.284998*H65 - 0.09404821*POWER(H65,2) + 0.004130243*POWER(H65,3) - 0.00003429016*POWER(H65,4) - 0.00000005674714*POWER(H65,5)</f>
        <v>6.8611753147034</v>
      </c>
      <c r="L65" s="0" t="n">
        <v>6.9</v>
      </c>
      <c r="M65" s="0" t="n">
        <f aca="false">L65-K65</f>
        <v>0.0388246852966052</v>
      </c>
      <c r="P65" s="0" t="n">
        <v>73.33336</v>
      </c>
    </row>
    <row r="66" customFormat="false" ht="14.4" hidden="false" customHeight="false" outlineLevel="0" collapsed="false">
      <c r="H66" s="0" t="n">
        <v>38</v>
      </c>
      <c r="K66" s="0" t="n">
        <f aca="false">43.33255 - 1.284998*H66 - 0.09404821*POWER(H66,2) + 0.004130243*POWER(H66,3) - 0.00003429016*POWER(H66,4) - 0.00000005674714*POWER(H66,5)</f>
        <v>9.33568842282052</v>
      </c>
      <c r="L66" s="0" t="n">
        <v>9.3</v>
      </c>
      <c r="M66" s="0" t="n">
        <f aca="false">L66-K66</f>
        <v>-0.0356884228205203</v>
      </c>
      <c r="P66" s="0" t="n">
        <v>80.00003</v>
      </c>
    </row>
    <row r="67" customFormat="false" ht="14.4" hidden="false" customHeight="false" outlineLevel="0" collapsed="false">
      <c r="H67" s="0" t="n">
        <v>40</v>
      </c>
      <c r="K67" s="0" t="n">
        <f aca="false">43.33255 - 1.284998*H67 - 0.09404821*POWER(H67,2) + 0.004130243*POWER(H67,3) - 0.00003429016*POWER(H67,4) - 0.00000005674714*POWER(H67,5)</f>
        <v>12.197329264</v>
      </c>
      <c r="L67" s="0" t="n">
        <v>12.2</v>
      </c>
      <c r="M67" s="0" t="n">
        <f aca="false">L67-K67</f>
        <v>0.0026707359999989</v>
      </c>
      <c r="P67" s="0" t="n">
        <v>86.6667</v>
      </c>
    </row>
    <row r="68" customFormat="false" ht="14.4" hidden="false" customHeight="false" outlineLevel="0" collapsed="false">
      <c r="H68" s="0" t="n">
        <v>42</v>
      </c>
      <c r="K68" s="0" t="n">
        <f aca="false">43.33255 - 1.284998*H68 - 0.09404821*POWER(H68,2) + 0.004130243*POWER(H68,3) - 0.00003429016*POWER(H68,4) - 0.00000005674714*POWER(H68,5)</f>
        <v>15.3461275935635</v>
      </c>
      <c r="L68" s="0" t="n">
        <v>15.35</v>
      </c>
      <c r="M68" s="0" t="n">
        <f aca="false">L68-K68</f>
        <v>0.00387240643645193</v>
      </c>
      <c r="P68" s="0" t="n">
        <v>100</v>
      </c>
    </row>
    <row r="69" customFormat="false" ht="14.4" hidden="false" customHeight="false" outlineLevel="0" collapsed="false">
      <c r="B69" s="0" t="n">
        <v>40.92819</v>
      </c>
    </row>
    <row r="70" customFormat="false" ht="14.4" hidden="false" customHeight="false" outlineLevel="0" collapsed="false">
      <c r="B70" s="0" t="n">
        <v>0.7476464</v>
      </c>
    </row>
    <row r="71" customFormat="false" ht="14.4" hidden="false" customHeight="false" outlineLevel="0" collapsed="false">
      <c r="B71" s="0" t="n">
        <v>0.1402239</v>
      </c>
      <c r="O71" s="0" t="n">
        <v>14</v>
      </c>
      <c r="Q71" s="0" t="n">
        <f aca="false">O71-14</f>
        <v>0</v>
      </c>
      <c r="R71" s="0" t="n">
        <f aca="false">Q71*(100/28)</f>
        <v>0</v>
      </c>
      <c r="T71" s="0" t="n">
        <f aca="false">R71/(100/28)</f>
        <v>0</v>
      </c>
      <c r="U71" s="0" t="n">
        <f aca="false">T71+14</f>
        <v>14</v>
      </c>
    </row>
    <row r="72" customFormat="false" ht="14.4" hidden="false" customHeight="false" outlineLevel="0" collapsed="false">
      <c r="B72" s="0" t="n">
        <v>0.006035055</v>
      </c>
      <c r="O72" s="0" t="n">
        <v>16</v>
      </c>
      <c r="Q72" s="0" t="n">
        <f aca="false">O72-14</f>
        <v>2</v>
      </c>
      <c r="R72" s="0" t="n">
        <f aca="false">Q72*(100/28)</f>
        <v>7.14285714285714</v>
      </c>
      <c r="T72" s="0" t="n">
        <f aca="false">R72/(100/28)</f>
        <v>2</v>
      </c>
      <c r="U72" s="0" t="n">
        <f aca="false">T72+14</f>
        <v>16</v>
      </c>
    </row>
    <row r="73" customFormat="false" ht="14.4" hidden="false" customHeight="false" outlineLevel="0" collapsed="false">
      <c r="B73" s="0" t="n">
        <v>7.205061E-005</v>
      </c>
      <c r="O73" s="0" t="n">
        <v>18</v>
      </c>
      <c r="Q73" s="0" t="n">
        <f aca="false">O73-14</f>
        <v>4</v>
      </c>
      <c r="R73" s="0" t="n">
        <f aca="false">Q73*(100/28)</f>
        <v>14.2857142857143</v>
      </c>
      <c r="T73" s="0" t="n">
        <f aca="false">R73/(100/28)</f>
        <v>4</v>
      </c>
      <c r="U73" s="0" t="n">
        <f aca="false">T73+14</f>
        <v>18</v>
      </c>
    </row>
    <row r="74" customFormat="false" ht="14.4" hidden="false" customHeight="false" outlineLevel="0" collapsed="false">
      <c r="B74" s="1" t="n">
        <v>2.317203E-007</v>
      </c>
      <c r="O74" s="0" t="n">
        <v>20</v>
      </c>
      <c r="Q74" s="0" t="n">
        <f aca="false">O74-14</f>
        <v>6</v>
      </c>
      <c r="R74" s="0" t="n">
        <f aca="false">Q74*(100/28)</f>
        <v>21.4285714285714</v>
      </c>
      <c r="T74" s="0" t="n">
        <f aca="false">R74/(100/28)</f>
        <v>6</v>
      </c>
      <c r="U74" s="0" t="n">
        <f aca="false">T74+14</f>
        <v>20</v>
      </c>
    </row>
    <row r="75" customFormat="false" ht="14.4" hidden="false" customHeight="false" outlineLevel="0" collapsed="false">
      <c r="O75" s="0" t="n">
        <v>22</v>
      </c>
      <c r="Q75" s="0" t="n">
        <f aca="false">O75-14</f>
        <v>8</v>
      </c>
      <c r="R75" s="0" t="n">
        <f aca="false">Q75*(100/28)</f>
        <v>28.5714285714286</v>
      </c>
      <c r="T75" s="0" t="n">
        <f aca="false">R75/(100/28)</f>
        <v>8</v>
      </c>
      <c r="U75" s="0" t="n">
        <f aca="false">T75+14</f>
        <v>22</v>
      </c>
    </row>
    <row r="76" customFormat="false" ht="14.4" hidden="false" customHeight="false" outlineLevel="0" collapsed="false">
      <c r="O76" s="0" t="n">
        <v>24</v>
      </c>
      <c r="Q76" s="0" t="n">
        <f aca="false">O76-14</f>
        <v>10</v>
      </c>
      <c r="R76" s="0" t="n">
        <f aca="false">Q76*(100/28)</f>
        <v>35.7142857142857</v>
      </c>
      <c r="T76" s="0" t="n">
        <f aca="false">R76/(100/28)</f>
        <v>10</v>
      </c>
      <c r="U76" s="0" t="n">
        <f aca="false">T76+14</f>
        <v>24</v>
      </c>
    </row>
    <row r="77" customFormat="false" ht="14.4" hidden="false" customHeight="false" outlineLevel="0" collapsed="false">
      <c r="O77" s="0" t="n">
        <v>26</v>
      </c>
      <c r="Q77" s="0" t="n">
        <f aca="false">O77-14</f>
        <v>12</v>
      </c>
      <c r="R77" s="0" t="n">
        <f aca="false">Q77*(100/28)</f>
        <v>42.8571428571429</v>
      </c>
      <c r="T77" s="0" t="n">
        <f aca="false">R77/(100/28)</f>
        <v>12</v>
      </c>
      <c r="U77" s="0" t="n">
        <f aca="false">T77+14</f>
        <v>26</v>
      </c>
    </row>
    <row r="78" customFormat="false" ht="14.4" hidden="false" customHeight="false" outlineLevel="0" collapsed="false">
      <c r="O78" s="0" t="n">
        <v>28</v>
      </c>
      <c r="Q78" s="0" t="n">
        <f aca="false">O78-14</f>
        <v>14</v>
      </c>
      <c r="R78" s="0" t="n">
        <f aca="false">Q78*(100/28)</f>
        <v>50</v>
      </c>
      <c r="T78" s="0" t="n">
        <f aca="false">R78/(100/28)</f>
        <v>14</v>
      </c>
      <c r="U78" s="0" t="n">
        <f aca="false">T78+14</f>
        <v>28</v>
      </c>
    </row>
    <row r="79" customFormat="false" ht="14.4" hidden="false" customHeight="false" outlineLevel="0" collapsed="false">
      <c r="O79" s="0" t="n">
        <v>30</v>
      </c>
      <c r="Q79" s="0" t="n">
        <f aca="false">O79-14</f>
        <v>16</v>
      </c>
      <c r="R79" s="0" t="n">
        <f aca="false">Q79*(100/28)</f>
        <v>57.1428571428571</v>
      </c>
      <c r="T79" s="0" t="n">
        <f aca="false">R79/(100/28)</f>
        <v>16</v>
      </c>
      <c r="U79" s="0" t="n">
        <f aca="false">T79+14</f>
        <v>30</v>
      </c>
    </row>
    <row r="80" customFormat="false" ht="14.4" hidden="false" customHeight="false" outlineLevel="0" collapsed="false">
      <c r="O80" s="0" t="n">
        <v>32</v>
      </c>
      <c r="Q80" s="0" t="n">
        <f aca="false">O80-14</f>
        <v>18</v>
      </c>
      <c r="R80" s="0" t="n">
        <f aca="false">Q80*(100/28)</f>
        <v>64.2857142857143</v>
      </c>
      <c r="T80" s="0" t="n">
        <f aca="false">R80/(100/28)</f>
        <v>18</v>
      </c>
      <c r="U80" s="0" t="n">
        <f aca="false">T80+14</f>
        <v>32</v>
      </c>
    </row>
    <row r="81" customFormat="false" ht="14.4" hidden="false" customHeight="false" outlineLevel="0" collapsed="false">
      <c r="O81" s="0" t="n">
        <v>34</v>
      </c>
      <c r="Q81" s="0" t="n">
        <f aca="false">O81-14</f>
        <v>20</v>
      </c>
      <c r="R81" s="0" t="n">
        <f aca="false">Q81*(100/28)</f>
        <v>71.4285714285714</v>
      </c>
      <c r="T81" s="0" t="n">
        <f aca="false">R81/(100/28)</f>
        <v>20</v>
      </c>
      <c r="U81" s="0" t="n">
        <f aca="false">T81+14</f>
        <v>34</v>
      </c>
    </row>
    <row r="82" customFormat="false" ht="14.4" hidden="false" customHeight="false" outlineLevel="0" collapsed="false">
      <c r="O82" s="0" t="n">
        <v>36</v>
      </c>
      <c r="Q82" s="0" t="n">
        <f aca="false">O82-14</f>
        <v>22</v>
      </c>
      <c r="R82" s="0" t="n">
        <f aca="false">Q82*(100/28)</f>
        <v>78.5714285714286</v>
      </c>
      <c r="T82" s="0" t="n">
        <f aca="false">R82/(100/28)</f>
        <v>22</v>
      </c>
      <c r="U82" s="0" t="n">
        <f aca="false">T82+14</f>
        <v>36</v>
      </c>
    </row>
    <row r="83" customFormat="false" ht="14.4" hidden="false" customHeight="false" outlineLevel="0" collapsed="false">
      <c r="O83" s="0" t="n">
        <v>38</v>
      </c>
      <c r="Q83" s="0" t="n">
        <f aca="false">O83-14</f>
        <v>24</v>
      </c>
      <c r="R83" s="0" t="n">
        <f aca="false">Q83*(100/28)</f>
        <v>85.7142857142857</v>
      </c>
      <c r="T83" s="0" t="n">
        <f aca="false">R83/(100/28)</f>
        <v>24</v>
      </c>
      <c r="U83" s="0" t="n">
        <f aca="false">T83+14</f>
        <v>38</v>
      </c>
    </row>
    <row r="84" customFormat="false" ht="14.4" hidden="false" customHeight="false" outlineLevel="0" collapsed="false">
      <c r="O84" s="0" t="n">
        <v>40</v>
      </c>
      <c r="Q84" s="0" t="n">
        <f aca="false">O84-14</f>
        <v>26</v>
      </c>
      <c r="R84" s="0" t="n">
        <f aca="false">Q84*(100/28)</f>
        <v>92.8571428571429</v>
      </c>
      <c r="T84" s="0" t="n">
        <f aca="false">R84/(100/28)</f>
        <v>26</v>
      </c>
      <c r="U84" s="0" t="n">
        <f aca="false">T84+14</f>
        <v>40</v>
      </c>
    </row>
    <row r="85" customFormat="false" ht="14.4" hidden="false" customHeight="false" outlineLevel="0" collapsed="false">
      <c r="O85" s="0" t="n">
        <v>42</v>
      </c>
      <c r="Q85" s="0" t="n">
        <f aca="false">O85-14</f>
        <v>28</v>
      </c>
      <c r="R85" s="0" t="n">
        <f aca="false">Q85*(100/28)</f>
        <v>100</v>
      </c>
      <c r="T85" s="0" t="n">
        <f aca="false">R85/(100/28)</f>
        <v>28</v>
      </c>
      <c r="U85" s="0" t="n">
        <f aca="false">T85+14</f>
        <v>42</v>
      </c>
    </row>
    <row r="88" customFormat="false" ht="14.4" hidden="false" customHeight="false" outlineLevel="0" collapsed="false">
      <c r="L88" s="0" t="n">
        <f aca="false">O107-O89</f>
        <v>33.5</v>
      </c>
    </row>
    <row r="89" customFormat="false" ht="14.4" hidden="false" customHeight="false" outlineLevel="0" collapsed="false">
      <c r="O89" s="0" t="n">
        <v>11.5</v>
      </c>
      <c r="Q89" s="0" t="n">
        <f aca="false">O89-11.5</f>
        <v>0</v>
      </c>
      <c r="R89" s="0" t="n">
        <f aca="false">Q89*(100/33.5)</f>
        <v>0</v>
      </c>
    </row>
    <row r="90" customFormat="false" ht="14.4" hidden="false" customHeight="false" outlineLevel="0" collapsed="false">
      <c r="O90" s="0" t="n">
        <v>12</v>
      </c>
      <c r="Q90" s="0" t="n">
        <f aca="false">O90-11.5</f>
        <v>0.5</v>
      </c>
      <c r="R90" s="0" t="n">
        <f aca="false">Q90*(100/33.5)</f>
        <v>1.49253731343284</v>
      </c>
    </row>
    <row r="91" customFormat="false" ht="14.4" hidden="false" customHeight="false" outlineLevel="0" collapsed="false">
      <c r="O91" s="0" t="n">
        <v>14</v>
      </c>
      <c r="Q91" s="0" t="n">
        <f aca="false">O91-11.5</f>
        <v>2.5</v>
      </c>
      <c r="R91" s="0" t="n">
        <f aca="false">Q91*(100/33.5)</f>
        <v>7.46268656716418</v>
      </c>
    </row>
    <row r="92" customFormat="false" ht="14.4" hidden="false" customHeight="false" outlineLevel="0" collapsed="false">
      <c r="O92" s="0" t="n">
        <v>16</v>
      </c>
      <c r="Q92" s="0" t="n">
        <f aca="false">O92-11.5</f>
        <v>4.5</v>
      </c>
      <c r="R92" s="0" t="n">
        <f aca="false">Q92*(100/33.5)</f>
        <v>13.4328358208955</v>
      </c>
    </row>
    <row r="93" customFormat="false" ht="14.4" hidden="false" customHeight="false" outlineLevel="0" collapsed="false">
      <c r="O93" s="0" t="n">
        <v>18</v>
      </c>
      <c r="Q93" s="0" t="n">
        <f aca="false">O93-11.5</f>
        <v>6.5</v>
      </c>
      <c r="R93" s="0" t="n">
        <f aca="false">Q93*(100/33.5)</f>
        <v>19.4029850746269</v>
      </c>
    </row>
    <row r="94" customFormat="false" ht="14.4" hidden="false" customHeight="false" outlineLevel="0" collapsed="false">
      <c r="O94" s="0" t="n">
        <v>20</v>
      </c>
      <c r="Q94" s="0" t="n">
        <f aca="false">O94-11.5</f>
        <v>8.5</v>
      </c>
      <c r="R94" s="0" t="n">
        <f aca="false">Q94*(100/33.5)</f>
        <v>25.3731343283582</v>
      </c>
    </row>
    <row r="95" customFormat="false" ht="14.4" hidden="false" customHeight="false" outlineLevel="0" collapsed="false">
      <c r="O95" s="0" t="n">
        <v>22</v>
      </c>
      <c r="Q95" s="0" t="n">
        <f aca="false">O95-11.5</f>
        <v>10.5</v>
      </c>
      <c r="R95" s="0" t="n">
        <f aca="false">Q95*(100/33.5)</f>
        <v>31.3432835820896</v>
      </c>
    </row>
    <row r="96" customFormat="false" ht="14.4" hidden="false" customHeight="false" outlineLevel="0" collapsed="false">
      <c r="O96" s="0" t="n">
        <v>24</v>
      </c>
      <c r="Q96" s="0" t="n">
        <f aca="false">O96-11.5</f>
        <v>12.5</v>
      </c>
      <c r="R96" s="0" t="n">
        <f aca="false">Q96*(100/33.5)</f>
        <v>37.3134328358209</v>
      </c>
    </row>
    <row r="97" customFormat="false" ht="14.4" hidden="false" customHeight="false" outlineLevel="0" collapsed="false">
      <c r="O97" s="0" t="n">
        <v>26</v>
      </c>
      <c r="Q97" s="0" t="n">
        <f aca="false">O97-11.5</f>
        <v>14.5</v>
      </c>
      <c r="R97" s="0" t="n">
        <f aca="false">Q97*(100/33.5)</f>
        <v>43.2835820895522</v>
      </c>
    </row>
    <row r="98" customFormat="false" ht="14.4" hidden="false" customHeight="false" outlineLevel="0" collapsed="false">
      <c r="O98" s="0" t="n">
        <v>28</v>
      </c>
      <c r="Q98" s="0" t="n">
        <f aca="false">O98-11.5</f>
        <v>16.5</v>
      </c>
      <c r="R98" s="0" t="n">
        <f aca="false">Q98*(100/33.5)</f>
        <v>49.2537313432836</v>
      </c>
    </row>
    <row r="99" customFormat="false" ht="14.4" hidden="false" customHeight="false" outlineLevel="0" collapsed="false">
      <c r="O99" s="0" t="n">
        <v>30</v>
      </c>
      <c r="Q99" s="0" t="n">
        <f aca="false">O99-11.5</f>
        <v>18.5</v>
      </c>
      <c r="R99" s="0" t="n">
        <f aca="false">Q99*(100/33.5)</f>
        <v>55.2238805970149</v>
      </c>
    </row>
    <row r="100" customFormat="false" ht="14.4" hidden="false" customHeight="false" outlineLevel="0" collapsed="false">
      <c r="O100" s="0" t="n">
        <v>32</v>
      </c>
      <c r="Q100" s="0" t="n">
        <f aca="false">O100-11.5</f>
        <v>20.5</v>
      </c>
      <c r="R100" s="0" t="n">
        <f aca="false">Q100*(100/33.5)</f>
        <v>61.1940298507463</v>
      </c>
    </row>
    <row r="101" customFormat="false" ht="14.4" hidden="false" customHeight="false" outlineLevel="0" collapsed="false">
      <c r="O101" s="0" t="n">
        <v>34</v>
      </c>
      <c r="Q101" s="0" t="n">
        <f aca="false">O101-11.5</f>
        <v>22.5</v>
      </c>
      <c r="R101" s="0" t="n">
        <f aca="false">Q101*(100/33.5)</f>
        <v>67.1641791044776</v>
      </c>
    </row>
    <row r="102" customFormat="false" ht="14.4" hidden="false" customHeight="false" outlineLevel="0" collapsed="false">
      <c r="O102" s="0" t="n">
        <v>36</v>
      </c>
      <c r="Q102" s="0" t="n">
        <f aca="false">O102-11.5</f>
        <v>24.5</v>
      </c>
      <c r="R102" s="0" t="n">
        <f aca="false">Q102*(100/33.5)</f>
        <v>73.134328358209</v>
      </c>
    </row>
    <row r="103" customFormat="false" ht="14.4" hidden="false" customHeight="false" outlineLevel="0" collapsed="false">
      <c r="O103" s="0" t="n">
        <v>38</v>
      </c>
      <c r="Q103" s="0" t="n">
        <f aca="false">O103-11.5</f>
        <v>26.5</v>
      </c>
      <c r="R103" s="0" t="n">
        <f aca="false">Q103*(100/33.5)</f>
        <v>79.1044776119403</v>
      </c>
    </row>
    <row r="104" customFormat="false" ht="14.4" hidden="false" customHeight="false" outlineLevel="0" collapsed="false">
      <c r="O104" s="0" t="n">
        <v>40</v>
      </c>
      <c r="Q104" s="0" t="n">
        <f aca="false">O104-11.5</f>
        <v>28.5</v>
      </c>
      <c r="R104" s="0" t="n">
        <f aca="false">Q104*(100/33.5)</f>
        <v>85.0746268656716</v>
      </c>
    </row>
    <row r="105" customFormat="false" ht="14.4" hidden="false" customHeight="false" outlineLevel="0" collapsed="false">
      <c r="O105" s="0" t="n">
        <v>42</v>
      </c>
      <c r="Q105" s="0" t="n">
        <f aca="false">O105-11.5</f>
        <v>30.5</v>
      </c>
      <c r="R105" s="0" t="n">
        <f aca="false">Q105*(100/33.5)</f>
        <v>91.044776119403</v>
      </c>
    </row>
    <row r="106" customFormat="false" ht="14.4" hidden="false" customHeight="false" outlineLevel="0" collapsed="false">
      <c r="O106" s="0" t="n">
        <v>44</v>
      </c>
      <c r="Q106" s="0" t="n">
        <f aca="false">O106-11.5</f>
        <v>32.5</v>
      </c>
      <c r="R106" s="0" t="n">
        <f aca="false">Q106*(100/33.5)</f>
        <v>97.0149253731343</v>
      </c>
    </row>
    <row r="107" customFormat="false" ht="14.4" hidden="false" customHeight="false" outlineLevel="0" collapsed="false">
      <c r="O107" s="0" t="n">
        <v>45</v>
      </c>
      <c r="Q107" s="0" t="n">
        <f aca="false">O107-11.5</f>
        <v>33.5</v>
      </c>
      <c r="R107" s="0" t="n">
        <f aca="false">Q107*(100/33.5)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3" min="1" style="0" width="11.5204081632653"/>
    <col collapsed="false" hidden="false" max="4" min="4" style="0" width="11.1122448979592"/>
    <col collapsed="false" hidden="false" max="5" min="5" style="0" width="18.7551020408163"/>
    <col collapsed="false" hidden="false" max="1025" min="6" style="0" width="11.5204081632653"/>
  </cols>
  <sheetData>
    <row r="1" customFormat="false" ht="13.8" hidden="false" customHeight="false" outlineLevel="0" collapsed="false">
      <c r="A1" s="0" t="s">
        <v>20</v>
      </c>
    </row>
    <row r="4" customFormat="false" ht="13.8" hidden="false" customHeight="false" outlineLevel="0" collapsed="false">
      <c r="A4" s="0" t="s">
        <v>0</v>
      </c>
      <c r="B4" s="0" t="s">
        <v>1</v>
      </c>
    </row>
    <row r="7" customFormat="false" ht="13.8" hidden="false" customHeight="false" outlineLevel="0" collapsed="false">
      <c r="A7" s="0" t="n">
        <v>21.7</v>
      </c>
      <c r="B7" s="0" t="n">
        <v>11.5</v>
      </c>
    </row>
    <row r="8" customFormat="false" ht="13.8" hidden="false" customHeight="false" outlineLevel="0" collapsed="false">
      <c r="A8" s="0" t="n">
        <v>20.7</v>
      </c>
      <c r="B8" s="0" t="n">
        <v>12</v>
      </c>
      <c r="E8" s="0" t="s">
        <v>21</v>
      </c>
    </row>
    <row r="9" customFormat="false" ht="13.8" hidden="false" customHeight="false" outlineLevel="0" collapsed="false">
      <c r="A9" s="0" t="n">
        <v>16.9</v>
      </c>
      <c r="B9" s="0" t="n">
        <v>14</v>
      </c>
      <c r="E9" s="0" t="s">
        <v>22</v>
      </c>
    </row>
    <row r="10" customFormat="false" ht="13.8" hidden="false" customHeight="false" outlineLevel="0" collapsed="false">
      <c r="A10" s="0" t="n">
        <v>13.4</v>
      </c>
      <c r="B10" s="0" t="n">
        <v>16</v>
      </c>
      <c r="E10" s="0" t="s">
        <v>23</v>
      </c>
    </row>
    <row r="11" customFormat="false" ht="13.8" hidden="false" customHeight="false" outlineLevel="0" collapsed="false">
      <c r="A11" s="0" t="n">
        <v>10.2</v>
      </c>
      <c r="B11" s="0" t="n">
        <v>18</v>
      </c>
      <c r="E11" s="0" t="s">
        <v>24</v>
      </c>
    </row>
    <row r="12" customFormat="false" ht="13.8" hidden="false" customHeight="false" outlineLevel="0" collapsed="false">
      <c r="A12" s="0" t="n">
        <v>7.5</v>
      </c>
      <c r="B12" s="0" t="n">
        <v>20</v>
      </c>
      <c r="E12" s="0" t="s">
        <v>25</v>
      </c>
    </row>
    <row r="13" customFormat="false" ht="13.8" hidden="false" customHeight="false" outlineLevel="0" collapsed="false">
      <c r="A13" s="0" t="n">
        <v>5.3</v>
      </c>
      <c r="B13" s="0" t="n">
        <v>22</v>
      </c>
      <c r="E13" s="0" t="s">
        <v>26</v>
      </c>
    </row>
    <row r="14" customFormat="false" ht="13.8" hidden="false" customHeight="false" outlineLevel="0" collapsed="false">
      <c r="A14" s="0" t="n">
        <v>3.65</v>
      </c>
      <c r="B14" s="0" t="n">
        <v>24</v>
      </c>
    </row>
    <row r="15" customFormat="false" ht="13.8" hidden="false" customHeight="false" outlineLevel="0" collapsed="false">
      <c r="A15" s="0" t="n">
        <v>2.65</v>
      </c>
      <c r="B15" s="0" t="n">
        <v>26</v>
      </c>
    </row>
    <row r="16" customFormat="false" ht="13.8" hidden="false" customHeight="false" outlineLevel="0" collapsed="false">
      <c r="A16" s="0" t="n">
        <v>2.25</v>
      </c>
      <c r="B16" s="0" t="n">
        <v>28</v>
      </c>
    </row>
    <row r="17" customFormat="false" ht="13.8" hidden="false" customHeight="false" outlineLevel="0" collapsed="false">
      <c r="A17" s="0" t="n">
        <v>2.5</v>
      </c>
      <c r="B17" s="0" t="n">
        <v>30</v>
      </c>
    </row>
    <row r="18" customFormat="false" ht="13.8" hidden="false" customHeight="false" outlineLevel="0" collapsed="false">
      <c r="A18" s="2" t="n">
        <v>3.35</v>
      </c>
      <c r="B18" s="2" t="n">
        <v>32</v>
      </c>
    </row>
    <row r="19" customFormat="false" ht="13.8" hidden="false" customHeight="false" outlineLevel="0" collapsed="false">
      <c r="A19" s="0" t="n">
        <v>4.75</v>
      </c>
      <c r="B19" s="0" t="n">
        <v>34</v>
      </c>
    </row>
    <row r="20" customFormat="false" ht="13.8" hidden="false" customHeight="false" outlineLevel="0" collapsed="false">
      <c r="A20" s="0" t="n">
        <v>6.7</v>
      </c>
      <c r="B20" s="0" t="n">
        <v>36</v>
      </c>
    </row>
    <row r="21" customFormat="false" ht="13.8" hidden="false" customHeight="false" outlineLevel="0" collapsed="false">
      <c r="A21" s="0" t="n">
        <v>9.1</v>
      </c>
      <c r="B21" s="0" t="n">
        <v>38</v>
      </c>
    </row>
    <row r="22" customFormat="false" ht="13.8" hidden="false" customHeight="false" outlineLevel="0" collapsed="false">
      <c r="A22" s="0" t="n">
        <v>11.9</v>
      </c>
      <c r="B22" s="0" t="n">
        <v>40</v>
      </c>
    </row>
    <row r="23" customFormat="false" ht="13.8" hidden="false" customHeight="false" outlineLevel="0" collapsed="false">
      <c r="A23" s="0" t="n">
        <v>15</v>
      </c>
      <c r="B23" s="0" t="n">
        <v>42</v>
      </c>
      <c r="D23" s="0" t="n">
        <v>4.957167E-007</v>
      </c>
    </row>
    <row r="24" customFormat="false" ht="13.8" hidden="false" customHeight="false" outlineLevel="0" collapsed="false">
      <c r="A24" s="0" t="n">
        <v>18.5</v>
      </c>
      <c r="B24" s="0" t="n">
        <v>44</v>
      </c>
    </row>
    <row r="25" customFormat="false" ht="13.8" hidden="false" customHeight="false" outlineLevel="0" collapsed="false">
      <c r="A25" s="0" t="n">
        <v>20.3</v>
      </c>
      <c r="B25" s="0" t="n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2018-10-12T07:50:13Z</dcterms:created>
  <dc:creator>Hudson, Lee (DLSLtd,RAL,LSCI)</dc:creator>
  <dc:language>en-GB</dc:language>
  <cp:lastModifiedBy>Hudson </cp:lastModifiedBy>
  <dcterms:modified xsi:type="dcterms:W3CDTF">2019-04-11T11:11:08Z</dcterms:modified>
  <cp:revision>7</cp:revision>
</cp:coreProperties>
</file>