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W:\lab\CHEMISTRY\Technical Support Projects\Project 202 - Validation of HACH Ammonia Method\1. Data\Processed Data\"/>
    </mc:Choice>
  </mc:AlternateContent>
  <bookViews>
    <workbookView xWindow="2235" yWindow="600" windowWidth="23895" windowHeight="15465" tabRatio="702"/>
  </bookViews>
  <sheets>
    <sheet name=" Precision &amp; MU" sheetId="3" r:id="rId1"/>
    <sheet name="ANOVA - Low" sheetId="7" r:id="rId2"/>
    <sheet name="ANOVA - High" sheetId="12" r:id="rId3"/>
    <sheet name="ANOVA - 9272796" sheetId="13" r:id="rId4"/>
    <sheet name="Bias" sheetId="1" r:id="rId5"/>
    <sheet name="Linearity - Low" sheetId="11" r:id="rId6"/>
    <sheet name="Linearity - High" sheetId="6" r:id="rId7"/>
    <sheet name="LOD-LOR" sheetId="8" r:id="rId8"/>
    <sheet name="Raw Data" sheetId="9" r:id="rId9"/>
  </sheets>
  <definedNames>
    <definedName name="_xlnm._FilterDatabase" localSheetId="4" hidden="1">Bias!$A$9:$L$89</definedName>
    <definedName name="_xlnm._FilterDatabase" localSheetId="8" hidden="1">'Raw Data'!$A$1:$H$183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1" l="1"/>
  <c r="K20" i="1"/>
  <c r="L20" i="1" s="1"/>
  <c r="J21" i="1"/>
  <c r="K21" i="1"/>
  <c r="L21" i="1"/>
  <c r="J22" i="1"/>
  <c r="K22" i="1"/>
  <c r="L22" i="1" s="1"/>
  <c r="J23" i="1"/>
  <c r="K23" i="1"/>
  <c r="L23" i="1"/>
  <c r="J24" i="1"/>
  <c r="K24" i="1"/>
  <c r="L24" i="1"/>
  <c r="J25" i="1"/>
  <c r="K25" i="1"/>
  <c r="L25" i="1" s="1"/>
  <c r="J26" i="1"/>
  <c r="K26" i="1"/>
  <c r="L26" i="1"/>
  <c r="J27" i="1"/>
  <c r="K27" i="1"/>
  <c r="L27" i="1"/>
  <c r="J28" i="1"/>
  <c r="K28" i="1"/>
  <c r="L28" i="1" s="1"/>
  <c r="J29" i="1"/>
  <c r="K29" i="1"/>
  <c r="L29" i="1"/>
  <c r="J30" i="1"/>
  <c r="K30" i="1"/>
  <c r="L30" i="1" s="1"/>
  <c r="J31" i="1"/>
  <c r="K31" i="1"/>
  <c r="L31" i="1" s="1"/>
  <c r="J32" i="1"/>
  <c r="K32" i="1"/>
  <c r="L32" i="1" s="1"/>
  <c r="J33" i="1"/>
  <c r="K33" i="1"/>
  <c r="L33" i="1" s="1"/>
  <c r="J34" i="1"/>
  <c r="K34" i="1"/>
  <c r="L34" i="1"/>
  <c r="J35" i="1"/>
  <c r="K35" i="1"/>
  <c r="L35" i="1"/>
  <c r="J36" i="1"/>
  <c r="K36" i="1"/>
  <c r="L36" i="1" s="1"/>
  <c r="J37" i="1"/>
  <c r="K37" i="1"/>
  <c r="L37" i="1"/>
  <c r="J38" i="1"/>
  <c r="K38" i="1"/>
  <c r="L38" i="1" s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 s="1"/>
  <c r="J45" i="1"/>
  <c r="K45" i="1"/>
  <c r="L45" i="1"/>
  <c r="J46" i="1"/>
  <c r="K46" i="1"/>
  <c r="L46" i="1" s="1"/>
  <c r="J47" i="1"/>
  <c r="K47" i="1"/>
  <c r="L47" i="1"/>
  <c r="J48" i="1"/>
  <c r="K48" i="1"/>
  <c r="L48" i="1"/>
  <c r="J49" i="1"/>
  <c r="K49" i="1"/>
  <c r="L49" i="1"/>
  <c r="J50" i="1"/>
  <c r="K50" i="1"/>
  <c r="L50" i="1" s="1"/>
  <c r="J51" i="1"/>
  <c r="K51" i="1"/>
  <c r="L51" i="1" s="1"/>
  <c r="J52" i="1"/>
  <c r="K52" i="1"/>
  <c r="L52" i="1" s="1"/>
  <c r="J53" i="1"/>
  <c r="K53" i="1"/>
  <c r="L53" i="1"/>
  <c r="J54" i="1"/>
  <c r="K54" i="1"/>
  <c r="L54" i="1" s="1"/>
  <c r="J55" i="1"/>
  <c r="K55" i="1"/>
  <c r="L55" i="1"/>
  <c r="J56" i="1"/>
  <c r="K56" i="1"/>
  <c r="L56" i="1"/>
  <c r="J57" i="1"/>
  <c r="K57" i="1"/>
  <c r="L57" i="1" s="1"/>
  <c r="J58" i="1"/>
  <c r="K58" i="1"/>
  <c r="L58" i="1"/>
  <c r="J59" i="1"/>
  <c r="K59" i="1"/>
  <c r="L59" i="1"/>
  <c r="J60" i="1"/>
  <c r="K60" i="1"/>
  <c r="L60" i="1" s="1"/>
  <c r="J61" i="1"/>
  <c r="K61" i="1"/>
  <c r="L61" i="1"/>
  <c r="J62" i="1"/>
  <c r="K62" i="1"/>
  <c r="L62" i="1" s="1"/>
  <c r="J63" i="1"/>
  <c r="K63" i="1"/>
  <c r="L63" i="1" s="1"/>
  <c r="J64" i="1"/>
  <c r="K64" i="1"/>
  <c r="L64" i="1"/>
  <c r="J65" i="1"/>
  <c r="K65" i="1"/>
  <c r="L65" i="1" s="1"/>
  <c r="J66" i="1"/>
  <c r="K66" i="1"/>
  <c r="L66" i="1" s="1"/>
  <c r="J67" i="1"/>
  <c r="K67" i="1"/>
  <c r="L67" i="1"/>
  <c r="J68" i="1"/>
  <c r="K68" i="1"/>
  <c r="L68" i="1" s="1"/>
  <c r="J69" i="1"/>
  <c r="K69" i="1"/>
  <c r="L69" i="1" s="1"/>
  <c r="J70" i="1"/>
  <c r="K70" i="1"/>
  <c r="L70" i="1" s="1"/>
  <c r="J71" i="1"/>
  <c r="K71" i="1"/>
  <c r="L71" i="1" s="1"/>
  <c r="J72" i="1"/>
  <c r="K72" i="1"/>
  <c r="L72" i="1" s="1"/>
  <c r="J73" i="1"/>
  <c r="K73" i="1"/>
  <c r="L73" i="1"/>
  <c r="J74" i="1"/>
  <c r="K74" i="1"/>
  <c r="L74" i="1"/>
  <c r="J75" i="1"/>
  <c r="K75" i="1"/>
  <c r="L75" i="1"/>
  <c r="J76" i="1"/>
  <c r="K76" i="1"/>
  <c r="L76" i="1" s="1"/>
  <c r="J77" i="1"/>
  <c r="K77" i="1"/>
  <c r="L77" i="1"/>
  <c r="J78" i="1"/>
  <c r="K78" i="1"/>
  <c r="L78" i="1" s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 s="1"/>
  <c r="J84" i="1"/>
  <c r="K84" i="1"/>
  <c r="L84" i="1" s="1"/>
  <c r="J85" i="1"/>
  <c r="K85" i="1"/>
  <c r="L85" i="1"/>
  <c r="J86" i="1"/>
  <c r="K86" i="1"/>
  <c r="L86" i="1" s="1"/>
  <c r="J87" i="1"/>
  <c r="K87" i="1"/>
  <c r="L87" i="1" s="1"/>
  <c r="J88" i="1"/>
  <c r="K88" i="1"/>
  <c r="L88" i="1"/>
  <c r="J89" i="1"/>
  <c r="K89" i="1"/>
  <c r="L89" i="1" s="1"/>
  <c r="D24" i="13"/>
  <c r="D23" i="13"/>
  <c r="D25" i="13" l="1"/>
  <c r="D30" i="7" l="1"/>
  <c r="D30" i="12" l="1"/>
  <c r="C6" i="3"/>
  <c r="C10" i="3" s="1"/>
  <c r="B6" i="3"/>
  <c r="B10" i="3" s="1"/>
  <c r="J15" i="1"/>
  <c r="K15" i="1"/>
  <c r="L15" i="1"/>
  <c r="J16" i="1"/>
  <c r="K16" i="1"/>
  <c r="L16" i="1" s="1"/>
  <c r="J17" i="1"/>
  <c r="K17" i="1"/>
  <c r="L17" i="1" s="1"/>
  <c r="J18" i="1"/>
  <c r="K18" i="1"/>
  <c r="L18" i="1"/>
  <c r="J19" i="1"/>
  <c r="K19" i="1"/>
  <c r="L19" i="1" s="1"/>
  <c r="J11" i="1"/>
  <c r="K11" i="1"/>
  <c r="L11" i="1" s="1"/>
  <c r="J12" i="1"/>
  <c r="K12" i="1"/>
  <c r="L12" i="1"/>
  <c r="J13" i="1"/>
  <c r="K13" i="1"/>
  <c r="L13" i="1" s="1"/>
  <c r="J14" i="1"/>
  <c r="K14" i="1"/>
  <c r="L14" i="1" s="1"/>
  <c r="D29" i="12"/>
  <c r="C4" i="3"/>
  <c r="D29" i="7"/>
  <c r="D31" i="7" s="1"/>
  <c r="B5" i="3" s="1"/>
  <c r="D31" i="12"/>
  <c r="C5" i="3"/>
  <c r="C15" i="3" s="1"/>
  <c r="C3" i="3"/>
  <c r="B3" i="3"/>
  <c r="C1" i="8"/>
  <c r="C2" i="8"/>
  <c r="C3" i="8"/>
  <c r="B1" i="8"/>
  <c r="B3" i="8"/>
  <c r="B2" i="8"/>
  <c r="K10" i="1"/>
  <c r="L10" i="1" s="1"/>
  <c r="J10" i="1"/>
  <c r="C4" i="1" l="1"/>
  <c r="C5" i="1" s="1"/>
  <c r="C6" i="1" s="1"/>
  <c r="C3" i="1"/>
  <c r="C2" i="1"/>
  <c r="B4" i="3"/>
  <c r="B9" i="3"/>
  <c r="B11" i="3" s="1"/>
  <c r="B13" i="3" s="1"/>
  <c r="C8" i="3"/>
  <c r="C16" i="3"/>
  <c r="C9" i="3"/>
  <c r="C11" i="3" s="1"/>
  <c r="C13" i="3" s="1"/>
  <c r="B8" i="3"/>
  <c r="B16" i="3"/>
  <c r="B15" i="3"/>
</calcChain>
</file>

<file path=xl/sharedStrings.xml><?xml version="1.0" encoding="utf-8"?>
<sst xmlns="http://schemas.openxmlformats.org/spreadsheetml/2006/main" count="1188" uniqueCount="84">
  <si>
    <t>Type</t>
  </si>
  <si>
    <t>Reference</t>
  </si>
  <si>
    <t>Date</t>
  </si>
  <si>
    <t>Mean</t>
  </si>
  <si>
    <t>sd</t>
  </si>
  <si>
    <t>% sd</t>
  </si>
  <si>
    <t>n</t>
  </si>
  <si>
    <t>Bias</t>
  </si>
  <si>
    <t>% Bias</t>
  </si>
  <si>
    <t>Matrix</t>
  </si>
  <si>
    <t>U(Ref Conc), %</t>
  </si>
  <si>
    <t>sd (Bias), %</t>
  </si>
  <si>
    <t>U(Bias), %</t>
  </si>
  <si>
    <t>Average Bias, %</t>
  </si>
  <si>
    <t>Bias Significance</t>
  </si>
  <si>
    <t>Unit</t>
  </si>
  <si>
    <t>Lab Result</t>
  </si>
  <si>
    <t>Precision</t>
  </si>
  <si>
    <t>MU ±</t>
  </si>
  <si>
    <t>k</t>
  </si>
  <si>
    <t>Rounding</t>
  </si>
  <si>
    <t>Replicates</t>
  </si>
  <si>
    <t>A</t>
  </si>
  <si>
    <t>B</t>
  </si>
  <si>
    <t>UoBias</t>
  </si>
  <si>
    <t>LOD</t>
  </si>
  <si>
    <t>LOR</t>
  </si>
  <si>
    <t>Repeatability sd</t>
  </si>
  <si>
    <t>Reproducability sd</t>
  </si>
  <si>
    <t>Reference Mean</t>
  </si>
  <si>
    <t>ANOVA</t>
  </si>
  <si>
    <t>C</t>
  </si>
  <si>
    <t>F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</si>
  <si>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</si>
  <si>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</si>
  <si>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</si>
  <si>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</si>
  <si>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</si>
  <si>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</si>
  <si>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</si>
  <si>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</si>
  <si>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</si>
  <si>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</si>
  <si>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</si>
  <si>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</si>
  <si>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</si>
  <si>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</si>
  <si>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</si>
  <si>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</si>
  <si>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Repeatabiltiy</t>
  </si>
  <si>
    <t>Reproducability</t>
  </si>
  <si>
    <t>Conc</t>
  </si>
  <si>
    <t>Response</t>
  </si>
  <si>
    <t>Result</t>
  </si>
  <si>
    <t>Significance</t>
  </si>
  <si>
    <t xml:space="preserve">Low </t>
  </si>
  <si>
    <t>High</t>
  </si>
  <si>
    <t>Water</t>
  </si>
  <si>
    <t>mg/L</t>
  </si>
  <si>
    <t>-</t>
  </si>
  <si>
    <t>Low Standard</t>
  </si>
  <si>
    <t>High Standard</t>
  </si>
  <si>
    <t>Level</t>
  </si>
  <si>
    <t>Reading</t>
  </si>
  <si>
    <t>No.</t>
  </si>
  <si>
    <t>Test</t>
  </si>
  <si>
    <t>Linearity</t>
  </si>
  <si>
    <t>Low</t>
  </si>
  <si>
    <t>Batch</t>
  </si>
  <si>
    <t>x</t>
  </si>
  <si>
    <t>Reproducibility</t>
  </si>
  <si>
    <t>Sample</t>
  </si>
  <si>
    <t>Standard</t>
  </si>
  <si>
    <t>Spike</t>
  </si>
  <si>
    <t>Tank</t>
  </si>
  <si>
    <t>SA</t>
  </si>
  <si>
    <t>SB</t>
  </si>
  <si>
    <t>SC</t>
  </si>
  <si>
    <t>D</t>
  </si>
  <si>
    <t>E</t>
  </si>
  <si>
    <t>G</t>
  </si>
  <si>
    <t>H</t>
  </si>
  <si>
    <t>SD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</si>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</sst>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600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 wrapText="1"/>
    </xf>
    <xf numFmtId="0" fontId="7" fillId="0" borderId="0" xfId="0" applyFont="1"/>
    <xf numFmtId="164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  <color rgb="FF009900"/>
      </font>
    </dxf>
  </dxfs>
  <tableStyles count="0" defaultTableStyle="TableStyleMedium9" defaultPivotStyle="PivotStyleLight16"/>
  <colors>
    <mruColors>
      <color rgb="FF0000FF"/>
      <color rgb="FF0066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Bias!$K$10:$K$99</c:f>
              <c:numCache>
                <c:formatCode>0.00</c:formatCode>
                <c:ptCount val="50"/>
                <c:pt idx="0">
                  <c:v>-0.25</c:v>
                </c:pt>
                <c:pt idx="1">
                  <c:v>0.39999999999999858</c:v>
                </c:pt>
                <c:pt idx="2">
                  <c:v>0.39999999999999858</c:v>
                </c:pt>
                <c:pt idx="3">
                  <c:v>1.5</c:v>
                </c:pt>
                <c:pt idx="4">
                  <c:v>1.3999999999999986</c:v>
                </c:pt>
                <c:pt idx="5">
                  <c:v>0.40000000000000036</c:v>
                </c:pt>
                <c:pt idx="6">
                  <c:v>0.60000000000000142</c:v>
                </c:pt>
                <c:pt idx="7">
                  <c:v>-0.10000000000000142</c:v>
                </c:pt>
                <c:pt idx="8">
                  <c:v>1.2000000000000028</c:v>
                </c:pt>
                <c:pt idx="9">
                  <c:v>0.70000000000000284</c:v>
                </c:pt>
                <c:pt idx="10">
                  <c:v>-6.0000000000000497E-2</c:v>
                </c:pt>
                <c:pt idx="11">
                  <c:v>0.5</c:v>
                </c:pt>
                <c:pt idx="12">
                  <c:v>0.39999999999999858</c:v>
                </c:pt>
                <c:pt idx="13">
                  <c:v>0.20000000000000284</c:v>
                </c:pt>
                <c:pt idx="14">
                  <c:v>1</c:v>
                </c:pt>
                <c:pt idx="15">
                  <c:v>0.30000000000000071</c:v>
                </c:pt>
                <c:pt idx="16">
                  <c:v>0.30000000000000071</c:v>
                </c:pt>
                <c:pt idx="17">
                  <c:v>0.19999999999999929</c:v>
                </c:pt>
                <c:pt idx="18">
                  <c:v>1.8999999999999986</c:v>
                </c:pt>
                <c:pt idx="19">
                  <c:v>0.20000000000000284</c:v>
                </c:pt>
                <c:pt idx="20">
                  <c:v>0.59999999999999964</c:v>
                </c:pt>
                <c:pt idx="21">
                  <c:v>0.60000000000000142</c:v>
                </c:pt>
                <c:pt idx="22">
                  <c:v>1.5</c:v>
                </c:pt>
                <c:pt idx="23">
                  <c:v>1.7000000000000028</c:v>
                </c:pt>
                <c:pt idx="24">
                  <c:v>2.7999999999999972</c:v>
                </c:pt>
                <c:pt idx="25">
                  <c:v>0.59999999999999964</c:v>
                </c:pt>
                <c:pt idx="26">
                  <c:v>0.60000000000000142</c:v>
                </c:pt>
                <c:pt idx="27">
                  <c:v>1.5</c:v>
                </c:pt>
                <c:pt idx="28">
                  <c:v>1.7000000000000028</c:v>
                </c:pt>
                <c:pt idx="29">
                  <c:v>2.7999999999999972</c:v>
                </c:pt>
                <c:pt idx="30">
                  <c:v>-1.9999999999999574E-2</c:v>
                </c:pt>
                <c:pt idx="31">
                  <c:v>0.39999999999999858</c:v>
                </c:pt>
                <c:pt idx="32">
                  <c:v>0.80000000000000071</c:v>
                </c:pt>
                <c:pt idx="33">
                  <c:v>1.1000000000000014</c:v>
                </c:pt>
                <c:pt idx="34">
                  <c:v>2</c:v>
                </c:pt>
                <c:pt idx="35">
                  <c:v>0.59999999999999964</c:v>
                </c:pt>
                <c:pt idx="36">
                  <c:v>0.69999999999999929</c:v>
                </c:pt>
                <c:pt idx="37">
                  <c:v>0.60000000000000142</c:v>
                </c:pt>
                <c:pt idx="38">
                  <c:v>1.2999999999999972</c:v>
                </c:pt>
                <c:pt idx="3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969256"/>
        <c:axId val="275969648"/>
      </c:barChart>
      <c:catAx>
        <c:axId val="2759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5969648"/>
        <c:crosses val="autoZero"/>
        <c:auto val="1"/>
        <c:lblAlgn val="ctr"/>
        <c:lblOffset val="100"/>
        <c:noMultiLvlLbl val="0"/>
      </c:catAx>
      <c:valAx>
        <c:axId val="2759696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596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11" l="0.70000000000000207" r="0.70000000000000207" t="0.750000000000005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'Linearity - Low'!$B$1</c:f>
              <c:strCache>
                <c:ptCount val="1"/>
                <c:pt idx="0">
                  <c:v>Response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6819387295745506"/>
                  <c:y val="-7.5189846552199818E-2"/>
                </c:manualLayout>
              </c:layout>
              <c:numFmt formatCode="General" sourceLinked="0"/>
            </c:trendlineLbl>
          </c:trendline>
          <c:xVal>
            <c:numRef>
              <c:f>'Linearity - Low'!$A$2:$A$7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'Linearity - Low'!$B$2:$B$7</c:f>
              <c:numCache>
                <c:formatCode>General</c:formatCode>
                <c:ptCount val="6"/>
                <c:pt idx="0">
                  <c:v>0</c:v>
                </c:pt>
                <c:pt idx="1">
                  <c:v>0.501</c:v>
                </c:pt>
                <c:pt idx="2">
                  <c:v>1.03</c:v>
                </c:pt>
                <c:pt idx="3">
                  <c:v>1.5</c:v>
                </c:pt>
                <c:pt idx="4">
                  <c:v>2.0099999999999998</c:v>
                </c:pt>
                <c:pt idx="5">
                  <c:v>2.5499999999999998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69896"/>
        <c:axId val="331470288"/>
      </c:scatterChart>
      <c:valAx>
        <c:axId val="33146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1470288"/>
        <c:crosses val="autoZero"/>
        <c:crossBetween val="midCat"/>
      </c:valAx>
      <c:valAx>
        <c:axId val="33147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469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'Linearity - High'!$B$1</c:f>
              <c:strCache>
                <c:ptCount val="1"/>
                <c:pt idx="0">
                  <c:v>Response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6819387295745506"/>
                  <c:y val="-7.5189846552199818E-2"/>
                </c:manualLayout>
              </c:layout>
              <c:numFmt formatCode="General" sourceLinked="0"/>
            </c:trendlineLbl>
          </c:trendline>
          <c:xVal>
            <c:numRef>
              <c:f>'Linearity - High'!$A$2:$A$7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'Linearity - High'!$B$2:$B$7</c:f>
              <c:numCache>
                <c:formatCode>General</c:formatCode>
                <c:ptCount val="6"/>
                <c:pt idx="0">
                  <c:v>0</c:v>
                </c:pt>
                <c:pt idx="1">
                  <c:v>9.75</c:v>
                </c:pt>
                <c:pt idx="2">
                  <c:v>20.399999999999999</c:v>
                </c:pt>
                <c:pt idx="3">
                  <c:v>30.4</c:v>
                </c:pt>
                <c:pt idx="4">
                  <c:v>41.5</c:v>
                </c:pt>
                <c:pt idx="5">
                  <c:v>51.4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71072"/>
        <c:axId val="331471464"/>
      </c:scatterChart>
      <c:valAx>
        <c:axId val="33147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1471464"/>
        <c:crosses val="autoZero"/>
        <c:crossBetween val="midCat"/>
      </c:valAx>
      <c:valAx>
        <c:axId val="33147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471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0</xdr:row>
      <xdr:rowOff>133350</xdr:rowOff>
    </xdr:from>
    <xdr:to>
      <xdr:col>12</xdr:col>
      <xdr:colOff>1485900</xdr:colOff>
      <xdr:row>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88900</xdr:rowOff>
    </xdr:from>
    <xdr:to>
      <xdr:col>14</xdr:col>
      <xdr:colOff>349250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88900</xdr:rowOff>
    </xdr:from>
    <xdr:to>
      <xdr:col>14</xdr:col>
      <xdr:colOff>349250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B4" sqref="B4"/>
    </sheetView>
  </sheetViews>
  <sheetFormatPr defaultColWidth="8.85546875" defaultRowHeight="15" x14ac:dyDescent="0.25"/>
  <cols>
    <col min="1" max="1" width="21.28515625" style="1" customWidth="1"/>
    <col min="2" max="5" width="17.7109375" style="1" customWidth="1"/>
    <col min="6" max="16384" width="8.85546875" style="1"/>
  </cols>
  <sheetData>
    <row r="1" spans="1:5" s="29" customFormat="1" x14ac:dyDescent="0.25">
      <c r="B1" s="29" t="s">
        <v>55</v>
      </c>
      <c r="C1" s="29" t="s">
        <v>56</v>
      </c>
    </row>
    <row r="2" spans="1:5" x14ac:dyDescent="0.25">
      <c r="A2" s="1" t="s">
        <v>6</v>
      </c>
      <c r="B2" s="1">
        <v>18</v>
      </c>
      <c r="C2" s="1">
        <v>18</v>
      </c>
      <c r="E2" s="17"/>
    </row>
    <row r="3" spans="1:5" x14ac:dyDescent="0.25">
      <c r="A3" s="1" t="s">
        <v>19</v>
      </c>
      <c r="B3" s="2">
        <f>TINV(0.05,B2)</f>
        <v>2.1009220402410378</v>
      </c>
      <c r="C3" s="2">
        <f>TINV(0.05,C2)</f>
        <v>2.1009220402410378</v>
      </c>
      <c r="E3" s="17"/>
    </row>
    <row r="4" spans="1:5" x14ac:dyDescent="0.25">
      <c r="A4" s="1" t="s">
        <v>27</v>
      </c>
      <c r="B4" s="18">
        <f>'ANOVA - Low'!D29</f>
        <v>3.8248910659869351E-2</v>
      </c>
      <c r="C4" s="18">
        <f>'ANOVA - High'!D29</f>
        <v>0.31411250638372651</v>
      </c>
      <c r="E4" s="17"/>
    </row>
    <row r="5" spans="1:5" x14ac:dyDescent="0.25">
      <c r="A5" s="1" t="s">
        <v>28</v>
      </c>
      <c r="B5" s="18">
        <f>'ANOVA - Low'!D31</f>
        <v>4.6568019383402305E-2</v>
      </c>
      <c r="C5" s="18">
        <f>'ANOVA - High'!D31</f>
        <v>1.0331950752360675</v>
      </c>
      <c r="D5" s="2"/>
      <c r="E5" s="17"/>
    </row>
    <row r="6" spans="1:5" x14ac:dyDescent="0.25">
      <c r="A6" s="1" t="s">
        <v>3</v>
      </c>
      <c r="B6" s="18">
        <f>AVERAGE('ANOVA - Low'!A2:C7)</f>
        <v>1.0533846153846154</v>
      </c>
      <c r="C6" s="30">
        <f>AVERAGE('ANOVA - High'!A2:C7)</f>
        <v>20.916666666666664</v>
      </c>
      <c r="D6" s="2"/>
      <c r="E6" s="17"/>
    </row>
    <row r="7" spans="1:5" x14ac:dyDescent="0.25">
      <c r="B7" s="18"/>
      <c r="D7" s="2"/>
      <c r="E7" s="17"/>
    </row>
    <row r="8" spans="1:5" x14ac:dyDescent="0.25">
      <c r="A8" s="4" t="s">
        <v>17</v>
      </c>
      <c r="B8" s="16">
        <f>B5*TINV(0.05,B2)</f>
        <v>9.7835778292961764E-2</v>
      </c>
      <c r="C8" s="16">
        <f>C5*TINV(0.05,C2)</f>
        <v>2.1706623054319514</v>
      </c>
      <c r="D8" s="2"/>
      <c r="E8" s="17"/>
    </row>
    <row r="9" spans="1:5" x14ac:dyDescent="0.25">
      <c r="A9" s="4" t="s">
        <v>7</v>
      </c>
      <c r="B9" s="16">
        <f>1.14*B6/100</f>
        <v>1.2008584615384614E-2</v>
      </c>
      <c r="C9" s="16">
        <f>1.48*C6/100</f>
        <v>0.30956666666666666</v>
      </c>
      <c r="D9" s="2"/>
      <c r="E9" s="17"/>
    </row>
    <row r="10" spans="1:5" x14ac:dyDescent="0.25">
      <c r="A10" s="4" t="s">
        <v>24</v>
      </c>
      <c r="B10" s="16">
        <f>1.95*B6/100</f>
        <v>2.0541E-2</v>
      </c>
      <c r="C10" s="16">
        <f>2.51*C6/100</f>
        <v>0.5250083333333333</v>
      </c>
      <c r="D10" s="2"/>
      <c r="E10" s="17"/>
    </row>
    <row r="11" spans="1:5" x14ac:dyDescent="0.25">
      <c r="A11" s="4" t="s">
        <v>54</v>
      </c>
      <c r="B11" s="16" t="str">
        <f>IF(2*B10&gt;B9, "Insignificant", "Significant")</f>
        <v>Insignificant</v>
      </c>
      <c r="C11" s="16" t="str">
        <f>IF(2*C10&gt;C9, "Insignificant", "Significant")</f>
        <v>Insignificant</v>
      </c>
      <c r="D11" s="2"/>
      <c r="E11" s="17"/>
    </row>
    <row r="12" spans="1:5" x14ac:dyDescent="0.25">
      <c r="B12" s="18"/>
      <c r="D12" s="2"/>
      <c r="E12" s="17"/>
    </row>
    <row r="13" spans="1:5" x14ac:dyDescent="0.25">
      <c r="A13" s="19" t="s">
        <v>18</v>
      </c>
      <c r="B13" s="20">
        <f>IF(B11="Insignificant", B3*SQRT(B10^2+B5^2), B3*SQRT(B10^2+B5^2)+B9)</f>
        <v>0.10693080453982771</v>
      </c>
      <c r="C13" s="20">
        <f>IF(C11="Insignificant", C3*SQRT(C10^2+C5^2), C3*SQRT(C10^2+C5^2)+C9)</f>
        <v>2.4348279871647973</v>
      </c>
      <c r="D13" s="2"/>
      <c r="E13" s="17"/>
    </row>
    <row r="14" spans="1:5" x14ac:dyDescent="0.25">
      <c r="B14" s="18"/>
      <c r="D14" s="2"/>
      <c r="E14" s="17"/>
    </row>
    <row r="15" spans="1:5" x14ac:dyDescent="0.25">
      <c r="A15" s="1" t="s">
        <v>21</v>
      </c>
      <c r="B15" s="2">
        <f>TINV(0.05,B2)*B5*SQRT(2)</f>
        <v>0.1383606845472338</v>
      </c>
      <c r="C15" s="2">
        <f>TINV(0.05,C2)*C5*SQRT(2)</f>
        <v>3.0697800716739154</v>
      </c>
      <c r="E15" s="17"/>
    </row>
    <row r="16" spans="1:5" x14ac:dyDescent="0.25">
      <c r="A16" s="1" t="s">
        <v>20</v>
      </c>
      <c r="B16" s="18">
        <f>IF(LOG(B5/2)&lt;0,10^(TRUNC(LOG(B5/2))-1), 10^(TRUNC(LOG(B5/2))))</f>
        <v>0.01</v>
      </c>
      <c r="C16" s="18">
        <f>IF(LOG(C5/2)&lt;0,10^(TRUNC(LOG(C5/2))-1), 10^(TRUNC(LOG(C5/2))))</f>
        <v>0.1</v>
      </c>
      <c r="E16" s="17"/>
    </row>
    <row r="17" spans="1:5" x14ac:dyDescent="0.25">
      <c r="A17" s="17"/>
      <c r="B17" s="17"/>
      <c r="C17" s="17"/>
      <c r="D17" s="17"/>
      <c r="E17" s="17"/>
    </row>
    <row r="18" spans="1:5" x14ac:dyDescent="0.25">
      <c r="B18" s="17"/>
      <c r="C18" s="17"/>
      <c r="D18" s="17"/>
      <c r="E18" s="17"/>
    </row>
    <row r="19" spans="1:5" x14ac:dyDescent="0.25">
      <c r="B19" s="17"/>
      <c r="C19" s="17"/>
      <c r="D19" s="17"/>
      <c r="E19" s="17"/>
    </row>
    <row r="20" spans="1:5" x14ac:dyDescent="0.25">
      <c r="B20" s="17"/>
      <c r="C20" s="17"/>
      <c r="D20" s="17"/>
      <c r="E20" s="17"/>
    </row>
    <row r="21" spans="1:5" x14ac:dyDescent="0.25">
      <c r="B21" s="17"/>
      <c r="C21" s="17"/>
      <c r="D21" s="17"/>
      <c r="E21" s="17"/>
    </row>
    <row r="22" spans="1:5" x14ac:dyDescent="0.25">
      <c r="B22" s="17"/>
      <c r="C22" s="17"/>
      <c r="D22" s="17"/>
      <c r="E22" s="17"/>
    </row>
    <row r="23" spans="1:5" x14ac:dyDescent="0.25">
      <c r="B23" s="17"/>
      <c r="C23" s="17"/>
      <c r="D23" s="17"/>
      <c r="E23" s="17"/>
    </row>
    <row r="24" spans="1:5" x14ac:dyDescent="0.25">
      <c r="B24" s="17"/>
      <c r="C24" s="17"/>
      <c r="D24" s="17"/>
      <c r="E24" s="17"/>
    </row>
    <row r="25" spans="1:5" x14ac:dyDescent="0.25">
      <c r="B25" s="17"/>
      <c r="C25" s="17"/>
      <c r="D25" s="17"/>
      <c r="E25" s="17"/>
    </row>
    <row r="26" spans="1:5" x14ac:dyDescent="0.25">
      <c r="B26" s="17"/>
      <c r="C26" s="17"/>
      <c r="D26" s="17"/>
      <c r="E26" s="17"/>
    </row>
    <row r="27" spans="1:5" x14ac:dyDescent="0.25">
      <c r="B27" s="17"/>
      <c r="C27" s="17"/>
      <c r="D27" s="17"/>
      <c r="E27" s="17"/>
    </row>
    <row r="28" spans="1:5" x14ac:dyDescent="0.25">
      <c r="B28" s="17"/>
      <c r="C28" s="17"/>
      <c r="D28" s="17"/>
      <c r="E28" s="17"/>
    </row>
    <row r="29" spans="1:5" x14ac:dyDescent="0.25">
      <c r="B29" s="17"/>
      <c r="C29" s="17"/>
      <c r="D29" s="17"/>
      <c r="E29" s="17"/>
    </row>
    <row r="30" spans="1:5" x14ac:dyDescent="0.25">
      <c r="B30" s="17"/>
      <c r="C30" s="17"/>
      <c r="D30" s="17"/>
      <c r="E30" s="17"/>
    </row>
    <row r="31" spans="1:5" x14ac:dyDescent="0.25">
      <c r="B31" s="17"/>
      <c r="C31" s="17"/>
      <c r="D31" s="17"/>
      <c r="E31" s="17"/>
    </row>
    <row r="32" spans="1:5" x14ac:dyDescent="0.25">
      <c r="B32" s="17"/>
      <c r="C32" s="17"/>
      <c r="D32" s="17"/>
      <c r="E32" s="17"/>
    </row>
    <row r="33" spans="2:5" x14ac:dyDescent="0.25">
      <c r="B33" s="17"/>
      <c r="C33" s="17"/>
      <c r="D33" s="17"/>
      <c r="E33" s="17"/>
    </row>
    <row r="34" spans="2:5" x14ac:dyDescent="0.25">
      <c r="B34" s="17"/>
      <c r="C34" s="17"/>
      <c r="D34" s="17"/>
      <c r="E34" s="17"/>
    </row>
    <row r="35" spans="2:5" x14ac:dyDescent="0.25">
      <c r="B35" s="17"/>
      <c r="C35" s="17"/>
      <c r="D35" s="17"/>
      <c r="E35" s="17"/>
    </row>
    <row r="36" spans="2:5" x14ac:dyDescent="0.25">
      <c r="B36" s="17"/>
      <c r="C36" s="17"/>
      <c r="D36" s="17"/>
      <c r="E36" s="17"/>
    </row>
    <row r="37" spans="2:5" x14ac:dyDescent="0.25">
      <c r="B37" s="17"/>
      <c r="C37" s="17"/>
      <c r="D37" s="17"/>
      <c r="E37" s="17"/>
    </row>
    <row r="38" spans="2:5" x14ac:dyDescent="0.25">
      <c r="B38" s="17"/>
      <c r="C38" s="17"/>
      <c r="D38" s="17"/>
      <c r="E38" s="17"/>
    </row>
    <row r="39" spans="2:5" x14ac:dyDescent="0.25">
      <c r="B39" s="17"/>
      <c r="C39" s="17"/>
      <c r="D39" s="17"/>
      <c r="E39" s="17"/>
    </row>
    <row r="40" spans="2:5" x14ac:dyDescent="0.25">
      <c r="B40" s="17"/>
      <c r="C40" s="17"/>
      <c r="D40" s="17"/>
      <c r="E40" s="17"/>
    </row>
    <row r="41" spans="2:5" x14ac:dyDescent="0.25">
      <c r="B41" s="17"/>
      <c r="C41" s="17"/>
      <c r="D41" s="17"/>
      <c r="E41" s="17"/>
    </row>
    <row r="42" spans="2:5" x14ac:dyDescent="0.25">
      <c r="B42" s="17"/>
      <c r="C42" s="17"/>
      <c r="D42" s="17"/>
      <c r="E42" s="17"/>
    </row>
    <row r="43" spans="2:5" x14ac:dyDescent="0.25">
      <c r="B43" s="17"/>
      <c r="C43" s="17"/>
      <c r="D43" s="17"/>
      <c r="E43" s="17"/>
    </row>
    <row r="44" spans="2:5" x14ac:dyDescent="0.25">
      <c r="B44" s="17"/>
      <c r="C44" s="17"/>
      <c r="D44" s="17"/>
      <c r="E44" s="17"/>
    </row>
    <row r="45" spans="2:5" x14ac:dyDescent="0.25">
      <c r="B45" s="17"/>
      <c r="C45" s="17"/>
      <c r="D45" s="17"/>
      <c r="E45" s="17"/>
    </row>
    <row r="46" spans="2:5" x14ac:dyDescent="0.25">
      <c r="B46" s="17"/>
      <c r="C46" s="17"/>
      <c r="D46" s="17"/>
      <c r="E46" s="17"/>
    </row>
    <row r="47" spans="2:5" x14ac:dyDescent="0.25">
      <c r="B47" s="17"/>
      <c r="C47" s="17"/>
      <c r="D47" s="17"/>
      <c r="E47" s="17"/>
    </row>
    <row r="48" spans="2:5" x14ac:dyDescent="0.25">
      <c r="B48" s="17"/>
      <c r="C48" s="17"/>
      <c r="D48" s="17"/>
      <c r="E48" s="17"/>
    </row>
    <row r="49" spans="2:5" x14ac:dyDescent="0.25">
      <c r="B49" s="17"/>
      <c r="C49" s="17"/>
      <c r="D49" s="17"/>
      <c r="E49" s="17"/>
    </row>
    <row r="50" spans="2:5" x14ac:dyDescent="0.25">
      <c r="B50" s="17"/>
      <c r="C50" s="17"/>
      <c r="D50" s="17"/>
      <c r="E50" s="17"/>
    </row>
    <row r="51" spans="2:5" x14ac:dyDescent="0.25">
      <c r="B51" s="17"/>
      <c r="C51" s="17"/>
      <c r="D51" s="17"/>
      <c r="E51" s="17"/>
    </row>
    <row r="52" spans="2:5" x14ac:dyDescent="0.25">
      <c r="B52" s="17"/>
      <c r="C52" s="17"/>
      <c r="D52" s="17"/>
      <c r="E52" s="17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K15" sqref="K15"/>
    </sheetView>
  </sheetViews>
  <sheetFormatPr defaultColWidth="8.85546875" defaultRowHeight="15" x14ac:dyDescent="0.25"/>
  <cols>
    <col min="1" max="7" width="15.42578125" customWidth="1"/>
  </cols>
  <sheetData>
    <row r="1" spans="1:8" x14ac:dyDescent="0.25">
      <c r="A1" s="1" t="s">
        <v>22</v>
      </c>
      <c r="B1" s="1" t="s">
        <v>23</v>
      </c>
      <c r="C1" s="1" t="s">
        <v>31</v>
      </c>
      <c r="D1" s="1" t="s">
        <v>78</v>
      </c>
      <c r="E1" s="1" t="s">
        <v>79</v>
      </c>
      <c r="F1" s="1" t="s">
        <v>32</v>
      </c>
      <c r="G1" s="1"/>
    </row>
    <row r="2" spans="1:8" x14ac:dyDescent="0.25">
      <c r="A2" s="1">
        <v>1.06</v>
      </c>
      <c r="B2" s="1">
        <v>1.04</v>
      </c>
      <c r="C2" s="1">
        <v>1.0900000000000001</v>
      </c>
      <c r="D2" s="1">
        <v>0.996</v>
      </c>
      <c r="E2" s="1">
        <v>0.96899999999999997</v>
      </c>
      <c r="F2" s="1">
        <v>1.01</v>
      </c>
      <c r="G2" s="1"/>
    </row>
    <row r="3" spans="1:8" x14ac:dyDescent="0.25">
      <c r="A3" s="1">
        <v>1.05</v>
      </c>
      <c r="B3" s="1">
        <v>1.05</v>
      </c>
      <c r="C3" s="1">
        <v>1.1000000000000001</v>
      </c>
      <c r="D3" s="1">
        <v>0.99099999999999999</v>
      </c>
      <c r="E3" s="1">
        <v>0.96499999999999997</v>
      </c>
      <c r="F3" s="1">
        <v>1.04</v>
      </c>
      <c r="G3" s="1"/>
    </row>
    <row r="4" spans="1:8" x14ac:dyDescent="0.25">
      <c r="A4" s="1">
        <v>1.05</v>
      </c>
      <c r="B4" s="1">
        <v>1.04</v>
      </c>
      <c r="C4" s="1">
        <v>1.1000000000000001</v>
      </c>
      <c r="D4" s="1">
        <v>0.996</v>
      </c>
      <c r="E4" s="1">
        <v>0.97</v>
      </c>
      <c r="F4" s="1">
        <v>1.01</v>
      </c>
      <c r="G4" s="1"/>
    </row>
    <row r="5" spans="1:8" x14ac:dyDescent="0.25">
      <c r="A5" s="1">
        <v>1.06</v>
      </c>
      <c r="C5" s="1">
        <v>0.92400000000000004</v>
      </c>
    </row>
    <row r="6" spans="1:8" x14ac:dyDescent="0.25">
      <c r="A6" s="1">
        <v>1.06</v>
      </c>
    </row>
    <row r="7" spans="1:8" x14ac:dyDescent="0.25">
      <c r="A7" s="1">
        <v>1.07</v>
      </c>
    </row>
    <row r="8" spans="1:8" x14ac:dyDescent="0.25">
      <c r="A8" s="1"/>
    </row>
    <row r="10" spans="1:8" x14ac:dyDescent="0.25">
      <c r="A10" t="s">
        <v>33</v>
      </c>
      <c r="H10" s="27"/>
    </row>
    <row r="11" spans="1:8" x14ac:dyDescent="0.25">
      <c r="H11" s="27"/>
    </row>
    <row r="12" spans="1:8" ht="15.75" thickBot="1" x14ac:dyDescent="0.3">
      <c r="A12" t="s">
        <v>34</v>
      </c>
      <c r="H12" s="27"/>
    </row>
    <row r="13" spans="1:8" x14ac:dyDescent="0.25">
      <c r="A13" s="24" t="s">
        <v>35</v>
      </c>
      <c r="B13" s="24" t="s">
        <v>36</v>
      </c>
      <c r="C13" s="24" t="s">
        <v>37</v>
      </c>
      <c r="D13" s="24" t="s">
        <v>38</v>
      </c>
      <c r="E13" s="24" t="s">
        <v>39</v>
      </c>
      <c r="H13" s="27"/>
    </row>
    <row r="14" spans="1:8" x14ac:dyDescent="0.25">
      <c r="A14" s="22" t="s">
        <v>22</v>
      </c>
      <c r="B14" s="22">
        <v>6</v>
      </c>
      <c r="C14" s="22">
        <v>6.3500000000000014</v>
      </c>
      <c r="D14" s="22">
        <v>1.0583333333333336</v>
      </c>
      <c r="E14" s="22">
        <v>5.6666666666666766E-5</v>
      </c>
      <c r="H14" s="27"/>
    </row>
    <row r="15" spans="1:8" x14ac:dyDescent="0.25">
      <c r="A15" s="22" t="s">
        <v>23</v>
      </c>
      <c r="B15" s="22">
        <v>3</v>
      </c>
      <c r="C15" s="22">
        <v>3.13</v>
      </c>
      <c r="D15" s="22">
        <v>1.0433333333333332</v>
      </c>
      <c r="E15" s="22">
        <v>3.3333333333333396E-5</v>
      </c>
      <c r="H15" s="27"/>
    </row>
    <row r="16" spans="1:8" x14ac:dyDescent="0.25">
      <c r="A16" s="22" t="s">
        <v>31</v>
      </c>
      <c r="B16" s="22">
        <v>4</v>
      </c>
      <c r="C16" s="22">
        <v>4.2140000000000004</v>
      </c>
      <c r="D16" s="22">
        <v>1.0535000000000001</v>
      </c>
      <c r="E16" s="22">
        <v>7.4756666666666695E-3</v>
      </c>
      <c r="H16" s="27"/>
    </row>
    <row r="17" spans="1:8" x14ac:dyDescent="0.25">
      <c r="A17" s="22" t="s">
        <v>78</v>
      </c>
      <c r="B17" s="22">
        <v>3</v>
      </c>
      <c r="C17" s="22">
        <v>2.9830000000000001</v>
      </c>
      <c r="D17" s="22">
        <v>0.9943333333333334</v>
      </c>
      <c r="E17" s="22">
        <v>8.333333333333349E-6</v>
      </c>
      <c r="H17" s="27"/>
    </row>
    <row r="18" spans="1:8" x14ac:dyDescent="0.25">
      <c r="A18" s="22" t="s">
        <v>79</v>
      </c>
      <c r="B18" s="22">
        <v>3</v>
      </c>
      <c r="C18" s="22">
        <v>2.9039999999999999</v>
      </c>
      <c r="D18" s="22">
        <v>0.96799999999999997</v>
      </c>
      <c r="E18" s="22">
        <v>7.0000000000000126E-6</v>
      </c>
      <c r="H18" s="27"/>
    </row>
    <row r="19" spans="1:8" ht="15.75" thickBot="1" x14ac:dyDescent="0.3">
      <c r="A19" s="23" t="s">
        <v>32</v>
      </c>
      <c r="B19" s="23">
        <v>3</v>
      </c>
      <c r="C19" s="23">
        <v>3.0599999999999996</v>
      </c>
      <c r="D19" s="23">
        <v>1.0199999999999998</v>
      </c>
      <c r="E19" s="23">
        <v>3.0000000000000052E-4</v>
      </c>
      <c r="H19" s="27"/>
    </row>
    <row r="20" spans="1:8" x14ac:dyDescent="0.25">
      <c r="H20" s="27"/>
    </row>
    <row r="21" spans="1:8" x14ac:dyDescent="0.25">
      <c r="H21" s="27"/>
    </row>
    <row r="22" spans="1:8" ht="15.75" thickBot="1" x14ac:dyDescent="0.3">
      <c r="A22" t="s">
        <v>30</v>
      </c>
      <c r="H22" s="27"/>
    </row>
    <row r="23" spans="1:8" x14ac:dyDescent="0.25">
      <c r="A23" s="24" t="s">
        <v>40</v>
      </c>
      <c r="B23" s="24" t="s">
        <v>41</v>
      </c>
      <c r="C23" s="24" t="s">
        <v>42</v>
      </c>
      <c r="D23" s="24" t="s">
        <v>43</v>
      </c>
      <c r="E23" s="24" t="s">
        <v>32</v>
      </c>
      <c r="F23" s="24" t="s">
        <v>44</v>
      </c>
      <c r="G23" s="24" t="s">
        <v>45</v>
      </c>
      <c r="H23" s="27"/>
    </row>
    <row r="24" spans="1:8" x14ac:dyDescent="0.25">
      <c r="A24" s="22" t="s">
        <v>46</v>
      </c>
      <c r="B24" s="22">
        <v>2.3190924242424301E-2</v>
      </c>
      <c r="C24" s="22">
        <v>5</v>
      </c>
      <c r="D24" s="22">
        <v>4.6381848484848606E-3</v>
      </c>
      <c r="E24" s="22">
        <v>3.1703697182870743</v>
      </c>
      <c r="F24" s="22">
        <v>3.5401610669036084E-2</v>
      </c>
      <c r="G24" s="22">
        <v>2.8524091650819878</v>
      </c>
      <c r="H24" s="27"/>
    </row>
    <row r="25" spans="1:8" x14ac:dyDescent="0.25">
      <c r="A25" s="22" t="s">
        <v>47</v>
      </c>
      <c r="B25" s="22">
        <v>2.3407666666666677E-2</v>
      </c>
      <c r="C25" s="22">
        <v>16</v>
      </c>
      <c r="D25" s="22">
        <v>1.4629791666666673E-3</v>
      </c>
      <c r="E25" s="22"/>
      <c r="F25" s="22"/>
      <c r="G25" s="22"/>
      <c r="H25" s="27"/>
    </row>
    <row r="26" spans="1:8" x14ac:dyDescent="0.25">
      <c r="A26" s="22"/>
      <c r="B26" s="22"/>
      <c r="C26" s="22"/>
      <c r="D26" s="22"/>
      <c r="E26" s="22"/>
      <c r="F26" s="22"/>
      <c r="G26" s="22"/>
      <c r="H26" s="27"/>
    </row>
    <row r="27" spans="1:8" ht="15.75" thickBot="1" x14ac:dyDescent="0.3">
      <c r="A27" s="23" t="s">
        <v>48</v>
      </c>
      <c r="B27" s="23">
        <v>4.6598590909090978E-2</v>
      </c>
      <c r="C27" s="23">
        <v>21</v>
      </c>
      <c r="D27" s="23"/>
      <c r="E27" s="23"/>
      <c r="F27" s="23"/>
      <c r="G27" s="23"/>
      <c r="H27" s="27"/>
    </row>
    <row r="28" spans="1:8" x14ac:dyDescent="0.25">
      <c r="E28" s="27"/>
      <c r="F28" s="27"/>
      <c r="G28" s="27"/>
      <c r="H28" s="27"/>
    </row>
    <row r="29" spans="1:8" x14ac:dyDescent="0.25">
      <c r="A29" t="s">
        <v>49</v>
      </c>
      <c r="D29">
        <f>SQRT(D25)</f>
        <v>3.8248910659869351E-2</v>
      </c>
      <c r="E29" s="28"/>
      <c r="F29" s="28"/>
      <c r="G29" s="28"/>
      <c r="H29" s="27"/>
    </row>
    <row r="30" spans="1:8" x14ac:dyDescent="0.25">
      <c r="D30">
        <f>SQRT((D24-D25)/4.5)</f>
        <v>2.6563156111920609E-2</v>
      </c>
      <c r="E30" s="22"/>
      <c r="F30" s="22"/>
      <c r="G30" s="22"/>
      <c r="H30" s="27"/>
    </row>
    <row r="31" spans="1:8" x14ac:dyDescent="0.25">
      <c r="A31" t="s">
        <v>50</v>
      </c>
      <c r="D31">
        <f>SQRT(D29^2+D30^2)</f>
        <v>4.6568019383402305E-2</v>
      </c>
      <c r="E31" s="22"/>
      <c r="F31" s="22"/>
      <c r="G31" s="22"/>
      <c r="H31" s="27"/>
    </row>
    <row r="32" spans="1:8" x14ac:dyDescent="0.25">
      <c r="A32" s="22"/>
      <c r="B32" s="22"/>
      <c r="C32" s="22"/>
      <c r="D32" s="22"/>
      <c r="E32" s="22"/>
      <c r="F32" s="22"/>
      <c r="G32" s="22"/>
      <c r="H32" s="27"/>
    </row>
    <row r="33" spans="1:8" x14ac:dyDescent="0.25">
      <c r="A33" s="22"/>
      <c r="B33" s="22"/>
      <c r="C33" s="22"/>
      <c r="D33" s="22"/>
      <c r="E33" s="22"/>
      <c r="F33" s="22"/>
      <c r="G33" s="22"/>
      <c r="H33" s="27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16" sqref="J16"/>
    </sheetView>
  </sheetViews>
  <sheetFormatPr defaultColWidth="8.85546875" defaultRowHeight="15" x14ac:dyDescent="0.25"/>
  <cols>
    <col min="1" max="7" width="15.42578125" customWidth="1"/>
  </cols>
  <sheetData>
    <row r="1" spans="1:8" x14ac:dyDescent="0.25">
      <c r="A1" s="1" t="s">
        <v>22</v>
      </c>
      <c r="B1" s="1" t="s">
        <v>23</v>
      </c>
      <c r="C1" s="1" t="s">
        <v>31</v>
      </c>
      <c r="D1" s="1" t="s">
        <v>78</v>
      </c>
      <c r="E1" s="1" t="s">
        <v>79</v>
      </c>
      <c r="F1" s="1" t="s">
        <v>32</v>
      </c>
      <c r="G1" s="1"/>
      <c r="H1" s="1"/>
    </row>
    <row r="2" spans="1:8" x14ac:dyDescent="0.25">
      <c r="A2" s="1">
        <v>22.2</v>
      </c>
      <c r="B2" s="1">
        <v>21.4</v>
      </c>
      <c r="C2" s="1">
        <v>18.399999999999999</v>
      </c>
      <c r="D2" s="1">
        <v>20.2</v>
      </c>
      <c r="E2" s="1">
        <v>19.899999999999999</v>
      </c>
      <c r="F2" s="1">
        <v>20.3</v>
      </c>
      <c r="G2" s="1"/>
    </row>
    <row r="3" spans="1:8" x14ac:dyDescent="0.25">
      <c r="A3" s="1">
        <v>22</v>
      </c>
      <c r="B3" s="1">
        <v>21.3</v>
      </c>
      <c r="C3" s="1">
        <v>18.5</v>
      </c>
      <c r="D3" s="1">
        <v>20.100000000000001</v>
      </c>
      <c r="E3" s="1">
        <v>19.2</v>
      </c>
      <c r="F3" s="1">
        <v>19.899999999999999</v>
      </c>
      <c r="G3" s="1"/>
    </row>
    <row r="4" spans="1:8" x14ac:dyDescent="0.25">
      <c r="A4" s="1">
        <v>21.9</v>
      </c>
      <c r="B4" s="1">
        <v>21.5</v>
      </c>
      <c r="C4" s="1">
        <v>18.5</v>
      </c>
      <c r="D4" s="1">
        <v>20.100000000000001</v>
      </c>
      <c r="E4" s="1">
        <v>19.899999999999999</v>
      </c>
      <c r="F4" s="1">
        <v>20.100000000000001</v>
      </c>
      <c r="G4" s="1"/>
    </row>
    <row r="5" spans="1:8" x14ac:dyDescent="0.25">
      <c r="A5" s="1">
        <v>21</v>
      </c>
    </row>
    <row r="6" spans="1:8" x14ac:dyDescent="0.25">
      <c r="A6" s="1">
        <v>22.1</v>
      </c>
    </row>
    <row r="7" spans="1:8" x14ac:dyDescent="0.25">
      <c r="A7" s="1">
        <v>22.2</v>
      </c>
    </row>
    <row r="8" spans="1:8" x14ac:dyDescent="0.25">
      <c r="A8" s="1"/>
    </row>
    <row r="10" spans="1:8" x14ac:dyDescent="0.25">
      <c r="A10" t="s">
        <v>33</v>
      </c>
      <c r="H10" s="27"/>
    </row>
    <row r="11" spans="1:8" x14ac:dyDescent="0.25">
      <c r="H11" s="27"/>
    </row>
    <row r="12" spans="1:8" ht="15.75" thickBot="1" x14ac:dyDescent="0.3">
      <c r="A12" t="s">
        <v>34</v>
      </c>
      <c r="H12" s="27"/>
    </row>
    <row r="13" spans="1:8" x14ac:dyDescent="0.25">
      <c r="A13" s="24" t="s">
        <v>35</v>
      </c>
      <c r="B13" s="24" t="s">
        <v>36</v>
      </c>
      <c r="C13" s="24" t="s">
        <v>37</v>
      </c>
      <c r="D13" s="24" t="s">
        <v>38</v>
      </c>
      <c r="E13" s="24" t="s">
        <v>39</v>
      </c>
      <c r="H13" s="27"/>
    </row>
    <row r="14" spans="1:8" x14ac:dyDescent="0.25">
      <c r="A14" s="22" t="s">
        <v>22</v>
      </c>
      <c r="B14" s="22">
        <v>6</v>
      </c>
      <c r="C14" s="22">
        <v>131.39999999999998</v>
      </c>
      <c r="D14" s="22">
        <v>21.899999999999995</v>
      </c>
      <c r="E14" s="22">
        <v>0.20799999999999996</v>
      </c>
      <c r="H14" s="27"/>
    </row>
    <row r="15" spans="1:8" x14ac:dyDescent="0.25">
      <c r="A15" s="22" t="s">
        <v>23</v>
      </c>
      <c r="B15" s="22">
        <v>3</v>
      </c>
      <c r="C15" s="22">
        <v>64.2</v>
      </c>
      <c r="D15" s="22">
        <v>21.400000000000002</v>
      </c>
      <c r="E15" s="22">
        <v>9.9999999999999291E-3</v>
      </c>
      <c r="H15" s="27"/>
    </row>
    <row r="16" spans="1:8" x14ac:dyDescent="0.25">
      <c r="A16" s="22" t="s">
        <v>31</v>
      </c>
      <c r="B16" s="22">
        <v>3</v>
      </c>
      <c r="C16" s="22">
        <v>55.4</v>
      </c>
      <c r="D16" s="22">
        <v>18.466666666666665</v>
      </c>
      <c r="E16" s="22">
        <v>3.3333333333334281E-3</v>
      </c>
      <c r="H16" s="27"/>
    </row>
    <row r="17" spans="1:8" x14ac:dyDescent="0.25">
      <c r="A17" s="22" t="s">
        <v>78</v>
      </c>
      <c r="B17" s="22">
        <v>3</v>
      </c>
      <c r="C17" s="22">
        <v>60.4</v>
      </c>
      <c r="D17" s="22">
        <v>20.133333333333333</v>
      </c>
      <c r="E17" s="22">
        <v>3.3333333333331913E-3</v>
      </c>
      <c r="H17" s="27"/>
    </row>
    <row r="18" spans="1:8" x14ac:dyDescent="0.25">
      <c r="A18" s="22" t="s">
        <v>79</v>
      </c>
      <c r="B18" s="22">
        <v>3</v>
      </c>
      <c r="C18" s="22">
        <v>58.999999999999993</v>
      </c>
      <c r="D18" s="22">
        <v>19.666666666666664</v>
      </c>
      <c r="E18" s="22">
        <v>0.16333333333333303</v>
      </c>
      <c r="H18" s="27"/>
    </row>
    <row r="19" spans="1:8" ht="15.75" thickBot="1" x14ac:dyDescent="0.3">
      <c r="A19" s="23" t="s">
        <v>32</v>
      </c>
      <c r="B19" s="23">
        <v>3</v>
      </c>
      <c r="C19" s="23">
        <v>60.300000000000004</v>
      </c>
      <c r="D19" s="23">
        <v>20.100000000000001</v>
      </c>
      <c r="E19" s="23">
        <v>4.0000000000000424E-2</v>
      </c>
      <c r="H19" s="27"/>
    </row>
    <row r="20" spans="1:8" x14ac:dyDescent="0.25">
      <c r="H20" s="27"/>
    </row>
    <row r="21" spans="1:8" x14ac:dyDescent="0.25">
      <c r="H21" s="27"/>
    </row>
    <row r="22" spans="1:8" ht="15.75" thickBot="1" x14ac:dyDescent="0.3">
      <c r="A22" t="s">
        <v>30</v>
      </c>
      <c r="H22" s="27"/>
    </row>
    <row r="23" spans="1:8" x14ac:dyDescent="0.25">
      <c r="A23" s="24" t="s">
        <v>40</v>
      </c>
      <c r="B23" s="24" t="s">
        <v>41</v>
      </c>
      <c r="C23" s="24" t="s">
        <v>42</v>
      </c>
      <c r="D23" s="24" t="s">
        <v>43</v>
      </c>
      <c r="E23" s="24" t="s">
        <v>32</v>
      </c>
      <c r="F23" s="24" t="s">
        <v>44</v>
      </c>
      <c r="G23" s="24" t="s">
        <v>45</v>
      </c>
      <c r="H23" s="27"/>
    </row>
    <row r="24" spans="1:8" x14ac:dyDescent="0.25">
      <c r="A24" s="22" t="s">
        <v>46</v>
      </c>
      <c r="B24" s="22">
        <v>29.558095238095234</v>
      </c>
      <c r="C24" s="22">
        <v>5</v>
      </c>
      <c r="D24" s="22">
        <v>5.9116190476190464</v>
      </c>
      <c r="E24" s="22">
        <v>59.915057915057922</v>
      </c>
      <c r="F24" s="22">
        <v>2.2319544370718504E-9</v>
      </c>
      <c r="G24" s="22">
        <v>2.9012945362361564</v>
      </c>
      <c r="H24" s="27"/>
    </row>
    <row r="25" spans="1:8" x14ac:dyDescent="0.25">
      <c r="A25" s="22" t="s">
        <v>47</v>
      </c>
      <c r="B25" s="22">
        <v>1.4799999999999995</v>
      </c>
      <c r="C25" s="22">
        <v>15</v>
      </c>
      <c r="D25" s="22">
        <v>9.8666666666666639E-2</v>
      </c>
      <c r="E25" s="22"/>
      <c r="F25" s="22"/>
      <c r="G25" s="22"/>
      <c r="H25" s="27"/>
    </row>
    <row r="26" spans="1:8" x14ac:dyDescent="0.25">
      <c r="A26" s="22"/>
      <c r="B26" s="22"/>
      <c r="C26" s="22"/>
      <c r="D26" s="22"/>
      <c r="E26" s="22"/>
      <c r="F26" s="22"/>
      <c r="G26" s="22"/>
      <c r="H26" s="27"/>
    </row>
    <row r="27" spans="1:8" ht="15.75" thickBot="1" x14ac:dyDescent="0.3">
      <c r="A27" s="23" t="s">
        <v>48</v>
      </c>
      <c r="B27" s="23">
        <v>31.038095238095234</v>
      </c>
      <c r="C27" s="23">
        <v>20</v>
      </c>
      <c r="D27" s="23"/>
      <c r="E27" s="23"/>
      <c r="F27" s="23"/>
      <c r="G27" s="23"/>
      <c r="H27" s="27"/>
    </row>
    <row r="28" spans="1:8" x14ac:dyDescent="0.25">
      <c r="E28" s="27"/>
      <c r="F28" s="27"/>
      <c r="G28" s="27"/>
      <c r="H28" s="27"/>
    </row>
    <row r="29" spans="1:8" x14ac:dyDescent="0.25">
      <c r="A29" t="s">
        <v>49</v>
      </c>
      <c r="D29">
        <f>SQRT(D25)</f>
        <v>0.31411250638372651</v>
      </c>
      <c r="E29" s="28"/>
      <c r="F29" s="28"/>
      <c r="G29" s="28"/>
      <c r="H29" s="27"/>
    </row>
    <row r="30" spans="1:8" x14ac:dyDescent="0.25">
      <c r="D30" s="31">
        <f>SQRT((D24-D25)/6)</f>
        <v>0.98428928513186442</v>
      </c>
      <c r="E30" s="22"/>
      <c r="F30" s="22"/>
      <c r="G30" s="22"/>
      <c r="H30" s="27"/>
    </row>
    <row r="31" spans="1:8" x14ac:dyDescent="0.25">
      <c r="A31" t="s">
        <v>50</v>
      </c>
      <c r="D31">
        <f>SQRT(D29^2+D30^2)</f>
        <v>1.0331950752360675</v>
      </c>
      <c r="E31" s="22"/>
      <c r="F31" s="22"/>
      <c r="G31" s="22"/>
      <c r="H31" s="27"/>
    </row>
    <row r="32" spans="1:8" x14ac:dyDescent="0.25">
      <c r="A32" s="22"/>
      <c r="B32" s="22"/>
      <c r="C32" s="22"/>
      <c r="D32" s="22"/>
      <c r="E32" s="22"/>
      <c r="F32" s="22"/>
      <c r="G32" s="22"/>
      <c r="H32" s="27"/>
    </row>
    <row r="33" spans="1:8" x14ac:dyDescent="0.25">
      <c r="A33" s="22"/>
      <c r="B33" s="22"/>
      <c r="C33" s="22"/>
      <c r="D33" s="22"/>
      <c r="E33" s="22"/>
      <c r="F33" s="22"/>
      <c r="G33" s="22"/>
      <c r="H33" s="2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31" sqref="H31"/>
    </sheetView>
  </sheetViews>
  <sheetFormatPr defaultColWidth="8.85546875" defaultRowHeight="15" x14ac:dyDescent="0.25"/>
  <cols>
    <col min="1" max="7" width="15.42578125" customWidth="1"/>
  </cols>
  <sheetData>
    <row r="1" spans="1:8" x14ac:dyDescent="0.25">
      <c r="A1" s="1" t="s">
        <v>22</v>
      </c>
      <c r="B1" s="1" t="s">
        <v>23</v>
      </c>
      <c r="C1" s="1" t="s">
        <v>31</v>
      </c>
      <c r="D1" s="1" t="s">
        <v>78</v>
      </c>
      <c r="E1" s="1"/>
      <c r="F1" s="1"/>
      <c r="G1" s="1"/>
      <c r="H1" s="1"/>
    </row>
    <row r="2" spans="1:8" x14ac:dyDescent="0.25">
      <c r="A2" s="1">
        <v>32.4</v>
      </c>
      <c r="B2" s="1">
        <v>32.200000000000003</v>
      </c>
      <c r="C2" s="1">
        <v>32.5</v>
      </c>
      <c r="D2" s="1">
        <v>32.700000000000003</v>
      </c>
      <c r="E2" s="1"/>
      <c r="F2" s="1"/>
      <c r="G2" s="1"/>
    </row>
    <row r="3" spans="1:8" x14ac:dyDescent="0.25">
      <c r="A3" s="1">
        <v>32</v>
      </c>
      <c r="B3" s="1">
        <v>31.2</v>
      </c>
      <c r="C3" s="1">
        <v>31.7</v>
      </c>
      <c r="D3" s="1">
        <v>32.4</v>
      </c>
      <c r="E3" s="1"/>
      <c r="F3" s="1"/>
      <c r="G3" s="1"/>
    </row>
    <row r="4" spans="1:8" x14ac:dyDescent="0.25">
      <c r="B4" s="1"/>
      <c r="C4" s="1"/>
      <c r="D4" s="1"/>
      <c r="E4" s="1"/>
      <c r="F4" s="1"/>
      <c r="G4" s="1"/>
    </row>
    <row r="6" spans="1:8" x14ac:dyDescent="0.25">
      <c r="A6" t="s">
        <v>33</v>
      </c>
      <c r="H6" s="27"/>
    </row>
    <row r="7" spans="1:8" x14ac:dyDescent="0.25">
      <c r="H7" s="27"/>
    </row>
    <row r="8" spans="1:8" ht="15.75" thickBot="1" x14ac:dyDescent="0.3">
      <c r="A8" t="s">
        <v>34</v>
      </c>
      <c r="H8" s="27"/>
    </row>
    <row r="9" spans="1:8" x14ac:dyDescent="0.25">
      <c r="A9" s="24" t="s">
        <v>35</v>
      </c>
      <c r="B9" s="24" t="s">
        <v>36</v>
      </c>
      <c r="C9" s="24" t="s">
        <v>37</v>
      </c>
      <c r="D9" s="24" t="s">
        <v>38</v>
      </c>
      <c r="E9" s="24" t="s">
        <v>39</v>
      </c>
      <c r="H9" s="27"/>
    </row>
    <row r="10" spans="1:8" x14ac:dyDescent="0.25">
      <c r="A10" s="22" t="s">
        <v>22</v>
      </c>
      <c r="B10" s="22">
        <v>2</v>
      </c>
      <c r="C10" s="22">
        <v>64.400000000000006</v>
      </c>
      <c r="D10" s="22">
        <v>32.200000000000003</v>
      </c>
      <c r="E10" s="22">
        <v>7.9999999999999433E-2</v>
      </c>
      <c r="H10" s="27"/>
    </row>
    <row r="11" spans="1:8" x14ac:dyDescent="0.25">
      <c r="A11" s="22" t="s">
        <v>23</v>
      </c>
      <c r="B11" s="22">
        <v>2</v>
      </c>
      <c r="C11" s="22">
        <v>63.400000000000006</v>
      </c>
      <c r="D11" s="22">
        <v>31.700000000000003</v>
      </c>
      <c r="E11" s="22">
        <v>0.50000000000000355</v>
      </c>
      <c r="H11" s="27"/>
    </row>
    <row r="12" spans="1:8" x14ac:dyDescent="0.25">
      <c r="A12" s="22" t="s">
        <v>31</v>
      </c>
      <c r="B12" s="22">
        <v>2</v>
      </c>
      <c r="C12" s="22">
        <v>64.2</v>
      </c>
      <c r="D12" s="22">
        <v>32.1</v>
      </c>
      <c r="E12" s="22">
        <v>0.32000000000000056</v>
      </c>
      <c r="H12" s="27"/>
    </row>
    <row r="13" spans="1:8" ht="15.75" thickBot="1" x14ac:dyDescent="0.3">
      <c r="A13" s="23" t="s">
        <v>78</v>
      </c>
      <c r="B13" s="23">
        <v>2</v>
      </c>
      <c r="C13" s="23">
        <v>65.099999999999994</v>
      </c>
      <c r="D13" s="23">
        <v>32.549999999999997</v>
      </c>
      <c r="E13" s="23">
        <v>4.5000000000001275E-2</v>
      </c>
      <c r="H13" s="27"/>
    </row>
    <row r="14" spans="1:8" x14ac:dyDescent="0.25">
      <c r="H14" s="27"/>
    </row>
    <row r="15" spans="1:8" x14ac:dyDescent="0.25">
      <c r="H15" s="27"/>
    </row>
    <row r="16" spans="1:8" ht="15.75" thickBot="1" x14ac:dyDescent="0.3">
      <c r="A16" t="s">
        <v>30</v>
      </c>
      <c r="H16" s="27"/>
    </row>
    <row r="17" spans="1:8" x14ac:dyDescent="0.25">
      <c r="A17" s="24" t="s">
        <v>40</v>
      </c>
      <c r="B17" s="24" t="s">
        <v>41</v>
      </c>
      <c r="C17" s="24" t="s">
        <v>42</v>
      </c>
      <c r="D17" s="24" t="s">
        <v>43</v>
      </c>
      <c r="E17" s="24" t="s">
        <v>32</v>
      </c>
      <c r="F17" s="24" t="s">
        <v>44</v>
      </c>
      <c r="G17" s="24" t="s">
        <v>45</v>
      </c>
      <c r="H17" s="27"/>
    </row>
    <row r="18" spans="1:8" x14ac:dyDescent="0.25">
      <c r="A18" s="22" t="s">
        <v>46</v>
      </c>
      <c r="B18" s="22">
        <v>0.73374999999999924</v>
      </c>
      <c r="C18" s="22">
        <v>3</v>
      </c>
      <c r="D18" s="22">
        <v>0.24458333333333307</v>
      </c>
      <c r="E18" s="22">
        <v>1.0352733686066957</v>
      </c>
      <c r="F18" s="22">
        <v>0.46704182673849498</v>
      </c>
      <c r="G18" s="22">
        <v>6.5913821164255788</v>
      </c>
      <c r="H18" s="27"/>
    </row>
    <row r="19" spans="1:8" x14ac:dyDescent="0.25">
      <c r="A19" s="22" t="s">
        <v>47</v>
      </c>
      <c r="B19" s="22">
        <v>0.94500000000000473</v>
      </c>
      <c r="C19" s="22">
        <v>4</v>
      </c>
      <c r="D19" s="22">
        <v>0.23625000000000118</v>
      </c>
      <c r="E19" s="22"/>
      <c r="F19" s="22"/>
      <c r="G19" s="22"/>
      <c r="H19" s="27"/>
    </row>
    <row r="20" spans="1:8" x14ac:dyDescent="0.25">
      <c r="A20" s="22"/>
      <c r="B20" s="22"/>
      <c r="C20" s="22"/>
      <c r="D20" s="22"/>
      <c r="E20" s="22"/>
      <c r="F20" s="22"/>
      <c r="G20" s="22"/>
      <c r="H20" s="27"/>
    </row>
    <row r="21" spans="1:8" ht="15.75" thickBot="1" x14ac:dyDescent="0.3">
      <c r="A21" s="23" t="s">
        <v>48</v>
      </c>
      <c r="B21" s="23">
        <v>1.678750000000004</v>
      </c>
      <c r="C21" s="23">
        <v>7</v>
      </c>
      <c r="D21" s="23"/>
      <c r="E21" s="23"/>
      <c r="F21" s="23"/>
      <c r="G21" s="23"/>
      <c r="H21" s="27"/>
    </row>
    <row r="22" spans="1:8" x14ac:dyDescent="0.25">
      <c r="E22" s="27"/>
      <c r="F22" s="27"/>
      <c r="G22" s="27"/>
      <c r="H22" s="27"/>
    </row>
    <row r="23" spans="1:8" x14ac:dyDescent="0.25">
      <c r="A23" t="s">
        <v>49</v>
      </c>
      <c r="D23">
        <f>SQRT(D19)</f>
        <v>0.48605555238059073</v>
      </c>
      <c r="E23" s="28"/>
      <c r="F23" s="28"/>
      <c r="G23" s="28"/>
      <c r="H23" s="27"/>
    </row>
    <row r="24" spans="1:8" x14ac:dyDescent="0.25">
      <c r="D24" s="31">
        <f>SQRT((D18-D19)/6)</f>
        <v>3.7267799624993263E-2</v>
      </c>
      <c r="E24" s="22"/>
      <c r="F24" s="22"/>
      <c r="G24" s="22"/>
      <c r="H24" s="27"/>
    </row>
    <row r="25" spans="1:8" x14ac:dyDescent="0.25">
      <c r="A25" t="s">
        <v>50</v>
      </c>
      <c r="D25">
        <f>SQRT(D23^2+D24^2)</f>
        <v>0.48748219340698984</v>
      </c>
      <c r="E25" s="22"/>
      <c r="F25" s="22"/>
      <c r="G25" s="22"/>
      <c r="H25" s="27"/>
    </row>
    <row r="26" spans="1:8" x14ac:dyDescent="0.25">
      <c r="A26" s="22"/>
      <c r="B26" s="22"/>
      <c r="C26" s="22"/>
      <c r="D26" s="22"/>
      <c r="E26" s="22"/>
      <c r="F26" s="22"/>
      <c r="G26" s="22"/>
      <c r="H26" s="27"/>
    </row>
    <row r="27" spans="1:8" x14ac:dyDescent="0.25">
      <c r="A27" s="22"/>
      <c r="B27" s="22"/>
      <c r="C27" s="22"/>
      <c r="D27" s="22"/>
      <c r="E27" s="22"/>
      <c r="F27" s="22"/>
      <c r="G27" s="22"/>
      <c r="H27" s="2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89"/>
  <sheetViews>
    <sheetView workbookViewId="0">
      <pane ySplit="9" topLeftCell="A25" activePane="bottomLeft" state="frozen"/>
      <selection pane="bottomLeft" activeCell="M42" sqref="M42"/>
    </sheetView>
  </sheetViews>
  <sheetFormatPr defaultColWidth="13.42578125" defaultRowHeight="15" x14ac:dyDescent="0.25"/>
  <cols>
    <col min="1" max="2" width="17.7109375" style="1" customWidth="1"/>
    <col min="3" max="3" width="13.42578125" style="32"/>
    <col min="4" max="4" width="15.140625" style="1" customWidth="1"/>
    <col min="5" max="5" width="16.42578125" style="1" bestFit="1" customWidth="1"/>
    <col min="6" max="6" width="13.42578125" style="11"/>
    <col min="7" max="7" width="10.42578125" style="13" customWidth="1"/>
    <col min="8" max="8" width="7.42578125" style="5" customWidth="1"/>
    <col min="9" max="9" width="13.42578125" style="4"/>
    <col min="10" max="12" width="13.42578125" style="2"/>
    <col min="13" max="13" width="31.85546875" customWidth="1"/>
  </cols>
  <sheetData>
    <row r="1" spans="1:13" x14ac:dyDescent="0.25">
      <c r="C1" s="2"/>
    </row>
    <row r="2" spans="1:13" x14ac:dyDescent="0.25">
      <c r="B2" s="1" t="s">
        <v>10</v>
      </c>
      <c r="C2" s="2">
        <f>SUBTOTAL(1,J10:J99)/SQRT(SUBTOTAL(1,H10:H99))</f>
        <v>0.72205339907178001</v>
      </c>
    </row>
    <row r="3" spans="1:13" x14ac:dyDescent="0.25">
      <c r="B3" s="1" t="s">
        <v>13</v>
      </c>
      <c r="C3" s="2">
        <f>SUBTOTAL(1, L10:L99)</f>
        <v>2.8041666666666671</v>
      </c>
    </row>
    <row r="4" spans="1:13" x14ac:dyDescent="0.25">
      <c r="B4" s="1" t="s">
        <v>11</v>
      </c>
      <c r="C4" s="2">
        <f>SUBTOTAL(7,L10:L99)</f>
        <v>1.9928924633231893</v>
      </c>
    </row>
    <row r="5" spans="1:13" x14ac:dyDescent="0.25">
      <c r="B5" s="1" t="s">
        <v>12</v>
      </c>
      <c r="C5" s="2">
        <f>SQRT(C4^2+C2^2)</f>
        <v>2.1196654173433789</v>
      </c>
    </row>
    <row r="6" spans="1:13" x14ac:dyDescent="0.25">
      <c r="B6" s="1" t="s">
        <v>14</v>
      </c>
      <c r="C6" s="3" t="str">
        <f>IF(2*C5&lt;ABS(C3),"Significant","Insignificant")</f>
        <v>Insignificant</v>
      </c>
    </row>
    <row r="9" spans="1:13" s="10" customFormat="1" ht="41.25" customHeight="1" x14ac:dyDescent="0.25">
      <c r="A9" s="6" t="s">
        <v>0</v>
      </c>
      <c r="B9" s="6" t="s">
        <v>1</v>
      </c>
      <c r="C9" s="33" t="s">
        <v>2</v>
      </c>
      <c r="D9" s="6" t="s">
        <v>15</v>
      </c>
      <c r="E9" s="6" t="s">
        <v>9</v>
      </c>
      <c r="F9" s="12" t="s">
        <v>29</v>
      </c>
      <c r="G9" s="14" t="s">
        <v>4</v>
      </c>
      <c r="H9" s="7" t="s">
        <v>6</v>
      </c>
      <c r="I9" s="8" t="s">
        <v>16</v>
      </c>
      <c r="J9" s="9" t="s">
        <v>5</v>
      </c>
      <c r="K9" s="9" t="s">
        <v>7</v>
      </c>
      <c r="L9" s="9" t="s">
        <v>8</v>
      </c>
    </row>
    <row r="10" spans="1:13" hidden="1" x14ac:dyDescent="0.25">
      <c r="A10" s="1" t="s">
        <v>60</v>
      </c>
      <c r="B10" s="1" t="s">
        <v>59</v>
      </c>
      <c r="C10" s="32">
        <v>42663</v>
      </c>
      <c r="D10" s="1" t="s">
        <v>58</v>
      </c>
      <c r="E10" s="1" t="s">
        <v>57</v>
      </c>
      <c r="F10" s="21">
        <v>0.5</v>
      </c>
      <c r="G10" s="21">
        <v>0.05</v>
      </c>
      <c r="H10" s="5">
        <v>10</v>
      </c>
      <c r="I10" s="4">
        <v>0.501</v>
      </c>
      <c r="J10" s="2">
        <f>G10*100/F10</f>
        <v>10</v>
      </c>
      <c r="K10" s="2">
        <f>I10-F10</f>
        <v>1.0000000000000009E-3</v>
      </c>
      <c r="L10" s="2">
        <f>K10*100/F10</f>
        <v>0.20000000000000018</v>
      </c>
      <c r="M10" s="15"/>
    </row>
    <row r="11" spans="1:13" hidden="1" x14ac:dyDescent="0.25">
      <c r="A11" s="1" t="s">
        <v>60</v>
      </c>
      <c r="B11" s="1" t="s">
        <v>59</v>
      </c>
      <c r="C11" s="32">
        <v>42663</v>
      </c>
      <c r="D11" s="1" t="s">
        <v>58</v>
      </c>
      <c r="E11" s="1" t="s">
        <v>57</v>
      </c>
      <c r="F11" s="21">
        <v>1</v>
      </c>
      <c r="G11" s="21">
        <v>0.05</v>
      </c>
      <c r="H11" s="5">
        <v>10</v>
      </c>
      <c r="I11" s="4">
        <v>1.03</v>
      </c>
      <c r="J11" s="2">
        <f t="shared" ref="J11:J14" si="0">G11*100/F11</f>
        <v>5</v>
      </c>
      <c r="K11" s="2">
        <f t="shared" ref="K11:K14" si="1">I11-F11</f>
        <v>3.0000000000000027E-2</v>
      </c>
      <c r="L11" s="2">
        <f t="shared" ref="L11:L14" si="2">K11*100/F11</f>
        <v>3.0000000000000027</v>
      </c>
      <c r="M11" s="15"/>
    </row>
    <row r="12" spans="1:13" hidden="1" x14ac:dyDescent="0.25">
      <c r="A12" s="1" t="s">
        <v>60</v>
      </c>
      <c r="B12" s="1" t="s">
        <v>59</v>
      </c>
      <c r="C12" s="32">
        <v>42663</v>
      </c>
      <c r="D12" s="1" t="s">
        <v>58</v>
      </c>
      <c r="E12" s="1" t="s">
        <v>57</v>
      </c>
      <c r="F12" s="21">
        <v>1.5</v>
      </c>
      <c r="G12" s="21">
        <v>0.05</v>
      </c>
      <c r="H12" s="5">
        <v>10</v>
      </c>
      <c r="I12" s="4">
        <v>1.5</v>
      </c>
      <c r="J12" s="2">
        <f t="shared" si="0"/>
        <v>3.3333333333333335</v>
      </c>
      <c r="K12" s="2">
        <f t="shared" si="1"/>
        <v>0</v>
      </c>
      <c r="L12" s="2">
        <f t="shared" si="2"/>
        <v>0</v>
      </c>
    </row>
    <row r="13" spans="1:13" hidden="1" x14ac:dyDescent="0.25">
      <c r="A13" s="1" t="s">
        <v>60</v>
      </c>
      <c r="B13" s="1" t="s">
        <v>59</v>
      </c>
      <c r="C13" s="32">
        <v>42663</v>
      </c>
      <c r="D13" s="1" t="s">
        <v>58</v>
      </c>
      <c r="E13" s="1" t="s">
        <v>57</v>
      </c>
      <c r="F13" s="21">
        <v>2</v>
      </c>
      <c r="G13" s="21">
        <v>0.05</v>
      </c>
      <c r="H13" s="5">
        <v>10</v>
      </c>
      <c r="I13" s="4">
        <v>2.0099999999999998</v>
      </c>
      <c r="J13" s="2">
        <f t="shared" si="0"/>
        <v>2.5</v>
      </c>
      <c r="K13" s="2">
        <f t="shared" si="1"/>
        <v>9.9999999999997868E-3</v>
      </c>
      <c r="L13" s="2">
        <f t="shared" si="2"/>
        <v>0.49999999999998934</v>
      </c>
    </row>
    <row r="14" spans="1:13" hidden="1" x14ac:dyDescent="0.25">
      <c r="A14" s="1" t="s">
        <v>60</v>
      </c>
      <c r="B14" s="1" t="s">
        <v>59</v>
      </c>
      <c r="C14" s="32">
        <v>42663</v>
      </c>
      <c r="D14" s="1" t="s">
        <v>58</v>
      </c>
      <c r="E14" s="1" t="s">
        <v>57</v>
      </c>
      <c r="F14" s="21">
        <v>2.5</v>
      </c>
      <c r="G14" s="21">
        <v>0.05</v>
      </c>
      <c r="H14" s="5">
        <v>10</v>
      </c>
      <c r="I14" s="4">
        <v>2.5499999999999998</v>
      </c>
      <c r="J14" s="2">
        <f t="shared" si="0"/>
        <v>2</v>
      </c>
      <c r="K14" s="2">
        <f t="shared" si="1"/>
        <v>4.9999999999999822E-2</v>
      </c>
      <c r="L14" s="2">
        <f t="shared" si="2"/>
        <v>1.9999999999999929</v>
      </c>
    </row>
    <row r="15" spans="1:13" x14ac:dyDescent="0.25">
      <c r="A15" s="1" t="s">
        <v>61</v>
      </c>
      <c r="B15" s="1" t="s">
        <v>59</v>
      </c>
      <c r="C15" s="32">
        <v>42663</v>
      </c>
      <c r="D15" s="1" t="s">
        <v>58</v>
      </c>
      <c r="E15" s="1" t="s">
        <v>57</v>
      </c>
      <c r="F15" s="21">
        <v>10</v>
      </c>
      <c r="G15" s="21">
        <v>0.5</v>
      </c>
      <c r="H15" s="5">
        <v>10</v>
      </c>
      <c r="I15" s="4">
        <v>9.75</v>
      </c>
      <c r="J15" s="2">
        <f t="shared" ref="J15:J19" si="3">G15*100/F15</f>
        <v>5</v>
      </c>
      <c r="K15" s="2">
        <f t="shared" ref="K15:K19" si="4">I15-F15</f>
        <v>-0.25</v>
      </c>
      <c r="L15" s="2">
        <f t="shared" ref="L15:L19" si="5">K15*100/F15</f>
        <v>-2.5</v>
      </c>
    </row>
    <row r="16" spans="1:13" x14ac:dyDescent="0.25">
      <c r="A16" s="1" t="s">
        <v>61</v>
      </c>
      <c r="B16" s="1" t="s">
        <v>59</v>
      </c>
      <c r="C16" s="32">
        <v>42663</v>
      </c>
      <c r="D16" s="1" t="s">
        <v>58</v>
      </c>
      <c r="E16" s="1" t="s">
        <v>57</v>
      </c>
      <c r="F16" s="21">
        <v>20</v>
      </c>
      <c r="G16" s="21">
        <v>0.5</v>
      </c>
      <c r="H16" s="5">
        <v>10</v>
      </c>
      <c r="I16" s="4">
        <v>20.399999999999999</v>
      </c>
      <c r="J16" s="2">
        <f t="shared" si="3"/>
        <v>2.5</v>
      </c>
      <c r="K16" s="2">
        <f t="shared" si="4"/>
        <v>0.39999999999999858</v>
      </c>
      <c r="L16" s="2">
        <f t="shared" si="5"/>
        <v>1.9999999999999929</v>
      </c>
    </row>
    <row r="17" spans="1:12" x14ac:dyDescent="0.25">
      <c r="A17" s="1" t="s">
        <v>61</v>
      </c>
      <c r="B17" s="1" t="s">
        <v>59</v>
      </c>
      <c r="C17" s="32">
        <v>42663</v>
      </c>
      <c r="D17" s="1" t="s">
        <v>58</v>
      </c>
      <c r="E17" s="1" t="s">
        <v>57</v>
      </c>
      <c r="F17" s="21">
        <v>30</v>
      </c>
      <c r="G17" s="21">
        <v>0.5</v>
      </c>
      <c r="H17" s="5">
        <v>10</v>
      </c>
      <c r="I17" s="4">
        <v>30.4</v>
      </c>
      <c r="J17" s="2">
        <f t="shared" si="3"/>
        <v>1.6666666666666667</v>
      </c>
      <c r="K17" s="2">
        <f t="shared" si="4"/>
        <v>0.39999999999999858</v>
      </c>
      <c r="L17" s="2">
        <f t="shared" si="5"/>
        <v>1.3333333333333286</v>
      </c>
    </row>
    <row r="18" spans="1:12" x14ac:dyDescent="0.25">
      <c r="A18" s="1" t="s">
        <v>61</v>
      </c>
      <c r="B18" s="1" t="s">
        <v>59</v>
      </c>
      <c r="C18" s="32">
        <v>42663</v>
      </c>
      <c r="D18" s="1" t="s">
        <v>58</v>
      </c>
      <c r="E18" s="1" t="s">
        <v>57</v>
      </c>
      <c r="F18" s="21">
        <v>40</v>
      </c>
      <c r="G18" s="21">
        <v>0.5</v>
      </c>
      <c r="H18" s="5">
        <v>10</v>
      </c>
      <c r="I18" s="4">
        <v>41.5</v>
      </c>
      <c r="J18" s="2">
        <f t="shared" si="3"/>
        <v>1.25</v>
      </c>
      <c r="K18" s="2">
        <f t="shared" si="4"/>
        <v>1.5</v>
      </c>
      <c r="L18" s="2">
        <f t="shared" si="5"/>
        <v>3.75</v>
      </c>
    </row>
    <row r="19" spans="1:12" x14ac:dyDescent="0.25">
      <c r="A19" s="1" t="s">
        <v>61</v>
      </c>
      <c r="B19" s="1" t="s">
        <v>59</v>
      </c>
      <c r="C19" s="32">
        <v>42663</v>
      </c>
      <c r="D19" s="1" t="s">
        <v>58</v>
      </c>
      <c r="E19" s="1" t="s">
        <v>57</v>
      </c>
      <c r="F19" s="11">
        <v>50</v>
      </c>
      <c r="G19" s="21">
        <v>0.5</v>
      </c>
      <c r="H19" s="5">
        <v>10</v>
      </c>
      <c r="I19" s="4">
        <v>51.4</v>
      </c>
      <c r="J19" s="2">
        <f t="shared" si="3"/>
        <v>1</v>
      </c>
      <c r="K19" s="2">
        <f t="shared" si="4"/>
        <v>1.3999999999999986</v>
      </c>
      <c r="L19" s="2">
        <f t="shared" si="5"/>
        <v>2.7999999999999972</v>
      </c>
    </row>
    <row r="20" spans="1:12" x14ac:dyDescent="0.25">
      <c r="A20" s="1" t="s">
        <v>61</v>
      </c>
      <c r="B20" s="1" t="s">
        <v>59</v>
      </c>
      <c r="C20" s="32">
        <v>42663</v>
      </c>
      <c r="D20" s="1" t="s">
        <v>58</v>
      </c>
      <c r="E20" s="1" t="s">
        <v>57</v>
      </c>
      <c r="F20" s="21">
        <v>10</v>
      </c>
      <c r="G20" s="21">
        <v>0.5</v>
      </c>
      <c r="H20" s="5">
        <v>10</v>
      </c>
      <c r="I20" s="1">
        <v>10.4</v>
      </c>
      <c r="J20" s="2">
        <f t="shared" ref="J20:J83" si="6">G20*100/F20</f>
        <v>5</v>
      </c>
      <c r="K20" s="2">
        <f t="shared" ref="K20:K83" si="7">I20-F20</f>
        <v>0.40000000000000036</v>
      </c>
      <c r="L20" s="2">
        <f t="shared" ref="L20:L83" si="8">K20*100/F20</f>
        <v>4.0000000000000036</v>
      </c>
    </row>
    <row r="21" spans="1:12" x14ac:dyDescent="0.25">
      <c r="A21" s="1" t="s">
        <v>61</v>
      </c>
      <c r="B21" s="1" t="s">
        <v>59</v>
      </c>
      <c r="C21" s="32">
        <v>42663</v>
      </c>
      <c r="D21" s="1" t="s">
        <v>58</v>
      </c>
      <c r="E21" s="1" t="s">
        <v>57</v>
      </c>
      <c r="F21" s="21">
        <v>20</v>
      </c>
      <c r="G21" s="21">
        <v>0.5</v>
      </c>
      <c r="H21" s="5">
        <v>10</v>
      </c>
      <c r="I21" s="1">
        <v>20.6</v>
      </c>
      <c r="J21" s="2">
        <f t="shared" si="6"/>
        <v>2.5</v>
      </c>
      <c r="K21" s="2">
        <f t="shared" si="7"/>
        <v>0.60000000000000142</v>
      </c>
      <c r="L21" s="2">
        <f t="shared" si="8"/>
        <v>3.0000000000000071</v>
      </c>
    </row>
    <row r="22" spans="1:12" x14ac:dyDescent="0.25">
      <c r="A22" s="1" t="s">
        <v>61</v>
      </c>
      <c r="B22" s="1" t="s">
        <v>59</v>
      </c>
      <c r="C22" s="32">
        <v>42663</v>
      </c>
      <c r="D22" s="1" t="s">
        <v>58</v>
      </c>
      <c r="E22" s="1" t="s">
        <v>57</v>
      </c>
      <c r="F22" s="21">
        <v>30</v>
      </c>
      <c r="G22" s="21">
        <v>0.5</v>
      </c>
      <c r="H22" s="5">
        <v>10</v>
      </c>
      <c r="I22" s="1">
        <v>29.9</v>
      </c>
      <c r="J22" s="2">
        <f t="shared" si="6"/>
        <v>1.6666666666666667</v>
      </c>
      <c r="K22" s="2">
        <f t="shared" si="7"/>
        <v>-0.10000000000000142</v>
      </c>
      <c r="L22" s="2">
        <f t="shared" si="8"/>
        <v>-0.33333333333333809</v>
      </c>
    </row>
    <row r="23" spans="1:12" x14ac:dyDescent="0.25">
      <c r="A23" s="1" t="s">
        <v>61</v>
      </c>
      <c r="B23" s="1" t="s">
        <v>59</v>
      </c>
      <c r="C23" s="32">
        <v>42663</v>
      </c>
      <c r="D23" s="1" t="s">
        <v>58</v>
      </c>
      <c r="E23" s="1" t="s">
        <v>57</v>
      </c>
      <c r="F23" s="21">
        <v>40</v>
      </c>
      <c r="G23" s="21">
        <v>0.5</v>
      </c>
      <c r="H23" s="5">
        <v>10</v>
      </c>
      <c r="I23" s="1">
        <v>41.2</v>
      </c>
      <c r="J23" s="2">
        <f t="shared" si="6"/>
        <v>1.25</v>
      </c>
      <c r="K23" s="2">
        <f t="shared" si="7"/>
        <v>1.2000000000000028</v>
      </c>
      <c r="L23" s="2">
        <f t="shared" si="8"/>
        <v>3.0000000000000071</v>
      </c>
    </row>
    <row r="24" spans="1:12" x14ac:dyDescent="0.25">
      <c r="A24" s="1" t="s">
        <v>61</v>
      </c>
      <c r="B24" s="1" t="s">
        <v>59</v>
      </c>
      <c r="C24" s="32">
        <v>42663</v>
      </c>
      <c r="D24" s="1" t="s">
        <v>58</v>
      </c>
      <c r="E24" s="1" t="s">
        <v>57</v>
      </c>
      <c r="F24" s="11">
        <v>50</v>
      </c>
      <c r="G24" s="21">
        <v>0.5</v>
      </c>
      <c r="H24" s="5">
        <v>10</v>
      </c>
      <c r="I24" s="1">
        <v>50.7</v>
      </c>
      <c r="J24" s="2">
        <f t="shared" si="6"/>
        <v>1</v>
      </c>
      <c r="K24" s="2">
        <f t="shared" si="7"/>
        <v>0.70000000000000284</v>
      </c>
      <c r="L24" s="2">
        <f t="shared" si="8"/>
        <v>1.4000000000000057</v>
      </c>
    </row>
    <row r="25" spans="1:12" hidden="1" x14ac:dyDescent="0.25">
      <c r="A25" s="1" t="s">
        <v>60</v>
      </c>
      <c r="B25" s="1" t="s">
        <v>59</v>
      </c>
      <c r="C25" s="32">
        <v>42663</v>
      </c>
      <c r="D25" s="1" t="s">
        <v>58</v>
      </c>
      <c r="E25" s="1" t="s">
        <v>57</v>
      </c>
      <c r="F25" s="21">
        <v>0.5</v>
      </c>
      <c r="G25" s="21">
        <v>0.05</v>
      </c>
      <c r="H25" s="5">
        <v>10</v>
      </c>
      <c r="I25" s="1">
        <v>0.55000000000000004</v>
      </c>
      <c r="J25" s="2">
        <f t="shared" si="6"/>
        <v>10</v>
      </c>
      <c r="K25" s="2">
        <f t="shared" si="7"/>
        <v>5.0000000000000044E-2</v>
      </c>
      <c r="L25" s="2">
        <f t="shared" si="8"/>
        <v>10.000000000000009</v>
      </c>
    </row>
    <row r="26" spans="1:12" hidden="1" x14ac:dyDescent="0.25">
      <c r="A26" s="1" t="s">
        <v>60</v>
      </c>
      <c r="B26" s="1" t="s">
        <v>59</v>
      </c>
      <c r="C26" s="32">
        <v>42663</v>
      </c>
      <c r="D26" s="1" t="s">
        <v>58</v>
      </c>
      <c r="E26" s="1" t="s">
        <v>57</v>
      </c>
      <c r="F26" s="21">
        <v>1</v>
      </c>
      <c r="G26" s="21">
        <v>0.05</v>
      </c>
      <c r="H26" s="5">
        <v>10</v>
      </c>
      <c r="I26" s="1">
        <v>1.01</v>
      </c>
      <c r="J26" s="2">
        <f t="shared" si="6"/>
        <v>5</v>
      </c>
      <c r="K26" s="2">
        <f t="shared" si="7"/>
        <v>1.0000000000000009E-2</v>
      </c>
      <c r="L26" s="2">
        <f t="shared" si="8"/>
        <v>1.0000000000000009</v>
      </c>
    </row>
    <row r="27" spans="1:12" hidden="1" x14ac:dyDescent="0.25">
      <c r="A27" s="1" t="s">
        <v>60</v>
      </c>
      <c r="B27" s="1" t="s">
        <v>59</v>
      </c>
      <c r="C27" s="32">
        <v>42663</v>
      </c>
      <c r="D27" s="1" t="s">
        <v>58</v>
      </c>
      <c r="E27" s="1" t="s">
        <v>57</v>
      </c>
      <c r="F27" s="21">
        <v>1.5</v>
      </c>
      <c r="G27" s="21">
        <v>0.05</v>
      </c>
      <c r="H27" s="5">
        <v>10</v>
      </c>
      <c r="I27" s="1">
        <v>1.48</v>
      </c>
      <c r="J27" s="2">
        <f t="shared" si="6"/>
        <v>3.3333333333333335</v>
      </c>
      <c r="K27" s="2">
        <f t="shared" si="7"/>
        <v>-2.0000000000000018E-2</v>
      </c>
      <c r="L27" s="2">
        <f t="shared" si="8"/>
        <v>-1.3333333333333346</v>
      </c>
    </row>
    <row r="28" spans="1:12" hidden="1" x14ac:dyDescent="0.25">
      <c r="A28" s="1" t="s">
        <v>60</v>
      </c>
      <c r="B28" s="1" t="s">
        <v>59</v>
      </c>
      <c r="C28" s="32">
        <v>42663</v>
      </c>
      <c r="D28" s="1" t="s">
        <v>58</v>
      </c>
      <c r="E28" s="1" t="s">
        <v>57</v>
      </c>
      <c r="F28" s="21">
        <v>2</v>
      </c>
      <c r="G28" s="21">
        <v>0.05</v>
      </c>
      <c r="H28" s="5">
        <v>10</v>
      </c>
      <c r="I28" s="1">
        <v>2.0099999999999998</v>
      </c>
      <c r="J28" s="2">
        <f t="shared" si="6"/>
        <v>2.5</v>
      </c>
      <c r="K28" s="2">
        <f t="shared" si="7"/>
        <v>9.9999999999997868E-3</v>
      </c>
      <c r="L28" s="2">
        <f t="shared" si="8"/>
        <v>0.49999999999998934</v>
      </c>
    </row>
    <row r="29" spans="1:12" hidden="1" x14ac:dyDescent="0.25">
      <c r="A29" s="1" t="s">
        <v>60</v>
      </c>
      <c r="B29" s="1" t="s">
        <v>59</v>
      </c>
      <c r="C29" s="32">
        <v>42663</v>
      </c>
      <c r="D29" s="1" t="s">
        <v>58</v>
      </c>
      <c r="E29" s="1" t="s">
        <v>57</v>
      </c>
      <c r="F29" s="21">
        <v>2.5</v>
      </c>
      <c r="G29" s="21">
        <v>0.05</v>
      </c>
      <c r="H29" s="5">
        <v>10</v>
      </c>
      <c r="I29" s="1">
        <v>2.5099999999999998</v>
      </c>
      <c r="J29" s="2">
        <f t="shared" si="6"/>
        <v>2</v>
      </c>
      <c r="K29" s="2">
        <f t="shared" si="7"/>
        <v>9.9999999999997868E-3</v>
      </c>
      <c r="L29" s="2">
        <f t="shared" si="8"/>
        <v>0.39999999999999147</v>
      </c>
    </row>
    <row r="30" spans="1:12" x14ac:dyDescent="0.25">
      <c r="A30" s="1" t="s">
        <v>61</v>
      </c>
      <c r="B30" s="1" t="s">
        <v>59</v>
      </c>
      <c r="C30" s="32">
        <v>42673</v>
      </c>
      <c r="D30" s="1" t="s">
        <v>58</v>
      </c>
      <c r="E30" s="1" t="s">
        <v>57</v>
      </c>
      <c r="F30" s="21">
        <v>10</v>
      </c>
      <c r="G30" s="21">
        <v>0.5</v>
      </c>
      <c r="H30" s="5">
        <v>10</v>
      </c>
      <c r="I30" s="4">
        <v>9.94</v>
      </c>
      <c r="J30" s="2">
        <f t="shared" si="6"/>
        <v>5</v>
      </c>
      <c r="K30" s="2">
        <f t="shared" si="7"/>
        <v>-6.0000000000000497E-2</v>
      </c>
      <c r="L30" s="2">
        <f t="shared" si="8"/>
        <v>-0.60000000000000497</v>
      </c>
    </row>
    <row r="31" spans="1:12" x14ac:dyDescent="0.25">
      <c r="A31" s="1" t="s">
        <v>61</v>
      </c>
      <c r="B31" s="1" t="s">
        <v>59</v>
      </c>
      <c r="C31" s="32">
        <v>42673</v>
      </c>
      <c r="D31" s="1" t="s">
        <v>58</v>
      </c>
      <c r="E31" s="1" t="s">
        <v>57</v>
      </c>
      <c r="F31" s="21">
        <v>20</v>
      </c>
      <c r="G31" s="21">
        <v>0.5</v>
      </c>
      <c r="H31" s="5">
        <v>10</v>
      </c>
      <c r="I31" s="4">
        <v>20.5</v>
      </c>
      <c r="J31" s="2">
        <f t="shared" si="6"/>
        <v>2.5</v>
      </c>
      <c r="K31" s="2">
        <f t="shared" si="7"/>
        <v>0.5</v>
      </c>
      <c r="L31" s="2">
        <f t="shared" si="8"/>
        <v>2.5</v>
      </c>
    </row>
    <row r="32" spans="1:12" x14ac:dyDescent="0.25">
      <c r="A32" s="1" t="s">
        <v>61</v>
      </c>
      <c r="B32" s="1" t="s">
        <v>59</v>
      </c>
      <c r="C32" s="32">
        <v>42673</v>
      </c>
      <c r="D32" s="1" t="s">
        <v>58</v>
      </c>
      <c r="E32" s="1" t="s">
        <v>57</v>
      </c>
      <c r="F32" s="21">
        <v>30</v>
      </c>
      <c r="G32" s="21">
        <v>0.5</v>
      </c>
      <c r="H32" s="5">
        <v>10</v>
      </c>
      <c r="I32" s="4">
        <v>30.4</v>
      </c>
      <c r="J32" s="2">
        <f t="shared" si="6"/>
        <v>1.6666666666666667</v>
      </c>
      <c r="K32" s="2">
        <f t="shared" si="7"/>
        <v>0.39999999999999858</v>
      </c>
      <c r="L32" s="2">
        <f t="shared" si="8"/>
        <v>1.3333333333333286</v>
      </c>
    </row>
    <row r="33" spans="1:12" x14ac:dyDescent="0.25">
      <c r="A33" s="1" t="s">
        <v>61</v>
      </c>
      <c r="B33" s="1" t="s">
        <v>59</v>
      </c>
      <c r="C33" s="32">
        <v>42673</v>
      </c>
      <c r="D33" s="1" t="s">
        <v>58</v>
      </c>
      <c r="E33" s="1" t="s">
        <v>57</v>
      </c>
      <c r="F33" s="21">
        <v>40</v>
      </c>
      <c r="G33" s="21">
        <v>0.5</v>
      </c>
      <c r="H33" s="5">
        <v>10</v>
      </c>
      <c r="I33" s="4">
        <v>40.200000000000003</v>
      </c>
      <c r="J33" s="2">
        <f t="shared" si="6"/>
        <v>1.25</v>
      </c>
      <c r="K33" s="2">
        <f t="shared" si="7"/>
        <v>0.20000000000000284</v>
      </c>
      <c r="L33" s="2">
        <f t="shared" si="8"/>
        <v>0.50000000000000711</v>
      </c>
    </row>
    <row r="34" spans="1:12" x14ac:dyDescent="0.25">
      <c r="A34" s="1" t="s">
        <v>61</v>
      </c>
      <c r="B34" s="1" t="s">
        <v>59</v>
      </c>
      <c r="C34" s="32">
        <v>42673</v>
      </c>
      <c r="D34" s="1" t="s">
        <v>58</v>
      </c>
      <c r="E34" s="1" t="s">
        <v>57</v>
      </c>
      <c r="F34" s="11">
        <v>50</v>
      </c>
      <c r="G34" s="21">
        <v>0.5</v>
      </c>
      <c r="H34" s="5">
        <v>10</v>
      </c>
      <c r="I34" s="4">
        <v>51</v>
      </c>
      <c r="J34" s="2">
        <f t="shared" si="6"/>
        <v>1</v>
      </c>
      <c r="K34" s="2">
        <f t="shared" si="7"/>
        <v>1</v>
      </c>
      <c r="L34" s="2">
        <f t="shared" si="8"/>
        <v>2</v>
      </c>
    </row>
    <row r="35" spans="1:12" hidden="1" x14ac:dyDescent="0.25">
      <c r="A35" s="1" t="s">
        <v>60</v>
      </c>
      <c r="B35" s="1" t="s">
        <v>59</v>
      </c>
      <c r="C35" s="32">
        <v>42673</v>
      </c>
      <c r="D35" s="1" t="s">
        <v>58</v>
      </c>
      <c r="E35" s="1" t="s">
        <v>57</v>
      </c>
      <c r="F35" s="21">
        <v>0.5</v>
      </c>
      <c r="G35" s="21">
        <v>0.05</v>
      </c>
      <c r="H35" s="5">
        <v>10</v>
      </c>
      <c r="I35" s="4">
        <v>0.496</v>
      </c>
      <c r="J35" s="2">
        <f t="shared" si="6"/>
        <v>10</v>
      </c>
      <c r="K35" s="2">
        <f t="shared" si="7"/>
        <v>-4.0000000000000036E-3</v>
      </c>
      <c r="L35" s="2">
        <f t="shared" si="8"/>
        <v>-0.80000000000000071</v>
      </c>
    </row>
    <row r="36" spans="1:12" hidden="1" x14ac:dyDescent="0.25">
      <c r="A36" s="1" t="s">
        <v>60</v>
      </c>
      <c r="B36" s="1" t="s">
        <v>59</v>
      </c>
      <c r="C36" s="32">
        <v>42673</v>
      </c>
      <c r="D36" s="1" t="s">
        <v>58</v>
      </c>
      <c r="E36" s="1" t="s">
        <v>57</v>
      </c>
      <c r="F36" s="21">
        <v>1</v>
      </c>
      <c r="G36" s="21">
        <v>0.05</v>
      </c>
      <c r="H36" s="5">
        <v>10</v>
      </c>
      <c r="I36" s="4">
        <v>0.99</v>
      </c>
      <c r="J36" s="2">
        <f t="shared" si="6"/>
        <v>5</v>
      </c>
      <c r="K36" s="2">
        <f t="shared" si="7"/>
        <v>-1.0000000000000009E-2</v>
      </c>
      <c r="L36" s="2">
        <f t="shared" si="8"/>
        <v>-1.0000000000000009</v>
      </c>
    </row>
    <row r="37" spans="1:12" hidden="1" x14ac:dyDescent="0.25">
      <c r="A37" s="1" t="s">
        <v>60</v>
      </c>
      <c r="B37" s="1" t="s">
        <v>59</v>
      </c>
      <c r="C37" s="32">
        <v>42673</v>
      </c>
      <c r="D37" s="1" t="s">
        <v>58</v>
      </c>
      <c r="E37" s="1" t="s">
        <v>57</v>
      </c>
      <c r="F37" s="21">
        <v>1.5</v>
      </c>
      <c r="G37" s="21">
        <v>0.05</v>
      </c>
      <c r="H37" s="5">
        <v>10</v>
      </c>
      <c r="I37" s="4">
        <v>1.48</v>
      </c>
      <c r="J37" s="2">
        <f t="shared" si="6"/>
        <v>3.3333333333333335</v>
      </c>
      <c r="K37" s="2">
        <f t="shared" si="7"/>
        <v>-2.0000000000000018E-2</v>
      </c>
      <c r="L37" s="2">
        <f t="shared" si="8"/>
        <v>-1.3333333333333346</v>
      </c>
    </row>
    <row r="38" spans="1:12" hidden="1" x14ac:dyDescent="0.25">
      <c r="A38" s="1" t="s">
        <v>60</v>
      </c>
      <c r="B38" s="1" t="s">
        <v>59</v>
      </c>
      <c r="C38" s="32">
        <v>42673</v>
      </c>
      <c r="D38" s="1" t="s">
        <v>58</v>
      </c>
      <c r="E38" s="1" t="s">
        <v>57</v>
      </c>
      <c r="F38" s="21">
        <v>2</v>
      </c>
      <c r="G38" s="21">
        <v>0.05</v>
      </c>
      <c r="H38" s="5">
        <v>10</v>
      </c>
      <c r="I38" s="4">
        <v>1.99</v>
      </c>
      <c r="J38" s="2">
        <f t="shared" si="6"/>
        <v>2.5</v>
      </c>
      <c r="K38" s="2">
        <f t="shared" si="7"/>
        <v>-1.0000000000000009E-2</v>
      </c>
      <c r="L38" s="2">
        <f t="shared" si="8"/>
        <v>-0.50000000000000044</v>
      </c>
    </row>
    <row r="39" spans="1:12" hidden="1" x14ac:dyDescent="0.25">
      <c r="A39" s="1" t="s">
        <v>60</v>
      </c>
      <c r="B39" s="1" t="s">
        <v>59</v>
      </c>
      <c r="C39" s="32">
        <v>42673</v>
      </c>
      <c r="D39" s="1" t="s">
        <v>58</v>
      </c>
      <c r="E39" s="1" t="s">
        <v>57</v>
      </c>
      <c r="F39" s="21">
        <v>2.5</v>
      </c>
      <c r="G39" s="21">
        <v>0.05</v>
      </c>
      <c r="H39" s="5">
        <v>10</v>
      </c>
      <c r="I39" s="4">
        <v>2.56</v>
      </c>
      <c r="J39" s="2">
        <f t="shared" si="6"/>
        <v>2</v>
      </c>
      <c r="K39" s="2">
        <f t="shared" si="7"/>
        <v>6.0000000000000053E-2</v>
      </c>
      <c r="L39" s="2">
        <f t="shared" si="8"/>
        <v>2.4000000000000021</v>
      </c>
    </row>
    <row r="40" spans="1:12" x14ac:dyDescent="0.25">
      <c r="A40" s="1" t="s">
        <v>61</v>
      </c>
      <c r="B40" s="1" t="s">
        <v>59</v>
      </c>
      <c r="C40" s="32">
        <v>42673</v>
      </c>
      <c r="D40" s="1" t="s">
        <v>58</v>
      </c>
      <c r="E40" s="1" t="s">
        <v>57</v>
      </c>
      <c r="F40" s="21">
        <v>10</v>
      </c>
      <c r="G40" s="21">
        <v>0.5</v>
      </c>
      <c r="H40" s="5">
        <v>10</v>
      </c>
      <c r="I40" s="4">
        <v>10.3</v>
      </c>
      <c r="J40" s="2">
        <f t="shared" si="6"/>
        <v>5</v>
      </c>
      <c r="K40" s="2">
        <f t="shared" si="7"/>
        <v>0.30000000000000071</v>
      </c>
      <c r="L40" s="2">
        <f t="shared" si="8"/>
        <v>3.0000000000000071</v>
      </c>
    </row>
    <row r="41" spans="1:12" x14ac:dyDescent="0.25">
      <c r="A41" s="1" t="s">
        <v>61</v>
      </c>
      <c r="B41" s="1" t="s">
        <v>59</v>
      </c>
      <c r="C41" s="32">
        <v>42673</v>
      </c>
      <c r="D41" s="1" t="s">
        <v>58</v>
      </c>
      <c r="E41" s="1" t="s">
        <v>57</v>
      </c>
      <c r="F41" s="21">
        <v>20</v>
      </c>
      <c r="G41" s="21">
        <v>0.5</v>
      </c>
      <c r="H41" s="5">
        <v>10</v>
      </c>
      <c r="I41" s="4">
        <v>20.3</v>
      </c>
      <c r="J41" s="2">
        <f t="shared" si="6"/>
        <v>2.5</v>
      </c>
      <c r="K41" s="2">
        <f t="shared" si="7"/>
        <v>0.30000000000000071</v>
      </c>
      <c r="L41" s="2">
        <f t="shared" si="8"/>
        <v>1.5000000000000036</v>
      </c>
    </row>
    <row r="42" spans="1:12" x14ac:dyDescent="0.25">
      <c r="A42" s="1" t="s">
        <v>61</v>
      </c>
      <c r="B42" s="1" t="s">
        <v>59</v>
      </c>
      <c r="C42" s="32">
        <v>42673</v>
      </c>
      <c r="D42" s="1" t="s">
        <v>58</v>
      </c>
      <c r="E42" s="1" t="s">
        <v>57</v>
      </c>
      <c r="F42" s="21">
        <v>30</v>
      </c>
      <c r="G42" s="21">
        <v>0.5</v>
      </c>
      <c r="H42" s="5">
        <v>10</v>
      </c>
      <c r="I42" s="4">
        <v>30.2</v>
      </c>
      <c r="J42" s="2">
        <f t="shared" si="6"/>
        <v>1.6666666666666667</v>
      </c>
      <c r="K42" s="2">
        <f t="shared" si="7"/>
        <v>0.19999999999999929</v>
      </c>
      <c r="L42" s="2">
        <f t="shared" si="8"/>
        <v>0.6666666666666643</v>
      </c>
    </row>
    <row r="43" spans="1:12" x14ac:dyDescent="0.25">
      <c r="A43" s="1" t="s">
        <v>61</v>
      </c>
      <c r="B43" s="1" t="s">
        <v>59</v>
      </c>
      <c r="C43" s="32">
        <v>42673</v>
      </c>
      <c r="D43" s="1" t="s">
        <v>58</v>
      </c>
      <c r="E43" s="1" t="s">
        <v>57</v>
      </c>
      <c r="F43" s="21">
        <v>40</v>
      </c>
      <c r="G43" s="21">
        <v>0.5</v>
      </c>
      <c r="H43" s="5">
        <v>10</v>
      </c>
      <c r="I43" s="4">
        <v>41.9</v>
      </c>
      <c r="J43" s="2">
        <f t="shared" si="6"/>
        <v>1.25</v>
      </c>
      <c r="K43" s="2">
        <f t="shared" si="7"/>
        <v>1.8999999999999986</v>
      </c>
      <c r="L43" s="2">
        <f t="shared" si="8"/>
        <v>4.7499999999999964</v>
      </c>
    </row>
    <row r="44" spans="1:12" x14ac:dyDescent="0.25">
      <c r="A44" s="1" t="s">
        <v>61</v>
      </c>
      <c r="B44" s="1" t="s">
        <v>59</v>
      </c>
      <c r="C44" s="32">
        <v>42673</v>
      </c>
      <c r="D44" s="1" t="s">
        <v>58</v>
      </c>
      <c r="E44" s="1" t="s">
        <v>57</v>
      </c>
      <c r="F44" s="11">
        <v>50</v>
      </c>
      <c r="G44" s="21">
        <v>0.5</v>
      </c>
      <c r="H44" s="5">
        <v>10</v>
      </c>
      <c r="I44" s="4">
        <v>50.2</v>
      </c>
      <c r="J44" s="2">
        <f t="shared" si="6"/>
        <v>1</v>
      </c>
      <c r="K44" s="2">
        <f t="shared" si="7"/>
        <v>0.20000000000000284</v>
      </c>
      <c r="L44" s="2">
        <f t="shared" si="8"/>
        <v>0.40000000000000568</v>
      </c>
    </row>
    <row r="45" spans="1:12" hidden="1" x14ac:dyDescent="0.25">
      <c r="A45" s="1" t="s">
        <v>60</v>
      </c>
      <c r="B45" s="1" t="s">
        <v>59</v>
      </c>
      <c r="C45" s="32">
        <v>42673</v>
      </c>
      <c r="D45" s="1" t="s">
        <v>58</v>
      </c>
      <c r="E45" s="1" t="s">
        <v>57</v>
      </c>
      <c r="F45" s="21">
        <v>0.5</v>
      </c>
      <c r="G45" s="21">
        <v>0.05</v>
      </c>
      <c r="H45" s="5">
        <v>10</v>
      </c>
      <c r="I45" s="4">
        <v>0.51700000000000002</v>
      </c>
      <c r="J45" s="2">
        <f t="shared" si="6"/>
        <v>10</v>
      </c>
      <c r="K45" s="2">
        <f t="shared" si="7"/>
        <v>1.7000000000000015E-2</v>
      </c>
      <c r="L45" s="2">
        <f t="shared" si="8"/>
        <v>3.400000000000003</v>
      </c>
    </row>
    <row r="46" spans="1:12" hidden="1" x14ac:dyDescent="0.25">
      <c r="A46" s="1" t="s">
        <v>60</v>
      </c>
      <c r="B46" s="1" t="s">
        <v>59</v>
      </c>
      <c r="C46" s="32">
        <v>42673</v>
      </c>
      <c r="D46" s="1" t="s">
        <v>58</v>
      </c>
      <c r="E46" s="1" t="s">
        <v>57</v>
      </c>
      <c r="F46" s="21">
        <v>1</v>
      </c>
      <c r="G46" s="21">
        <v>0.05</v>
      </c>
      <c r="H46" s="5">
        <v>10</v>
      </c>
      <c r="I46" s="4">
        <v>1.01</v>
      </c>
      <c r="J46" s="2">
        <f t="shared" si="6"/>
        <v>5</v>
      </c>
      <c r="K46" s="2">
        <f t="shared" si="7"/>
        <v>1.0000000000000009E-2</v>
      </c>
      <c r="L46" s="2">
        <f t="shared" si="8"/>
        <v>1.0000000000000009</v>
      </c>
    </row>
    <row r="47" spans="1:12" hidden="1" x14ac:dyDescent="0.25">
      <c r="A47" s="1" t="s">
        <v>60</v>
      </c>
      <c r="B47" s="1" t="s">
        <v>59</v>
      </c>
      <c r="C47" s="32">
        <v>42673</v>
      </c>
      <c r="D47" s="1" t="s">
        <v>58</v>
      </c>
      <c r="E47" s="1" t="s">
        <v>57</v>
      </c>
      <c r="F47" s="21">
        <v>1.5</v>
      </c>
      <c r="G47" s="21">
        <v>0.05</v>
      </c>
      <c r="H47" s="5">
        <v>10</v>
      </c>
      <c r="I47" s="4">
        <v>1.51</v>
      </c>
      <c r="J47" s="2">
        <f t="shared" si="6"/>
        <v>3.3333333333333335</v>
      </c>
      <c r="K47" s="2">
        <f t="shared" si="7"/>
        <v>1.0000000000000009E-2</v>
      </c>
      <c r="L47" s="2">
        <f t="shared" si="8"/>
        <v>0.6666666666666673</v>
      </c>
    </row>
    <row r="48" spans="1:12" hidden="1" x14ac:dyDescent="0.25">
      <c r="A48" s="1" t="s">
        <v>60</v>
      </c>
      <c r="B48" s="1" t="s">
        <v>59</v>
      </c>
      <c r="C48" s="32">
        <v>42673</v>
      </c>
      <c r="D48" s="1" t="s">
        <v>58</v>
      </c>
      <c r="E48" s="1" t="s">
        <v>57</v>
      </c>
      <c r="F48" s="21">
        <v>2</v>
      </c>
      <c r="G48" s="21">
        <v>0.05</v>
      </c>
      <c r="H48" s="5">
        <v>10</v>
      </c>
      <c r="I48" s="4">
        <v>1.97</v>
      </c>
      <c r="J48" s="2">
        <f t="shared" si="6"/>
        <v>2.5</v>
      </c>
      <c r="K48" s="2">
        <f t="shared" si="7"/>
        <v>-3.0000000000000027E-2</v>
      </c>
      <c r="L48" s="2">
        <f t="shared" si="8"/>
        <v>-1.5000000000000013</v>
      </c>
    </row>
    <row r="49" spans="1:12" hidden="1" x14ac:dyDescent="0.25">
      <c r="A49" s="1" t="s">
        <v>60</v>
      </c>
      <c r="B49" s="1" t="s">
        <v>59</v>
      </c>
      <c r="C49" s="32">
        <v>42673</v>
      </c>
      <c r="D49" s="1" t="s">
        <v>58</v>
      </c>
      <c r="E49" s="1" t="s">
        <v>57</v>
      </c>
      <c r="F49" s="21">
        <v>2.5</v>
      </c>
      <c r="G49" s="21">
        <v>0.05</v>
      </c>
      <c r="H49" s="5">
        <v>10</v>
      </c>
      <c r="I49" s="4">
        <v>2.5499999999999998</v>
      </c>
      <c r="J49" s="2">
        <f t="shared" si="6"/>
        <v>2</v>
      </c>
      <c r="K49" s="2">
        <f t="shared" si="7"/>
        <v>4.9999999999999822E-2</v>
      </c>
      <c r="L49" s="2">
        <f t="shared" si="8"/>
        <v>1.9999999999999929</v>
      </c>
    </row>
    <row r="50" spans="1:12" x14ac:dyDescent="0.25">
      <c r="A50" s="1" t="s">
        <v>61</v>
      </c>
      <c r="B50" s="1" t="s">
        <v>59</v>
      </c>
      <c r="C50" s="32">
        <v>42691</v>
      </c>
      <c r="D50" s="1" t="s">
        <v>58</v>
      </c>
      <c r="E50" s="1" t="s">
        <v>57</v>
      </c>
      <c r="F50" s="21">
        <v>10</v>
      </c>
      <c r="G50" s="21">
        <v>0.5</v>
      </c>
      <c r="H50" s="5">
        <v>10</v>
      </c>
      <c r="I50" s="4">
        <v>10.6</v>
      </c>
      <c r="J50" s="2">
        <f t="shared" si="6"/>
        <v>5</v>
      </c>
      <c r="K50" s="2">
        <f t="shared" si="7"/>
        <v>0.59999999999999964</v>
      </c>
      <c r="L50" s="2">
        <f t="shared" si="8"/>
        <v>5.9999999999999964</v>
      </c>
    </row>
    <row r="51" spans="1:12" x14ac:dyDescent="0.25">
      <c r="A51" s="1" t="s">
        <v>61</v>
      </c>
      <c r="B51" s="1" t="s">
        <v>59</v>
      </c>
      <c r="C51" s="32">
        <v>42691</v>
      </c>
      <c r="D51" s="1" t="s">
        <v>58</v>
      </c>
      <c r="E51" s="1" t="s">
        <v>57</v>
      </c>
      <c r="F51" s="21">
        <v>20</v>
      </c>
      <c r="G51" s="21">
        <v>0.5</v>
      </c>
      <c r="H51" s="5">
        <v>10</v>
      </c>
      <c r="I51" s="4">
        <v>20.6</v>
      </c>
      <c r="J51" s="2">
        <f t="shared" si="6"/>
        <v>2.5</v>
      </c>
      <c r="K51" s="2">
        <f t="shared" si="7"/>
        <v>0.60000000000000142</v>
      </c>
      <c r="L51" s="2">
        <f t="shared" si="8"/>
        <v>3.0000000000000071</v>
      </c>
    </row>
    <row r="52" spans="1:12" x14ac:dyDescent="0.25">
      <c r="A52" s="1" t="s">
        <v>61</v>
      </c>
      <c r="B52" s="1" t="s">
        <v>59</v>
      </c>
      <c r="C52" s="32">
        <v>42691</v>
      </c>
      <c r="D52" s="1" t="s">
        <v>58</v>
      </c>
      <c r="E52" s="1" t="s">
        <v>57</v>
      </c>
      <c r="F52" s="21">
        <v>30</v>
      </c>
      <c r="G52" s="21">
        <v>0.5</v>
      </c>
      <c r="H52" s="5">
        <v>10</v>
      </c>
      <c r="I52" s="4">
        <v>31.5</v>
      </c>
      <c r="J52" s="2">
        <f t="shared" si="6"/>
        <v>1.6666666666666667</v>
      </c>
      <c r="K52" s="2">
        <f t="shared" si="7"/>
        <v>1.5</v>
      </c>
      <c r="L52" s="2">
        <f t="shared" si="8"/>
        <v>5</v>
      </c>
    </row>
    <row r="53" spans="1:12" x14ac:dyDescent="0.25">
      <c r="A53" s="1" t="s">
        <v>61</v>
      </c>
      <c r="B53" s="1" t="s">
        <v>59</v>
      </c>
      <c r="C53" s="32">
        <v>42691</v>
      </c>
      <c r="D53" s="1" t="s">
        <v>58</v>
      </c>
      <c r="E53" s="1" t="s">
        <v>57</v>
      </c>
      <c r="F53" s="21">
        <v>40</v>
      </c>
      <c r="G53" s="21">
        <v>0.5</v>
      </c>
      <c r="H53" s="5">
        <v>10</v>
      </c>
      <c r="I53" s="4">
        <v>41.7</v>
      </c>
      <c r="J53" s="2">
        <f t="shared" si="6"/>
        <v>1.25</v>
      </c>
      <c r="K53" s="2">
        <f t="shared" si="7"/>
        <v>1.7000000000000028</v>
      </c>
      <c r="L53" s="2">
        <f t="shared" si="8"/>
        <v>4.2500000000000071</v>
      </c>
    </row>
    <row r="54" spans="1:12" x14ac:dyDescent="0.25">
      <c r="A54" s="1" t="s">
        <v>61</v>
      </c>
      <c r="B54" s="1" t="s">
        <v>59</v>
      </c>
      <c r="C54" s="32">
        <v>42691</v>
      </c>
      <c r="D54" s="1" t="s">
        <v>58</v>
      </c>
      <c r="E54" s="1" t="s">
        <v>57</v>
      </c>
      <c r="F54" s="11">
        <v>50</v>
      </c>
      <c r="G54" s="21">
        <v>0.5</v>
      </c>
      <c r="H54" s="5">
        <v>10</v>
      </c>
      <c r="I54" s="4">
        <v>52.8</v>
      </c>
      <c r="J54" s="2">
        <f t="shared" si="6"/>
        <v>1</v>
      </c>
      <c r="K54" s="2">
        <f t="shared" si="7"/>
        <v>2.7999999999999972</v>
      </c>
      <c r="L54" s="2">
        <f t="shared" si="8"/>
        <v>5.5999999999999943</v>
      </c>
    </row>
    <row r="55" spans="1:12" hidden="1" x14ac:dyDescent="0.25">
      <c r="A55" s="1" t="s">
        <v>60</v>
      </c>
      <c r="B55" s="1" t="s">
        <v>59</v>
      </c>
      <c r="C55" s="32">
        <v>42691</v>
      </c>
      <c r="D55" s="1" t="s">
        <v>58</v>
      </c>
      <c r="E55" s="1" t="s">
        <v>57</v>
      </c>
      <c r="F55" s="21">
        <v>0.5</v>
      </c>
      <c r="G55" s="21">
        <v>0.05</v>
      </c>
      <c r="H55" s="5">
        <v>10</v>
      </c>
      <c r="I55" s="4">
        <v>0.496</v>
      </c>
      <c r="J55" s="2">
        <f t="shared" si="6"/>
        <v>10</v>
      </c>
      <c r="K55" s="2">
        <f t="shared" si="7"/>
        <v>-4.0000000000000036E-3</v>
      </c>
      <c r="L55" s="2">
        <f t="shared" si="8"/>
        <v>-0.80000000000000071</v>
      </c>
    </row>
    <row r="56" spans="1:12" hidden="1" x14ac:dyDescent="0.25">
      <c r="A56" s="1" t="s">
        <v>60</v>
      </c>
      <c r="B56" s="1" t="s">
        <v>59</v>
      </c>
      <c r="C56" s="32">
        <v>42691</v>
      </c>
      <c r="D56" s="1" t="s">
        <v>58</v>
      </c>
      <c r="E56" s="1" t="s">
        <v>57</v>
      </c>
      <c r="F56" s="21">
        <v>1</v>
      </c>
      <c r="G56" s="21">
        <v>0.05</v>
      </c>
      <c r="H56" s="5">
        <v>10</v>
      </c>
      <c r="I56" s="4">
        <v>1.02</v>
      </c>
      <c r="J56" s="2">
        <f t="shared" si="6"/>
        <v>5</v>
      </c>
      <c r="K56" s="2">
        <f t="shared" si="7"/>
        <v>2.0000000000000018E-2</v>
      </c>
      <c r="L56" s="2">
        <f t="shared" si="8"/>
        <v>2.0000000000000018</v>
      </c>
    </row>
    <row r="57" spans="1:12" hidden="1" x14ac:dyDescent="0.25">
      <c r="A57" s="1" t="s">
        <v>60</v>
      </c>
      <c r="B57" s="1" t="s">
        <v>59</v>
      </c>
      <c r="C57" s="32">
        <v>42691</v>
      </c>
      <c r="D57" s="1" t="s">
        <v>58</v>
      </c>
      <c r="E57" s="1" t="s">
        <v>57</v>
      </c>
      <c r="F57" s="21">
        <v>1.5</v>
      </c>
      <c r="G57" s="21">
        <v>0.05</v>
      </c>
      <c r="H57" s="5">
        <v>10</v>
      </c>
      <c r="I57" s="4">
        <v>1.52</v>
      </c>
      <c r="J57" s="2">
        <f t="shared" si="6"/>
        <v>3.3333333333333335</v>
      </c>
      <c r="K57" s="2">
        <f t="shared" si="7"/>
        <v>2.0000000000000018E-2</v>
      </c>
      <c r="L57" s="2">
        <f t="shared" si="8"/>
        <v>1.3333333333333346</v>
      </c>
    </row>
    <row r="58" spans="1:12" hidden="1" x14ac:dyDescent="0.25">
      <c r="A58" s="1" t="s">
        <v>60</v>
      </c>
      <c r="B58" s="1" t="s">
        <v>59</v>
      </c>
      <c r="C58" s="32">
        <v>42691</v>
      </c>
      <c r="D58" s="1" t="s">
        <v>58</v>
      </c>
      <c r="E58" s="1" t="s">
        <v>57</v>
      </c>
      <c r="F58" s="21">
        <v>2</v>
      </c>
      <c r="G58" s="21">
        <v>0.05</v>
      </c>
      <c r="H58" s="5">
        <v>10</v>
      </c>
      <c r="I58" s="4">
        <v>2.0299999999999998</v>
      </c>
      <c r="J58" s="2">
        <f t="shared" si="6"/>
        <v>2.5</v>
      </c>
      <c r="K58" s="2">
        <f t="shared" si="7"/>
        <v>2.9999999999999805E-2</v>
      </c>
      <c r="L58" s="2">
        <f t="shared" si="8"/>
        <v>1.4999999999999902</v>
      </c>
    </row>
    <row r="59" spans="1:12" hidden="1" x14ac:dyDescent="0.25">
      <c r="A59" s="1" t="s">
        <v>60</v>
      </c>
      <c r="B59" s="1" t="s">
        <v>59</v>
      </c>
      <c r="C59" s="32">
        <v>42691</v>
      </c>
      <c r="D59" s="1" t="s">
        <v>58</v>
      </c>
      <c r="E59" s="1" t="s">
        <v>57</v>
      </c>
      <c r="F59" s="21">
        <v>2.5</v>
      </c>
      <c r="G59" s="21">
        <v>0.05</v>
      </c>
      <c r="H59" s="5">
        <v>10</v>
      </c>
      <c r="I59" s="4">
        <v>2.4900000000000002</v>
      </c>
      <c r="J59" s="2">
        <f t="shared" si="6"/>
        <v>2</v>
      </c>
      <c r="K59" s="2">
        <f t="shared" si="7"/>
        <v>-9.9999999999997868E-3</v>
      </c>
      <c r="L59" s="2">
        <f t="shared" si="8"/>
        <v>-0.39999999999999147</v>
      </c>
    </row>
    <row r="60" spans="1:12" x14ac:dyDescent="0.25">
      <c r="A60" s="1" t="s">
        <v>61</v>
      </c>
      <c r="B60" s="1" t="s">
        <v>59</v>
      </c>
      <c r="C60" s="32">
        <v>42694</v>
      </c>
      <c r="D60" s="1" t="s">
        <v>58</v>
      </c>
      <c r="E60" s="1" t="s">
        <v>57</v>
      </c>
      <c r="F60" s="21">
        <v>10</v>
      </c>
      <c r="G60" s="21">
        <v>0.5</v>
      </c>
      <c r="H60" s="5">
        <v>10</v>
      </c>
      <c r="I60" s="4">
        <v>10.6</v>
      </c>
      <c r="J60" s="2">
        <f t="shared" si="6"/>
        <v>5</v>
      </c>
      <c r="K60" s="2">
        <f t="shared" si="7"/>
        <v>0.59999999999999964</v>
      </c>
      <c r="L60" s="2">
        <f t="shared" si="8"/>
        <v>5.9999999999999964</v>
      </c>
    </row>
    <row r="61" spans="1:12" x14ac:dyDescent="0.25">
      <c r="A61" s="1" t="s">
        <v>61</v>
      </c>
      <c r="B61" s="1" t="s">
        <v>59</v>
      </c>
      <c r="C61" s="32">
        <v>42694</v>
      </c>
      <c r="D61" s="1" t="s">
        <v>58</v>
      </c>
      <c r="E61" s="1" t="s">
        <v>57</v>
      </c>
      <c r="F61" s="21">
        <v>20</v>
      </c>
      <c r="G61" s="21">
        <v>0.5</v>
      </c>
      <c r="H61" s="5">
        <v>10</v>
      </c>
      <c r="I61" s="4">
        <v>20.6</v>
      </c>
      <c r="J61" s="2">
        <f t="shared" si="6"/>
        <v>2.5</v>
      </c>
      <c r="K61" s="2">
        <f t="shared" si="7"/>
        <v>0.60000000000000142</v>
      </c>
      <c r="L61" s="2">
        <f t="shared" si="8"/>
        <v>3.0000000000000071</v>
      </c>
    </row>
    <row r="62" spans="1:12" x14ac:dyDescent="0.25">
      <c r="A62" s="1" t="s">
        <v>61</v>
      </c>
      <c r="B62" s="1" t="s">
        <v>59</v>
      </c>
      <c r="C62" s="32">
        <v>42694</v>
      </c>
      <c r="D62" s="1" t="s">
        <v>58</v>
      </c>
      <c r="E62" s="1" t="s">
        <v>57</v>
      </c>
      <c r="F62" s="21">
        <v>30</v>
      </c>
      <c r="G62" s="21">
        <v>0.5</v>
      </c>
      <c r="H62" s="5">
        <v>10</v>
      </c>
      <c r="I62" s="4">
        <v>31.5</v>
      </c>
      <c r="J62" s="2">
        <f t="shared" si="6"/>
        <v>1.6666666666666667</v>
      </c>
      <c r="K62" s="2">
        <f t="shared" si="7"/>
        <v>1.5</v>
      </c>
      <c r="L62" s="2">
        <f t="shared" si="8"/>
        <v>5</v>
      </c>
    </row>
    <row r="63" spans="1:12" x14ac:dyDescent="0.25">
      <c r="A63" s="1" t="s">
        <v>61</v>
      </c>
      <c r="B63" s="1" t="s">
        <v>59</v>
      </c>
      <c r="C63" s="32">
        <v>42694</v>
      </c>
      <c r="D63" s="1" t="s">
        <v>58</v>
      </c>
      <c r="E63" s="1" t="s">
        <v>57</v>
      </c>
      <c r="F63" s="21">
        <v>40</v>
      </c>
      <c r="G63" s="21">
        <v>0.5</v>
      </c>
      <c r="H63" s="5">
        <v>10</v>
      </c>
      <c r="I63" s="4">
        <v>41.7</v>
      </c>
      <c r="J63" s="2">
        <f t="shared" si="6"/>
        <v>1.25</v>
      </c>
      <c r="K63" s="2">
        <f t="shared" si="7"/>
        <v>1.7000000000000028</v>
      </c>
      <c r="L63" s="2">
        <f t="shared" si="8"/>
        <v>4.2500000000000071</v>
      </c>
    </row>
    <row r="64" spans="1:12" x14ac:dyDescent="0.25">
      <c r="A64" s="1" t="s">
        <v>61</v>
      </c>
      <c r="B64" s="1" t="s">
        <v>59</v>
      </c>
      <c r="C64" s="32">
        <v>42694</v>
      </c>
      <c r="D64" s="1" t="s">
        <v>58</v>
      </c>
      <c r="E64" s="1" t="s">
        <v>57</v>
      </c>
      <c r="F64" s="11">
        <v>50</v>
      </c>
      <c r="G64" s="21">
        <v>0.5</v>
      </c>
      <c r="H64" s="5">
        <v>10</v>
      </c>
      <c r="I64" s="4">
        <v>52.8</v>
      </c>
      <c r="J64" s="2">
        <f t="shared" si="6"/>
        <v>1</v>
      </c>
      <c r="K64" s="2">
        <f t="shared" si="7"/>
        <v>2.7999999999999972</v>
      </c>
      <c r="L64" s="2">
        <f t="shared" si="8"/>
        <v>5.5999999999999943</v>
      </c>
    </row>
    <row r="65" spans="1:12" hidden="1" x14ac:dyDescent="0.25">
      <c r="A65" s="1" t="s">
        <v>60</v>
      </c>
      <c r="B65" s="1" t="s">
        <v>59</v>
      </c>
      <c r="C65" s="32">
        <v>42694</v>
      </c>
      <c r="D65" s="1" t="s">
        <v>58</v>
      </c>
      <c r="E65" s="1" t="s">
        <v>57</v>
      </c>
      <c r="F65" s="21">
        <v>0.5</v>
      </c>
      <c r="G65" s="21">
        <v>0.05</v>
      </c>
      <c r="H65" s="5">
        <v>10</v>
      </c>
      <c r="I65" s="4">
        <v>0.496</v>
      </c>
      <c r="J65" s="2">
        <f t="shared" si="6"/>
        <v>10</v>
      </c>
      <c r="K65" s="2">
        <f t="shared" si="7"/>
        <v>-4.0000000000000036E-3</v>
      </c>
      <c r="L65" s="2">
        <f t="shared" si="8"/>
        <v>-0.80000000000000071</v>
      </c>
    </row>
    <row r="66" spans="1:12" hidden="1" x14ac:dyDescent="0.25">
      <c r="A66" s="1" t="s">
        <v>60</v>
      </c>
      <c r="B66" s="1" t="s">
        <v>59</v>
      </c>
      <c r="C66" s="32">
        <v>42694</v>
      </c>
      <c r="D66" s="1" t="s">
        <v>58</v>
      </c>
      <c r="E66" s="1" t="s">
        <v>57</v>
      </c>
      <c r="F66" s="21">
        <v>1</v>
      </c>
      <c r="G66" s="21">
        <v>0.05</v>
      </c>
      <c r="H66" s="5">
        <v>10</v>
      </c>
      <c r="I66" s="4">
        <v>1.02</v>
      </c>
      <c r="J66" s="2">
        <f t="shared" si="6"/>
        <v>5</v>
      </c>
      <c r="K66" s="2">
        <f t="shared" si="7"/>
        <v>2.0000000000000018E-2</v>
      </c>
      <c r="L66" s="2">
        <f t="shared" si="8"/>
        <v>2.0000000000000018</v>
      </c>
    </row>
    <row r="67" spans="1:12" hidden="1" x14ac:dyDescent="0.25">
      <c r="A67" s="1" t="s">
        <v>60</v>
      </c>
      <c r="B67" s="1" t="s">
        <v>59</v>
      </c>
      <c r="C67" s="32">
        <v>42694</v>
      </c>
      <c r="D67" s="1" t="s">
        <v>58</v>
      </c>
      <c r="E67" s="1" t="s">
        <v>57</v>
      </c>
      <c r="F67" s="21">
        <v>1.5</v>
      </c>
      <c r="G67" s="21">
        <v>0.05</v>
      </c>
      <c r="H67" s="5">
        <v>10</v>
      </c>
      <c r="I67" s="4">
        <v>1.52</v>
      </c>
      <c r="J67" s="2">
        <f t="shared" si="6"/>
        <v>3.3333333333333335</v>
      </c>
      <c r="K67" s="2">
        <f t="shared" si="7"/>
        <v>2.0000000000000018E-2</v>
      </c>
      <c r="L67" s="2">
        <f t="shared" si="8"/>
        <v>1.3333333333333346</v>
      </c>
    </row>
    <row r="68" spans="1:12" hidden="1" x14ac:dyDescent="0.25">
      <c r="A68" s="1" t="s">
        <v>60</v>
      </c>
      <c r="B68" s="1" t="s">
        <v>59</v>
      </c>
      <c r="C68" s="32">
        <v>42694</v>
      </c>
      <c r="D68" s="1" t="s">
        <v>58</v>
      </c>
      <c r="E68" s="1" t="s">
        <v>57</v>
      </c>
      <c r="F68" s="21">
        <v>2</v>
      </c>
      <c r="G68" s="21">
        <v>0.05</v>
      </c>
      <c r="H68" s="5">
        <v>10</v>
      </c>
      <c r="I68" s="4">
        <v>2.0299999999999998</v>
      </c>
      <c r="J68" s="2">
        <f t="shared" si="6"/>
        <v>2.5</v>
      </c>
      <c r="K68" s="2">
        <f t="shared" si="7"/>
        <v>2.9999999999999805E-2</v>
      </c>
      <c r="L68" s="2">
        <f t="shared" si="8"/>
        <v>1.4999999999999902</v>
      </c>
    </row>
    <row r="69" spans="1:12" hidden="1" x14ac:dyDescent="0.25">
      <c r="A69" s="1" t="s">
        <v>60</v>
      </c>
      <c r="B69" s="1" t="s">
        <v>59</v>
      </c>
      <c r="C69" s="32">
        <v>42694</v>
      </c>
      <c r="D69" s="1" t="s">
        <v>58</v>
      </c>
      <c r="E69" s="1" t="s">
        <v>57</v>
      </c>
      <c r="F69" s="21">
        <v>2.5</v>
      </c>
      <c r="G69" s="21">
        <v>0.05</v>
      </c>
      <c r="H69" s="5">
        <v>10</v>
      </c>
      <c r="I69" s="4">
        <v>2.4900000000000002</v>
      </c>
      <c r="J69" s="2">
        <f t="shared" si="6"/>
        <v>2</v>
      </c>
      <c r="K69" s="2">
        <f t="shared" si="7"/>
        <v>-9.9999999999997868E-3</v>
      </c>
      <c r="L69" s="2">
        <f t="shared" si="8"/>
        <v>-0.39999999999999147</v>
      </c>
    </row>
    <row r="70" spans="1:12" x14ac:dyDescent="0.25">
      <c r="A70" s="1" t="s">
        <v>61</v>
      </c>
      <c r="B70" s="1" t="s">
        <v>59</v>
      </c>
      <c r="C70" s="32">
        <v>42696</v>
      </c>
      <c r="D70" s="1" t="s">
        <v>58</v>
      </c>
      <c r="E70" s="1" t="s">
        <v>57</v>
      </c>
      <c r="F70" s="21">
        <v>10</v>
      </c>
      <c r="G70" s="21">
        <v>0.5</v>
      </c>
      <c r="H70" s="5">
        <v>10</v>
      </c>
      <c r="I70" s="4">
        <v>9.98</v>
      </c>
      <c r="J70" s="2">
        <f t="shared" si="6"/>
        <v>5</v>
      </c>
      <c r="K70" s="2">
        <f t="shared" si="7"/>
        <v>-1.9999999999999574E-2</v>
      </c>
      <c r="L70" s="2">
        <f t="shared" si="8"/>
        <v>-0.19999999999999574</v>
      </c>
    </row>
    <row r="71" spans="1:12" x14ac:dyDescent="0.25">
      <c r="A71" s="1" t="s">
        <v>61</v>
      </c>
      <c r="B71" s="1" t="s">
        <v>59</v>
      </c>
      <c r="C71" s="32">
        <v>42696</v>
      </c>
      <c r="D71" s="1" t="s">
        <v>58</v>
      </c>
      <c r="E71" s="1" t="s">
        <v>57</v>
      </c>
      <c r="F71" s="21">
        <v>20</v>
      </c>
      <c r="G71" s="21">
        <v>0.5</v>
      </c>
      <c r="H71" s="5">
        <v>10</v>
      </c>
      <c r="I71" s="4">
        <v>20.399999999999999</v>
      </c>
      <c r="J71" s="2">
        <f t="shared" si="6"/>
        <v>2.5</v>
      </c>
      <c r="K71" s="2">
        <f t="shared" si="7"/>
        <v>0.39999999999999858</v>
      </c>
      <c r="L71" s="2">
        <f t="shared" si="8"/>
        <v>1.9999999999999929</v>
      </c>
    </row>
    <row r="72" spans="1:12" x14ac:dyDescent="0.25">
      <c r="A72" s="1" t="s">
        <v>61</v>
      </c>
      <c r="B72" s="1" t="s">
        <v>59</v>
      </c>
      <c r="C72" s="32">
        <v>42696</v>
      </c>
      <c r="D72" s="1" t="s">
        <v>58</v>
      </c>
      <c r="E72" s="1" t="s">
        <v>57</v>
      </c>
      <c r="F72" s="21">
        <v>30</v>
      </c>
      <c r="G72" s="21">
        <v>0.5</v>
      </c>
      <c r="H72" s="5">
        <v>10</v>
      </c>
      <c r="I72" s="4">
        <v>30.8</v>
      </c>
      <c r="J72" s="2">
        <f t="shared" si="6"/>
        <v>1.6666666666666667</v>
      </c>
      <c r="K72" s="2">
        <f t="shared" si="7"/>
        <v>0.80000000000000071</v>
      </c>
      <c r="L72" s="2">
        <f t="shared" si="8"/>
        <v>2.6666666666666692</v>
      </c>
    </row>
    <row r="73" spans="1:12" x14ac:dyDescent="0.25">
      <c r="A73" s="1" t="s">
        <v>61</v>
      </c>
      <c r="B73" s="1" t="s">
        <v>59</v>
      </c>
      <c r="C73" s="32">
        <v>42696</v>
      </c>
      <c r="D73" s="1" t="s">
        <v>58</v>
      </c>
      <c r="E73" s="1" t="s">
        <v>57</v>
      </c>
      <c r="F73" s="21">
        <v>40</v>
      </c>
      <c r="G73" s="21">
        <v>0.5</v>
      </c>
      <c r="H73" s="5">
        <v>10</v>
      </c>
      <c r="I73" s="4">
        <v>41.1</v>
      </c>
      <c r="J73" s="2">
        <f t="shared" si="6"/>
        <v>1.25</v>
      </c>
      <c r="K73" s="2">
        <f t="shared" si="7"/>
        <v>1.1000000000000014</v>
      </c>
      <c r="L73" s="2">
        <f t="shared" si="8"/>
        <v>2.7500000000000036</v>
      </c>
    </row>
    <row r="74" spans="1:12" x14ac:dyDescent="0.25">
      <c r="A74" s="1" t="s">
        <v>61</v>
      </c>
      <c r="B74" s="1" t="s">
        <v>59</v>
      </c>
      <c r="C74" s="32">
        <v>42696</v>
      </c>
      <c r="D74" s="1" t="s">
        <v>58</v>
      </c>
      <c r="E74" s="1" t="s">
        <v>57</v>
      </c>
      <c r="F74" s="11">
        <v>50</v>
      </c>
      <c r="G74" s="21">
        <v>0.5</v>
      </c>
      <c r="H74" s="5">
        <v>10</v>
      </c>
      <c r="I74" s="4">
        <v>52</v>
      </c>
      <c r="J74" s="2">
        <f t="shared" si="6"/>
        <v>1</v>
      </c>
      <c r="K74" s="2">
        <f t="shared" si="7"/>
        <v>2</v>
      </c>
      <c r="L74" s="2">
        <f t="shared" si="8"/>
        <v>4</v>
      </c>
    </row>
    <row r="75" spans="1:12" hidden="1" x14ac:dyDescent="0.25">
      <c r="A75" s="1" t="s">
        <v>60</v>
      </c>
      <c r="B75" s="1" t="s">
        <v>59</v>
      </c>
      <c r="C75" s="32">
        <v>42696</v>
      </c>
      <c r="D75" s="1" t="s">
        <v>58</v>
      </c>
      <c r="E75" s="1" t="s">
        <v>57</v>
      </c>
      <c r="F75" s="21">
        <v>0.5</v>
      </c>
      <c r="G75" s="21">
        <v>0.05</v>
      </c>
      <c r="H75" s="5">
        <v>10</v>
      </c>
      <c r="I75" s="4">
        <v>0.51</v>
      </c>
      <c r="J75" s="2">
        <f t="shared" si="6"/>
        <v>10</v>
      </c>
      <c r="K75" s="2">
        <f t="shared" si="7"/>
        <v>1.0000000000000009E-2</v>
      </c>
      <c r="L75" s="2">
        <f t="shared" si="8"/>
        <v>2.0000000000000018</v>
      </c>
    </row>
    <row r="76" spans="1:12" hidden="1" x14ac:dyDescent="0.25">
      <c r="A76" s="1" t="s">
        <v>60</v>
      </c>
      <c r="B76" s="1" t="s">
        <v>59</v>
      </c>
      <c r="C76" s="32">
        <v>42696</v>
      </c>
      <c r="D76" s="1" t="s">
        <v>58</v>
      </c>
      <c r="E76" s="1" t="s">
        <v>57</v>
      </c>
      <c r="F76" s="21">
        <v>1</v>
      </c>
      <c r="G76" s="21">
        <v>0.05</v>
      </c>
      <c r="H76" s="5">
        <v>10</v>
      </c>
      <c r="I76" s="4">
        <v>0.98</v>
      </c>
      <c r="J76" s="2">
        <f t="shared" si="6"/>
        <v>5</v>
      </c>
      <c r="K76" s="2">
        <f t="shared" si="7"/>
        <v>-2.0000000000000018E-2</v>
      </c>
      <c r="L76" s="2">
        <f t="shared" si="8"/>
        <v>-2.0000000000000018</v>
      </c>
    </row>
    <row r="77" spans="1:12" hidden="1" x14ac:dyDescent="0.25">
      <c r="A77" s="1" t="s">
        <v>60</v>
      </c>
      <c r="B77" s="1" t="s">
        <v>59</v>
      </c>
      <c r="C77" s="32">
        <v>42696</v>
      </c>
      <c r="D77" s="1" t="s">
        <v>58</v>
      </c>
      <c r="E77" s="1" t="s">
        <v>57</v>
      </c>
      <c r="F77" s="21">
        <v>1.5</v>
      </c>
      <c r="G77" s="21">
        <v>0.05</v>
      </c>
      <c r="H77" s="5">
        <v>10</v>
      </c>
      <c r="I77" s="4">
        <v>1.47</v>
      </c>
      <c r="J77" s="2">
        <f t="shared" si="6"/>
        <v>3.3333333333333335</v>
      </c>
      <c r="K77" s="2">
        <f t="shared" si="7"/>
        <v>-3.0000000000000027E-2</v>
      </c>
      <c r="L77" s="2">
        <f t="shared" si="8"/>
        <v>-2.0000000000000018</v>
      </c>
    </row>
    <row r="78" spans="1:12" hidden="1" x14ac:dyDescent="0.25">
      <c r="A78" s="1" t="s">
        <v>60</v>
      </c>
      <c r="B78" s="1" t="s">
        <v>59</v>
      </c>
      <c r="C78" s="32">
        <v>42696</v>
      </c>
      <c r="D78" s="1" t="s">
        <v>58</v>
      </c>
      <c r="E78" s="1" t="s">
        <v>57</v>
      </c>
      <c r="F78" s="21">
        <v>2</v>
      </c>
      <c r="G78" s="21">
        <v>0.05</v>
      </c>
      <c r="H78" s="5">
        <v>10</v>
      </c>
      <c r="I78" s="4">
        <v>1.97</v>
      </c>
      <c r="J78" s="2">
        <f t="shared" si="6"/>
        <v>2.5</v>
      </c>
      <c r="K78" s="2">
        <f t="shared" si="7"/>
        <v>-3.0000000000000027E-2</v>
      </c>
      <c r="L78" s="2">
        <f t="shared" si="8"/>
        <v>-1.5000000000000013</v>
      </c>
    </row>
    <row r="79" spans="1:12" hidden="1" x14ac:dyDescent="0.25">
      <c r="A79" s="1" t="s">
        <v>60</v>
      </c>
      <c r="B79" s="1" t="s">
        <v>59</v>
      </c>
      <c r="C79" s="32">
        <v>42696</v>
      </c>
      <c r="D79" s="1" t="s">
        <v>58</v>
      </c>
      <c r="E79" s="1" t="s">
        <v>57</v>
      </c>
      <c r="F79" s="21">
        <v>2.5</v>
      </c>
      <c r="G79" s="21">
        <v>0.05</v>
      </c>
      <c r="H79" s="5">
        <v>10</v>
      </c>
      <c r="I79" s="4">
        <v>2.5</v>
      </c>
      <c r="J79" s="2">
        <f t="shared" si="6"/>
        <v>2</v>
      </c>
      <c r="K79" s="2">
        <f t="shared" si="7"/>
        <v>0</v>
      </c>
      <c r="L79" s="2">
        <f t="shared" si="8"/>
        <v>0</v>
      </c>
    </row>
    <row r="80" spans="1:12" x14ac:dyDescent="0.25">
      <c r="A80" s="1" t="s">
        <v>61</v>
      </c>
      <c r="B80" s="1" t="s">
        <v>59</v>
      </c>
      <c r="C80" s="32">
        <v>42703</v>
      </c>
      <c r="D80" s="1" t="s">
        <v>58</v>
      </c>
      <c r="E80" s="1" t="s">
        <v>57</v>
      </c>
      <c r="F80" s="21">
        <v>10</v>
      </c>
      <c r="G80" s="21">
        <v>0.5</v>
      </c>
      <c r="H80" s="5">
        <v>10</v>
      </c>
      <c r="I80" s="4">
        <v>10.6</v>
      </c>
      <c r="J80" s="2">
        <f t="shared" si="6"/>
        <v>5</v>
      </c>
      <c r="K80" s="2">
        <f t="shared" si="7"/>
        <v>0.59999999999999964</v>
      </c>
      <c r="L80" s="2">
        <f t="shared" si="8"/>
        <v>5.9999999999999964</v>
      </c>
    </row>
    <row r="81" spans="1:12" x14ac:dyDescent="0.25">
      <c r="A81" s="1" t="s">
        <v>61</v>
      </c>
      <c r="B81" s="1" t="s">
        <v>59</v>
      </c>
      <c r="C81" s="32">
        <v>42703</v>
      </c>
      <c r="D81" s="1" t="s">
        <v>58</v>
      </c>
      <c r="E81" s="1" t="s">
        <v>57</v>
      </c>
      <c r="F81" s="21">
        <v>20</v>
      </c>
      <c r="G81" s="21">
        <v>0.5</v>
      </c>
      <c r="H81" s="5">
        <v>10</v>
      </c>
      <c r="I81" s="4">
        <v>20.7</v>
      </c>
      <c r="J81" s="2">
        <f t="shared" si="6"/>
        <v>2.5</v>
      </c>
      <c r="K81" s="2">
        <f t="shared" si="7"/>
        <v>0.69999999999999929</v>
      </c>
      <c r="L81" s="2">
        <f t="shared" si="8"/>
        <v>3.4999999999999964</v>
      </c>
    </row>
    <row r="82" spans="1:12" x14ac:dyDescent="0.25">
      <c r="A82" s="1" t="s">
        <v>61</v>
      </c>
      <c r="B82" s="1" t="s">
        <v>59</v>
      </c>
      <c r="C82" s="32">
        <v>42703</v>
      </c>
      <c r="D82" s="1" t="s">
        <v>58</v>
      </c>
      <c r="E82" s="1" t="s">
        <v>57</v>
      </c>
      <c r="F82" s="21">
        <v>30</v>
      </c>
      <c r="G82" s="21">
        <v>0.5</v>
      </c>
      <c r="H82" s="5">
        <v>10</v>
      </c>
      <c r="I82" s="4">
        <v>30.6</v>
      </c>
      <c r="J82" s="2">
        <f t="shared" si="6"/>
        <v>1.6666666666666667</v>
      </c>
      <c r="K82" s="2">
        <f t="shared" si="7"/>
        <v>0.60000000000000142</v>
      </c>
      <c r="L82" s="2">
        <f t="shared" si="8"/>
        <v>2.0000000000000049</v>
      </c>
    </row>
    <row r="83" spans="1:12" x14ac:dyDescent="0.25">
      <c r="A83" s="1" t="s">
        <v>61</v>
      </c>
      <c r="B83" s="1" t="s">
        <v>59</v>
      </c>
      <c r="C83" s="32">
        <v>42703</v>
      </c>
      <c r="D83" s="1" t="s">
        <v>58</v>
      </c>
      <c r="E83" s="1" t="s">
        <v>57</v>
      </c>
      <c r="F83" s="21">
        <v>40</v>
      </c>
      <c r="G83" s="21">
        <v>0.5</v>
      </c>
      <c r="H83" s="5">
        <v>10</v>
      </c>
      <c r="I83" s="4">
        <v>41.3</v>
      </c>
      <c r="J83" s="2">
        <f t="shared" si="6"/>
        <v>1.25</v>
      </c>
      <c r="K83" s="2">
        <f t="shared" si="7"/>
        <v>1.2999999999999972</v>
      </c>
      <c r="L83" s="2">
        <f t="shared" si="8"/>
        <v>3.2499999999999929</v>
      </c>
    </row>
    <row r="84" spans="1:12" x14ac:dyDescent="0.25">
      <c r="A84" s="1" t="s">
        <v>61</v>
      </c>
      <c r="B84" s="1" t="s">
        <v>59</v>
      </c>
      <c r="C84" s="32">
        <v>42703</v>
      </c>
      <c r="D84" s="1" t="s">
        <v>58</v>
      </c>
      <c r="E84" s="1" t="s">
        <v>57</v>
      </c>
      <c r="F84" s="11">
        <v>50</v>
      </c>
      <c r="G84" s="21">
        <v>0.5</v>
      </c>
      <c r="H84" s="5">
        <v>10</v>
      </c>
      <c r="I84" s="4">
        <v>52</v>
      </c>
      <c r="J84" s="2">
        <f t="shared" ref="J84:J89" si="9">G84*100/F84</f>
        <v>1</v>
      </c>
      <c r="K84" s="2">
        <f t="shared" ref="K84:K89" si="10">I84-F84</f>
        <v>2</v>
      </c>
      <c r="L84" s="2">
        <f t="shared" ref="L84:L89" si="11">K84*100/F84</f>
        <v>4</v>
      </c>
    </row>
    <row r="85" spans="1:12" hidden="1" x14ac:dyDescent="0.25">
      <c r="A85" s="1" t="s">
        <v>60</v>
      </c>
      <c r="B85" s="1" t="s">
        <v>59</v>
      </c>
      <c r="C85" s="32">
        <v>42703</v>
      </c>
      <c r="D85" s="1" t="s">
        <v>58</v>
      </c>
      <c r="E85" s="1" t="s">
        <v>57</v>
      </c>
      <c r="F85" s="21">
        <v>0.5</v>
      </c>
      <c r="G85" s="21">
        <v>0.05</v>
      </c>
      <c r="H85" s="5">
        <v>10</v>
      </c>
      <c r="I85" s="4">
        <v>0.51300000000000001</v>
      </c>
      <c r="J85" s="2">
        <f t="shared" si="9"/>
        <v>10</v>
      </c>
      <c r="K85" s="2">
        <f t="shared" si="10"/>
        <v>1.3000000000000012E-2</v>
      </c>
      <c r="L85" s="2">
        <f t="shared" si="11"/>
        <v>2.6000000000000023</v>
      </c>
    </row>
    <row r="86" spans="1:12" hidden="1" x14ac:dyDescent="0.25">
      <c r="A86" s="1" t="s">
        <v>60</v>
      </c>
      <c r="B86" s="1" t="s">
        <v>59</v>
      </c>
      <c r="C86" s="32">
        <v>42703</v>
      </c>
      <c r="D86" s="1" t="s">
        <v>58</v>
      </c>
      <c r="E86" s="1" t="s">
        <v>57</v>
      </c>
      <c r="F86" s="21">
        <v>1</v>
      </c>
      <c r="G86" s="21">
        <v>0.05</v>
      </c>
      <c r="H86" s="5">
        <v>10</v>
      </c>
      <c r="I86" s="4">
        <v>1.04</v>
      </c>
      <c r="J86" s="2">
        <f t="shared" si="9"/>
        <v>5</v>
      </c>
      <c r="K86" s="2">
        <f t="shared" si="10"/>
        <v>4.0000000000000036E-2</v>
      </c>
      <c r="L86" s="2">
        <f t="shared" si="11"/>
        <v>4.0000000000000036</v>
      </c>
    </row>
    <row r="87" spans="1:12" hidden="1" x14ac:dyDescent="0.25">
      <c r="A87" s="1" t="s">
        <v>60</v>
      </c>
      <c r="B87" s="1" t="s">
        <v>59</v>
      </c>
      <c r="C87" s="32">
        <v>42703</v>
      </c>
      <c r="D87" s="1" t="s">
        <v>58</v>
      </c>
      <c r="E87" s="1" t="s">
        <v>57</v>
      </c>
      <c r="F87" s="21">
        <v>1.5</v>
      </c>
      <c r="G87" s="21">
        <v>0.05</v>
      </c>
      <c r="H87" s="5">
        <v>10</v>
      </c>
      <c r="I87" s="4">
        <v>1.55</v>
      </c>
      <c r="J87" s="2">
        <f t="shared" si="9"/>
        <v>3.3333333333333335</v>
      </c>
      <c r="K87" s="2">
        <f t="shared" si="10"/>
        <v>5.0000000000000044E-2</v>
      </c>
      <c r="L87" s="2">
        <f t="shared" si="11"/>
        <v>3.3333333333333361</v>
      </c>
    </row>
    <row r="88" spans="1:12" hidden="1" x14ac:dyDescent="0.25">
      <c r="A88" s="1" t="s">
        <v>60</v>
      </c>
      <c r="B88" s="1" t="s">
        <v>59</v>
      </c>
      <c r="C88" s="32">
        <v>42703</v>
      </c>
      <c r="D88" s="1" t="s">
        <v>58</v>
      </c>
      <c r="E88" s="1" t="s">
        <v>57</v>
      </c>
      <c r="F88" s="21">
        <v>2</v>
      </c>
      <c r="G88" s="21">
        <v>0.05</v>
      </c>
      <c r="H88" s="5">
        <v>10</v>
      </c>
      <c r="I88" s="4">
        <v>2.0099999999999998</v>
      </c>
      <c r="J88" s="2">
        <f t="shared" si="9"/>
        <v>2.5</v>
      </c>
      <c r="K88" s="2">
        <f t="shared" si="10"/>
        <v>9.9999999999997868E-3</v>
      </c>
      <c r="L88" s="2">
        <f t="shared" si="11"/>
        <v>0.49999999999998934</v>
      </c>
    </row>
    <row r="89" spans="1:12" hidden="1" x14ac:dyDescent="0.25">
      <c r="A89" s="1" t="s">
        <v>60</v>
      </c>
      <c r="B89" s="1" t="s">
        <v>59</v>
      </c>
      <c r="C89" s="32">
        <v>42703</v>
      </c>
      <c r="D89" s="1" t="s">
        <v>58</v>
      </c>
      <c r="E89" s="1" t="s">
        <v>57</v>
      </c>
      <c r="F89" s="21">
        <v>2.5</v>
      </c>
      <c r="G89" s="21">
        <v>0.05</v>
      </c>
      <c r="H89" s="5">
        <v>10</v>
      </c>
      <c r="I89" s="4">
        <v>2.54</v>
      </c>
      <c r="J89" s="2">
        <f t="shared" si="9"/>
        <v>2</v>
      </c>
      <c r="K89" s="2">
        <f t="shared" si="10"/>
        <v>4.0000000000000036E-2</v>
      </c>
      <c r="L89" s="2">
        <f t="shared" si="11"/>
        <v>1.6000000000000014</v>
      </c>
    </row>
  </sheetData>
  <autoFilter ref="A9:L89">
    <filterColumn colId="0">
      <filters>
        <filter val="High Standard"/>
      </filters>
    </filterColumn>
    <sortState ref="A10:L43">
      <sortCondition ref="K9:K288"/>
    </sortState>
  </autoFilter>
  <conditionalFormatting sqref="C6">
    <cfRule type="containsText" dxfId="0" priority="3" operator="containsText" text="Insignificant">
      <formula>NOT(ISERROR(SEARCH("Insignificant",C6)))</formula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24" sqref="C24"/>
    </sheetView>
  </sheetViews>
  <sheetFormatPr defaultColWidth="8.85546875" defaultRowHeight="15" x14ac:dyDescent="0.25"/>
  <sheetData>
    <row r="1" spans="1:2" x14ac:dyDescent="0.25">
      <c r="A1" t="s">
        <v>51</v>
      </c>
      <c r="B1" t="s">
        <v>52</v>
      </c>
    </row>
    <row r="2" spans="1:2" x14ac:dyDescent="0.25">
      <c r="A2">
        <v>0</v>
      </c>
      <c r="B2">
        <v>0</v>
      </c>
    </row>
    <row r="3" spans="1:2" x14ac:dyDescent="0.25">
      <c r="A3">
        <v>0.5</v>
      </c>
      <c r="B3">
        <v>0.501</v>
      </c>
    </row>
    <row r="4" spans="1:2" x14ac:dyDescent="0.25">
      <c r="A4">
        <v>1</v>
      </c>
      <c r="B4">
        <v>1.03</v>
      </c>
    </row>
    <row r="5" spans="1:2" x14ac:dyDescent="0.25">
      <c r="A5">
        <v>1.5</v>
      </c>
      <c r="B5">
        <v>1.5</v>
      </c>
    </row>
    <row r="6" spans="1:2" x14ac:dyDescent="0.25">
      <c r="A6">
        <v>2</v>
      </c>
      <c r="B6">
        <v>2.0099999999999998</v>
      </c>
    </row>
    <row r="7" spans="1:2" x14ac:dyDescent="0.25">
      <c r="A7">
        <v>2.5</v>
      </c>
      <c r="B7">
        <v>2.5499999999999998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26" sqref="D26"/>
    </sheetView>
  </sheetViews>
  <sheetFormatPr defaultColWidth="8.85546875" defaultRowHeight="15" x14ac:dyDescent="0.25"/>
  <sheetData>
    <row r="1" spans="1:2" x14ac:dyDescent="0.25">
      <c r="A1" t="s">
        <v>51</v>
      </c>
      <c r="B1" t="s">
        <v>52</v>
      </c>
    </row>
    <row r="2" spans="1:2" x14ac:dyDescent="0.25">
      <c r="A2">
        <v>0</v>
      </c>
      <c r="B2">
        <v>0</v>
      </c>
    </row>
    <row r="3" spans="1:2" x14ac:dyDescent="0.25">
      <c r="A3">
        <v>10</v>
      </c>
      <c r="B3">
        <v>9.75</v>
      </c>
    </row>
    <row r="4" spans="1:2" x14ac:dyDescent="0.25">
      <c r="A4">
        <v>20</v>
      </c>
      <c r="B4">
        <v>20.399999999999999</v>
      </c>
    </row>
    <row r="5" spans="1:2" x14ac:dyDescent="0.25">
      <c r="A5">
        <v>30</v>
      </c>
      <c r="B5">
        <v>30.4</v>
      </c>
    </row>
    <row r="6" spans="1:2" x14ac:dyDescent="0.25">
      <c r="A6">
        <v>40</v>
      </c>
      <c r="B6">
        <v>41.5</v>
      </c>
    </row>
    <row r="7" spans="1:2" x14ac:dyDescent="0.25">
      <c r="A7">
        <v>50</v>
      </c>
      <c r="B7">
        <v>51.4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9" sqref="C19"/>
    </sheetView>
  </sheetViews>
  <sheetFormatPr defaultColWidth="11.42578125" defaultRowHeight="15" x14ac:dyDescent="0.25"/>
  <sheetData>
    <row r="1" spans="1:3" x14ac:dyDescent="0.25">
      <c r="A1" s="25" t="s">
        <v>4</v>
      </c>
      <c r="B1" s="26">
        <f>STDEV(B6:B15)</f>
        <v>0.16970890109570314</v>
      </c>
      <c r="C1" s="26">
        <f t="shared" ref="C1" si="0">STDEV(C6:C15)</f>
        <v>4.817791102892606E-3</v>
      </c>
    </row>
    <row r="2" spans="1:3" x14ac:dyDescent="0.25">
      <c r="A2" s="25" t="s">
        <v>25</v>
      </c>
      <c r="B2" s="26">
        <f>3*B1</f>
        <v>0.50912670328710941</v>
      </c>
      <c r="C2" s="26">
        <f t="shared" ref="C2" si="1">3*C1</f>
        <v>1.4453373308677818E-2</v>
      </c>
    </row>
    <row r="3" spans="1:3" x14ac:dyDescent="0.25">
      <c r="A3" s="25" t="s">
        <v>26</v>
      </c>
      <c r="B3" s="26">
        <f>10*B1</f>
        <v>1.6970890109570314</v>
      </c>
      <c r="C3" s="26">
        <f t="shared" ref="C3" si="2">10*C1</f>
        <v>4.817791102892606E-2</v>
      </c>
    </row>
    <row r="5" spans="1:3" x14ac:dyDescent="0.25">
      <c r="A5" t="s">
        <v>53</v>
      </c>
      <c r="B5">
        <v>1</v>
      </c>
      <c r="C5">
        <v>2</v>
      </c>
    </row>
    <row r="6" spans="1:3" x14ac:dyDescent="0.25">
      <c r="A6">
        <v>1</v>
      </c>
      <c r="B6" s="26">
        <v>10.4</v>
      </c>
      <c r="C6" s="26">
        <v>0.505</v>
      </c>
    </row>
    <row r="7" spans="1:3" x14ac:dyDescent="0.25">
      <c r="A7">
        <v>2</v>
      </c>
      <c r="B7" s="26">
        <v>10.1</v>
      </c>
      <c r="C7" s="26">
        <v>0.499</v>
      </c>
    </row>
    <row r="8" spans="1:3" x14ac:dyDescent="0.25">
      <c r="A8">
        <v>3</v>
      </c>
      <c r="B8" s="26">
        <v>9.9700000000000006</v>
      </c>
      <c r="C8" s="26">
        <v>0.49399999999999999</v>
      </c>
    </row>
    <row r="9" spans="1:3" x14ac:dyDescent="0.25">
      <c r="A9">
        <v>4</v>
      </c>
      <c r="B9" s="26">
        <v>10.1</v>
      </c>
      <c r="C9" s="26">
        <v>0.49</v>
      </c>
    </row>
    <row r="10" spans="1:3" x14ac:dyDescent="0.25">
      <c r="A10">
        <v>5</v>
      </c>
      <c r="B10" s="26">
        <v>10.199999999999999</v>
      </c>
      <c r="C10" s="26">
        <v>0.49299999999999999</v>
      </c>
    </row>
    <row r="11" spans="1:3" x14ac:dyDescent="0.25">
      <c r="A11">
        <v>6</v>
      </c>
      <c r="B11" s="26">
        <v>10.3</v>
      </c>
      <c r="C11" s="26">
        <v>0.49399999999999999</v>
      </c>
    </row>
    <row r="12" spans="1:3" x14ac:dyDescent="0.25">
      <c r="A12">
        <v>7</v>
      </c>
      <c r="B12" s="26">
        <v>10.5</v>
      </c>
      <c r="C12" s="26">
        <v>0.49299999999999999</v>
      </c>
    </row>
    <row r="13" spans="1:3" x14ac:dyDescent="0.25">
      <c r="A13">
        <v>8</v>
      </c>
      <c r="B13" s="26">
        <v>10.3</v>
      </c>
      <c r="C13" s="26">
        <v>0.5</v>
      </c>
    </row>
    <row r="14" spans="1:3" x14ac:dyDescent="0.25">
      <c r="A14">
        <v>9</v>
      </c>
      <c r="B14" s="26">
        <v>10.1</v>
      </c>
      <c r="C14" s="26">
        <v>0.49199999999999999</v>
      </c>
    </row>
    <row r="15" spans="1:3" x14ac:dyDescent="0.25">
      <c r="A15">
        <v>10</v>
      </c>
      <c r="B15" s="26">
        <v>10.4</v>
      </c>
      <c r="C15" s="26">
        <v>0.501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83"/>
  <sheetViews>
    <sheetView workbookViewId="0">
      <pane ySplit="1" topLeftCell="A2" activePane="bottomLeft" state="frozen"/>
      <selection pane="bottomLeft" activeCell="K193" sqref="K193:K194"/>
    </sheetView>
  </sheetViews>
  <sheetFormatPr defaultRowHeight="15" x14ac:dyDescent="0.25"/>
  <cols>
    <col min="1" max="1" width="9.140625" style="1"/>
    <col min="2" max="2" width="17" style="1" customWidth="1"/>
    <col min="3" max="8" width="19.85546875" style="1" customWidth="1"/>
  </cols>
  <sheetData>
    <row r="1" spans="1:8" x14ac:dyDescent="0.25">
      <c r="A1" s="1" t="s">
        <v>64</v>
      </c>
      <c r="B1" s="1" t="s">
        <v>2</v>
      </c>
      <c r="C1" s="1" t="s">
        <v>65</v>
      </c>
      <c r="D1" s="1" t="s">
        <v>68</v>
      </c>
      <c r="E1" s="1" t="s">
        <v>71</v>
      </c>
      <c r="F1" s="1" t="s">
        <v>0</v>
      </c>
      <c r="G1" s="1" t="s">
        <v>62</v>
      </c>
      <c r="H1" s="1" t="s">
        <v>63</v>
      </c>
    </row>
    <row r="2" spans="1:8" hidden="1" x14ac:dyDescent="0.25">
      <c r="A2" s="1">
        <v>1</v>
      </c>
      <c r="B2" s="32">
        <v>42663</v>
      </c>
      <c r="C2" s="1" t="s">
        <v>66</v>
      </c>
      <c r="D2" s="1" t="s">
        <v>69</v>
      </c>
      <c r="E2" s="1" t="s">
        <v>72</v>
      </c>
      <c r="F2" s="1" t="s">
        <v>56</v>
      </c>
      <c r="G2" s="1">
        <v>0</v>
      </c>
      <c r="H2" s="1">
        <v>0</v>
      </c>
    </row>
    <row r="3" spans="1:8" x14ac:dyDescent="0.25">
      <c r="A3" s="1">
        <v>2</v>
      </c>
      <c r="B3" s="32">
        <v>42663</v>
      </c>
      <c r="C3" s="1" t="s">
        <v>66</v>
      </c>
      <c r="D3" s="1" t="s">
        <v>69</v>
      </c>
      <c r="E3" s="1" t="s">
        <v>72</v>
      </c>
      <c r="F3" s="1" t="s">
        <v>56</v>
      </c>
      <c r="G3" s="1">
        <v>10</v>
      </c>
      <c r="H3" s="1">
        <v>9.75</v>
      </c>
    </row>
    <row r="4" spans="1:8" x14ac:dyDescent="0.25">
      <c r="A4" s="1">
        <v>3</v>
      </c>
      <c r="B4" s="32">
        <v>42663</v>
      </c>
      <c r="C4" s="1" t="s">
        <v>66</v>
      </c>
      <c r="D4" s="1" t="s">
        <v>69</v>
      </c>
      <c r="E4" s="1" t="s">
        <v>72</v>
      </c>
      <c r="F4" s="1" t="s">
        <v>56</v>
      </c>
      <c r="G4" s="1">
        <v>20</v>
      </c>
      <c r="H4" s="1">
        <v>20.399999999999999</v>
      </c>
    </row>
    <row r="5" spans="1:8" x14ac:dyDescent="0.25">
      <c r="A5" s="1">
        <v>4</v>
      </c>
      <c r="B5" s="32">
        <v>42663</v>
      </c>
      <c r="C5" s="1" t="s">
        <v>66</v>
      </c>
      <c r="D5" s="1" t="s">
        <v>69</v>
      </c>
      <c r="E5" s="1" t="s">
        <v>72</v>
      </c>
      <c r="F5" s="1" t="s">
        <v>56</v>
      </c>
      <c r="G5" s="1">
        <v>30</v>
      </c>
      <c r="H5" s="1">
        <v>30.4</v>
      </c>
    </row>
    <row r="6" spans="1:8" x14ac:dyDescent="0.25">
      <c r="A6" s="1">
        <v>5</v>
      </c>
      <c r="B6" s="32">
        <v>42663</v>
      </c>
      <c r="C6" s="1" t="s">
        <v>66</v>
      </c>
      <c r="D6" s="1" t="s">
        <v>69</v>
      </c>
      <c r="E6" s="1" t="s">
        <v>72</v>
      </c>
      <c r="F6" s="1" t="s">
        <v>56</v>
      </c>
      <c r="G6" s="1">
        <v>40</v>
      </c>
      <c r="H6" s="1">
        <v>41.5</v>
      </c>
    </row>
    <row r="7" spans="1:8" x14ac:dyDescent="0.25">
      <c r="A7" s="1">
        <v>6</v>
      </c>
      <c r="B7" s="32">
        <v>42663</v>
      </c>
      <c r="C7" s="1" t="s">
        <v>66</v>
      </c>
      <c r="D7" s="1" t="s">
        <v>69</v>
      </c>
      <c r="E7" s="1" t="s">
        <v>72</v>
      </c>
      <c r="F7" s="1" t="s">
        <v>56</v>
      </c>
      <c r="G7" s="1">
        <v>50</v>
      </c>
      <c r="H7" s="1">
        <v>51.4</v>
      </c>
    </row>
    <row r="8" spans="1:8" hidden="1" x14ac:dyDescent="0.25">
      <c r="A8" s="1">
        <v>1</v>
      </c>
      <c r="B8" s="32">
        <v>42663</v>
      </c>
      <c r="C8" s="1" t="s">
        <v>66</v>
      </c>
      <c r="D8" s="1" t="s">
        <v>69</v>
      </c>
      <c r="E8" s="1" t="s">
        <v>72</v>
      </c>
      <c r="F8" s="1" t="s">
        <v>67</v>
      </c>
      <c r="G8" s="1">
        <v>0</v>
      </c>
      <c r="H8" s="1">
        <v>0</v>
      </c>
    </row>
    <row r="9" spans="1:8" x14ac:dyDescent="0.25">
      <c r="A9" s="1">
        <v>2</v>
      </c>
      <c r="B9" s="32">
        <v>42663</v>
      </c>
      <c r="C9" s="1" t="s">
        <v>66</v>
      </c>
      <c r="D9" s="1" t="s">
        <v>69</v>
      </c>
      <c r="E9" s="1" t="s">
        <v>72</v>
      </c>
      <c r="F9" s="1" t="s">
        <v>67</v>
      </c>
      <c r="G9" s="1">
        <v>0.5</v>
      </c>
      <c r="H9" s="1">
        <v>0.501</v>
      </c>
    </row>
    <row r="10" spans="1:8" x14ac:dyDescent="0.25">
      <c r="A10" s="1">
        <v>3</v>
      </c>
      <c r="B10" s="32">
        <v>42663</v>
      </c>
      <c r="C10" s="1" t="s">
        <v>66</v>
      </c>
      <c r="D10" s="1" t="s">
        <v>69</v>
      </c>
      <c r="E10" s="1" t="s">
        <v>72</v>
      </c>
      <c r="F10" s="1" t="s">
        <v>67</v>
      </c>
      <c r="G10" s="1">
        <v>1</v>
      </c>
      <c r="H10" s="1">
        <v>1.03</v>
      </c>
    </row>
    <row r="11" spans="1:8" x14ac:dyDescent="0.25">
      <c r="A11" s="1">
        <v>4</v>
      </c>
      <c r="B11" s="32">
        <v>42663</v>
      </c>
      <c r="C11" s="1" t="s">
        <v>66</v>
      </c>
      <c r="D11" s="1" t="s">
        <v>69</v>
      </c>
      <c r="E11" s="1" t="s">
        <v>72</v>
      </c>
      <c r="F11" s="1" t="s">
        <v>67</v>
      </c>
      <c r="G11" s="1">
        <v>1.5</v>
      </c>
      <c r="H11" s="1">
        <v>1.5</v>
      </c>
    </row>
    <row r="12" spans="1:8" x14ac:dyDescent="0.25">
      <c r="A12" s="1">
        <v>5</v>
      </c>
      <c r="B12" s="32">
        <v>42663</v>
      </c>
      <c r="C12" s="1" t="s">
        <v>66</v>
      </c>
      <c r="D12" s="1" t="s">
        <v>69</v>
      </c>
      <c r="E12" s="1" t="s">
        <v>72</v>
      </c>
      <c r="F12" s="1" t="s">
        <v>67</v>
      </c>
      <c r="G12" s="1">
        <v>2</v>
      </c>
      <c r="H12" s="1">
        <v>2.0099999999999998</v>
      </c>
    </row>
    <row r="13" spans="1:8" x14ac:dyDescent="0.25">
      <c r="A13" s="1">
        <v>6</v>
      </c>
      <c r="B13" s="32">
        <v>42663</v>
      </c>
      <c r="C13" s="1" t="s">
        <v>66</v>
      </c>
      <c r="D13" s="1" t="s">
        <v>69</v>
      </c>
      <c r="E13" s="1" t="s">
        <v>72</v>
      </c>
      <c r="F13" s="1" t="s">
        <v>67</v>
      </c>
      <c r="G13" s="1">
        <v>2.5</v>
      </c>
      <c r="H13" s="1">
        <v>2.5499999999999998</v>
      </c>
    </row>
    <row r="14" spans="1:8" hidden="1" x14ac:dyDescent="0.25">
      <c r="A14" s="1">
        <v>1</v>
      </c>
      <c r="B14" s="32">
        <v>42663</v>
      </c>
      <c r="C14" s="1" t="s">
        <v>26</v>
      </c>
      <c r="D14" s="1" t="s">
        <v>69</v>
      </c>
      <c r="E14" s="1" t="s">
        <v>72</v>
      </c>
      <c r="F14" s="1" t="s">
        <v>56</v>
      </c>
      <c r="G14" s="1">
        <v>10</v>
      </c>
      <c r="H14" s="1">
        <v>10.4</v>
      </c>
    </row>
    <row r="15" spans="1:8" hidden="1" x14ac:dyDescent="0.25">
      <c r="A15" s="1">
        <v>2</v>
      </c>
      <c r="B15" s="32">
        <v>42663</v>
      </c>
      <c r="C15" s="1" t="s">
        <v>26</v>
      </c>
      <c r="D15" s="1" t="s">
        <v>69</v>
      </c>
      <c r="E15" s="1" t="s">
        <v>72</v>
      </c>
      <c r="F15" s="1" t="s">
        <v>56</v>
      </c>
      <c r="G15" s="1">
        <v>10</v>
      </c>
      <c r="H15" s="1">
        <v>10.1</v>
      </c>
    </row>
    <row r="16" spans="1:8" hidden="1" x14ac:dyDescent="0.25">
      <c r="A16" s="1">
        <v>3</v>
      </c>
      <c r="B16" s="32">
        <v>42663</v>
      </c>
      <c r="C16" s="1" t="s">
        <v>26</v>
      </c>
      <c r="D16" s="1" t="s">
        <v>69</v>
      </c>
      <c r="E16" s="1" t="s">
        <v>72</v>
      </c>
      <c r="F16" s="1" t="s">
        <v>56</v>
      </c>
      <c r="G16" s="1">
        <v>10</v>
      </c>
      <c r="H16" s="1">
        <v>9.9700000000000006</v>
      </c>
    </row>
    <row r="17" spans="1:8" hidden="1" x14ac:dyDescent="0.25">
      <c r="A17" s="1">
        <v>4</v>
      </c>
      <c r="B17" s="32">
        <v>42663</v>
      </c>
      <c r="C17" s="1" t="s">
        <v>26</v>
      </c>
      <c r="D17" s="1" t="s">
        <v>69</v>
      </c>
      <c r="E17" s="1" t="s">
        <v>72</v>
      </c>
      <c r="F17" s="1" t="s">
        <v>56</v>
      </c>
      <c r="G17" s="1">
        <v>10</v>
      </c>
      <c r="H17" s="1">
        <v>10.1</v>
      </c>
    </row>
    <row r="18" spans="1:8" hidden="1" x14ac:dyDescent="0.25">
      <c r="A18" s="1">
        <v>5</v>
      </c>
      <c r="B18" s="32">
        <v>42663</v>
      </c>
      <c r="C18" s="1" t="s">
        <v>26</v>
      </c>
      <c r="D18" s="1" t="s">
        <v>69</v>
      </c>
      <c r="E18" s="1" t="s">
        <v>72</v>
      </c>
      <c r="F18" s="1" t="s">
        <v>56</v>
      </c>
      <c r="G18" s="1">
        <v>10</v>
      </c>
      <c r="H18" s="1">
        <v>10.199999999999999</v>
      </c>
    </row>
    <row r="19" spans="1:8" hidden="1" x14ac:dyDescent="0.25">
      <c r="A19" s="1">
        <v>6</v>
      </c>
      <c r="B19" s="32">
        <v>42663</v>
      </c>
      <c r="C19" s="1" t="s">
        <v>26</v>
      </c>
      <c r="D19" s="1" t="s">
        <v>69</v>
      </c>
      <c r="E19" s="1" t="s">
        <v>72</v>
      </c>
      <c r="F19" s="1" t="s">
        <v>56</v>
      </c>
      <c r="G19" s="1">
        <v>10</v>
      </c>
      <c r="H19" s="1">
        <v>10.3</v>
      </c>
    </row>
    <row r="20" spans="1:8" hidden="1" x14ac:dyDescent="0.25">
      <c r="A20" s="1">
        <v>7</v>
      </c>
      <c r="B20" s="32">
        <v>42663</v>
      </c>
      <c r="C20" s="1" t="s">
        <v>26</v>
      </c>
      <c r="D20" s="1" t="s">
        <v>69</v>
      </c>
      <c r="E20" s="1" t="s">
        <v>72</v>
      </c>
      <c r="F20" s="1" t="s">
        <v>56</v>
      </c>
      <c r="G20" s="1">
        <v>10</v>
      </c>
      <c r="H20" s="1">
        <v>10.5</v>
      </c>
    </row>
    <row r="21" spans="1:8" hidden="1" x14ac:dyDescent="0.25">
      <c r="A21" s="1">
        <v>8</v>
      </c>
      <c r="B21" s="32">
        <v>42663</v>
      </c>
      <c r="C21" s="1" t="s">
        <v>26</v>
      </c>
      <c r="D21" s="1" t="s">
        <v>69</v>
      </c>
      <c r="E21" s="1" t="s">
        <v>72</v>
      </c>
      <c r="F21" s="1" t="s">
        <v>56</v>
      </c>
      <c r="G21" s="1">
        <v>10</v>
      </c>
      <c r="H21" s="1">
        <v>10.3</v>
      </c>
    </row>
    <row r="22" spans="1:8" hidden="1" x14ac:dyDescent="0.25">
      <c r="A22" s="1">
        <v>9</v>
      </c>
      <c r="B22" s="32">
        <v>42663</v>
      </c>
      <c r="C22" s="1" t="s">
        <v>26</v>
      </c>
      <c r="D22" s="1" t="s">
        <v>69</v>
      </c>
      <c r="E22" s="1" t="s">
        <v>72</v>
      </c>
      <c r="F22" s="1" t="s">
        <v>56</v>
      </c>
      <c r="G22" s="1">
        <v>10</v>
      </c>
      <c r="H22" s="1">
        <v>10.1</v>
      </c>
    </row>
    <row r="23" spans="1:8" hidden="1" x14ac:dyDescent="0.25">
      <c r="A23" s="1">
        <v>10</v>
      </c>
      <c r="B23" s="32">
        <v>42663</v>
      </c>
      <c r="C23" s="1" t="s">
        <v>26</v>
      </c>
      <c r="D23" s="1" t="s">
        <v>69</v>
      </c>
      <c r="E23" s="1" t="s">
        <v>72</v>
      </c>
      <c r="F23" s="1" t="s">
        <v>56</v>
      </c>
      <c r="G23" s="1">
        <v>10</v>
      </c>
      <c r="H23" s="1">
        <v>10.4</v>
      </c>
    </row>
    <row r="24" spans="1:8" hidden="1" x14ac:dyDescent="0.25">
      <c r="A24" s="1">
        <v>1</v>
      </c>
      <c r="B24" s="32">
        <v>42663</v>
      </c>
      <c r="C24" s="1" t="s">
        <v>26</v>
      </c>
      <c r="D24" s="1" t="s">
        <v>69</v>
      </c>
      <c r="E24" s="1" t="s">
        <v>72</v>
      </c>
      <c r="F24" s="1" t="s">
        <v>67</v>
      </c>
      <c r="G24" s="1">
        <v>0.5</v>
      </c>
      <c r="H24" s="1">
        <v>0.505</v>
      </c>
    </row>
    <row r="25" spans="1:8" hidden="1" x14ac:dyDescent="0.25">
      <c r="A25" s="1">
        <v>2</v>
      </c>
      <c r="B25" s="32">
        <v>42663</v>
      </c>
      <c r="C25" s="1" t="s">
        <v>26</v>
      </c>
      <c r="D25" s="1" t="s">
        <v>69</v>
      </c>
      <c r="E25" s="1" t="s">
        <v>72</v>
      </c>
      <c r="F25" s="1" t="s">
        <v>67</v>
      </c>
      <c r="G25" s="1">
        <v>0.5</v>
      </c>
      <c r="H25" s="1">
        <v>0.499</v>
      </c>
    </row>
    <row r="26" spans="1:8" hidden="1" x14ac:dyDescent="0.25">
      <c r="A26" s="1">
        <v>3</v>
      </c>
      <c r="B26" s="32">
        <v>42663</v>
      </c>
      <c r="C26" s="1" t="s">
        <v>26</v>
      </c>
      <c r="D26" s="1" t="s">
        <v>69</v>
      </c>
      <c r="E26" s="1" t="s">
        <v>72</v>
      </c>
      <c r="F26" s="1" t="s">
        <v>67</v>
      </c>
      <c r="G26" s="1">
        <v>0.5</v>
      </c>
      <c r="H26" s="1">
        <v>0.49399999999999999</v>
      </c>
    </row>
    <row r="27" spans="1:8" hidden="1" x14ac:dyDescent="0.25">
      <c r="A27" s="1">
        <v>4</v>
      </c>
      <c r="B27" s="32">
        <v>42663</v>
      </c>
      <c r="C27" s="1" t="s">
        <v>26</v>
      </c>
      <c r="D27" s="1" t="s">
        <v>69</v>
      </c>
      <c r="E27" s="1" t="s">
        <v>72</v>
      </c>
      <c r="F27" s="1" t="s">
        <v>67</v>
      </c>
      <c r="G27" s="1">
        <v>0.5</v>
      </c>
      <c r="H27" s="1">
        <v>0.49</v>
      </c>
    </row>
    <row r="28" spans="1:8" hidden="1" x14ac:dyDescent="0.25">
      <c r="A28" s="1">
        <v>5</v>
      </c>
      <c r="B28" s="32">
        <v>42663</v>
      </c>
      <c r="C28" s="1" t="s">
        <v>26</v>
      </c>
      <c r="D28" s="1" t="s">
        <v>69</v>
      </c>
      <c r="E28" s="1" t="s">
        <v>72</v>
      </c>
      <c r="F28" s="1" t="s">
        <v>67</v>
      </c>
      <c r="G28" s="1">
        <v>0.5</v>
      </c>
      <c r="H28" s="1">
        <v>0.49299999999999999</v>
      </c>
    </row>
    <row r="29" spans="1:8" hidden="1" x14ac:dyDescent="0.25">
      <c r="A29" s="1">
        <v>6</v>
      </c>
      <c r="B29" s="32">
        <v>42663</v>
      </c>
      <c r="C29" s="1" t="s">
        <v>26</v>
      </c>
      <c r="D29" s="1" t="s">
        <v>69</v>
      </c>
      <c r="E29" s="1" t="s">
        <v>72</v>
      </c>
      <c r="F29" s="1" t="s">
        <v>67</v>
      </c>
      <c r="G29" s="1">
        <v>0.5</v>
      </c>
      <c r="H29" s="1">
        <v>0.49399999999999999</v>
      </c>
    </row>
    <row r="30" spans="1:8" hidden="1" x14ac:dyDescent="0.25">
      <c r="A30" s="1">
        <v>7</v>
      </c>
      <c r="B30" s="32">
        <v>42663</v>
      </c>
      <c r="C30" s="1" t="s">
        <v>26</v>
      </c>
      <c r="D30" s="1" t="s">
        <v>69</v>
      </c>
      <c r="E30" s="1" t="s">
        <v>72</v>
      </c>
      <c r="F30" s="1" t="s">
        <v>67</v>
      </c>
      <c r="G30" s="1">
        <v>0.5</v>
      </c>
      <c r="H30" s="1">
        <v>0.49299999999999999</v>
      </c>
    </row>
    <row r="31" spans="1:8" hidden="1" x14ac:dyDescent="0.25">
      <c r="A31" s="1">
        <v>8</v>
      </c>
      <c r="B31" s="32">
        <v>42663</v>
      </c>
      <c r="C31" s="1" t="s">
        <v>26</v>
      </c>
      <c r="D31" s="1" t="s">
        <v>69</v>
      </c>
      <c r="E31" s="1" t="s">
        <v>72</v>
      </c>
      <c r="F31" s="1" t="s">
        <v>67</v>
      </c>
      <c r="G31" s="1">
        <v>0.5</v>
      </c>
      <c r="H31" s="1">
        <v>0.5</v>
      </c>
    </row>
    <row r="32" spans="1:8" hidden="1" x14ac:dyDescent="0.25">
      <c r="A32" s="1">
        <v>9</v>
      </c>
      <c r="B32" s="32">
        <v>42663</v>
      </c>
      <c r="C32" s="1" t="s">
        <v>26</v>
      </c>
      <c r="D32" s="1" t="s">
        <v>69</v>
      </c>
      <c r="E32" s="1" t="s">
        <v>72</v>
      </c>
      <c r="F32" s="1" t="s">
        <v>67</v>
      </c>
      <c r="G32" s="1">
        <v>0.5</v>
      </c>
      <c r="H32" s="1">
        <v>0.49199999999999999</v>
      </c>
    </row>
    <row r="33" spans="1:8" hidden="1" x14ac:dyDescent="0.25">
      <c r="A33" s="1">
        <v>10</v>
      </c>
      <c r="B33" s="32">
        <v>42663</v>
      </c>
      <c r="C33" s="1" t="s">
        <v>26</v>
      </c>
      <c r="D33" s="1" t="s">
        <v>69</v>
      </c>
      <c r="E33" s="1" t="s">
        <v>72</v>
      </c>
      <c r="F33" s="1" t="s">
        <v>67</v>
      </c>
      <c r="G33" s="1">
        <v>0.5</v>
      </c>
      <c r="H33" s="1">
        <v>0.501</v>
      </c>
    </row>
    <row r="34" spans="1:8" hidden="1" x14ac:dyDescent="0.25">
      <c r="A34" s="1">
        <v>1</v>
      </c>
      <c r="B34" s="32">
        <v>42668</v>
      </c>
      <c r="C34" s="1" t="s">
        <v>30</v>
      </c>
      <c r="D34" s="1" t="s">
        <v>22</v>
      </c>
      <c r="E34" s="1" t="s">
        <v>73</v>
      </c>
      <c r="F34" s="1" t="s">
        <v>56</v>
      </c>
      <c r="G34" s="1">
        <v>20</v>
      </c>
      <c r="H34" s="1">
        <v>22.2</v>
      </c>
    </row>
    <row r="35" spans="1:8" hidden="1" x14ac:dyDescent="0.25">
      <c r="A35" s="1">
        <v>2</v>
      </c>
      <c r="B35" s="32">
        <v>42668</v>
      </c>
      <c r="C35" s="1" t="s">
        <v>30</v>
      </c>
      <c r="D35" s="1" t="s">
        <v>22</v>
      </c>
      <c r="E35" s="1" t="s">
        <v>73</v>
      </c>
      <c r="F35" s="1" t="s">
        <v>56</v>
      </c>
      <c r="G35" s="1">
        <v>20</v>
      </c>
      <c r="H35" s="1">
        <v>22</v>
      </c>
    </row>
    <row r="36" spans="1:8" hidden="1" x14ac:dyDescent="0.25">
      <c r="A36" s="1">
        <v>3</v>
      </c>
      <c r="B36" s="32">
        <v>42668</v>
      </c>
      <c r="C36" s="1" t="s">
        <v>30</v>
      </c>
      <c r="D36" s="1" t="s">
        <v>22</v>
      </c>
      <c r="E36" s="1" t="s">
        <v>73</v>
      </c>
      <c r="F36" s="1" t="s">
        <v>56</v>
      </c>
      <c r="G36" s="1">
        <v>20</v>
      </c>
      <c r="H36" s="1">
        <v>21.9</v>
      </c>
    </row>
    <row r="37" spans="1:8" hidden="1" x14ac:dyDescent="0.25">
      <c r="A37" s="1">
        <v>4</v>
      </c>
      <c r="B37" s="32">
        <v>42668</v>
      </c>
      <c r="C37" s="1" t="s">
        <v>30</v>
      </c>
      <c r="D37" s="1" t="s">
        <v>22</v>
      </c>
      <c r="E37" s="1" t="s">
        <v>73</v>
      </c>
      <c r="F37" s="1" t="s">
        <v>56</v>
      </c>
      <c r="G37" s="1">
        <v>20</v>
      </c>
      <c r="H37" s="1">
        <v>21</v>
      </c>
    </row>
    <row r="38" spans="1:8" hidden="1" x14ac:dyDescent="0.25">
      <c r="A38" s="1">
        <v>5</v>
      </c>
      <c r="B38" s="32">
        <v>42668</v>
      </c>
      <c r="C38" s="1" t="s">
        <v>30</v>
      </c>
      <c r="D38" s="1" t="s">
        <v>22</v>
      </c>
      <c r="E38" s="1" t="s">
        <v>73</v>
      </c>
      <c r="F38" s="1" t="s">
        <v>56</v>
      </c>
      <c r="G38" s="1">
        <v>20</v>
      </c>
      <c r="H38" s="1">
        <v>22.1</v>
      </c>
    </row>
    <row r="39" spans="1:8" hidden="1" x14ac:dyDescent="0.25">
      <c r="A39" s="1">
        <v>6</v>
      </c>
      <c r="B39" s="32">
        <v>42668</v>
      </c>
      <c r="C39" s="1" t="s">
        <v>30</v>
      </c>
      <c r="D39" s="1" t="s">
        <v>22</v>
      </c>
      <c r="E39" s="1" t="s">
        <v>73</v>
      </c>
      <c r="F39" s="1" t="s">
        <v>56</v>
      </c>
      <c r="G39" s="1">
        <v>20</v>
      </c>
      <c r="H39" s="1">
        <v>22.2</v>
      </c>
    </row>
    <row r="40" spans="1:8" hidden="1" x14ac:dyDescent="0.25">
      <c r="A40" s="1">
        <v>1</v>
      </c>
      <c r="B40" s="32">
        <v>42668</v>
      </c>
      <c r="C40" s="1" t="s">
        <v>30</v>
      </c>
      <c r="D40" s="1" t="s">
        <v>22</v>
      </c>
      <c r="E40" s="1" t="s">
        <v>73</v>
      </c>
      <c r="F40" s="1" t="s">
        <v>67</v>
      </c>
      <c r="G40" s="1">
        <v>1</v>
      </c>
      <c r="H40" s="1">
        <v>1.06</v>
      </c>
    </row>
    <row r="41" spans="1:8" hidden="1" x14ac:dyDescent="0.25">
      <c r="A41" s="1">
        <v>2</v>
      </c>
      <c r="B41" s="32">
        <v>42668</v>
      </c>
      <c r="C41" s="1" t="s">
        <v>30</v>
      </c>
      <c r="D41" s="1" t="s">
        <v>22</v>
      </c>
      <c r="E41" s="1" t="s">
        <v>73</v>
      </c>
      <c r="F41" s="1" t="s">
        <v>67</v>
      </c>
      <c r="G41" s="1">
        <v>1</v>
      </c>
      <c r="H41" s="1">
        <v>1.05</v>
      </c>
    </row>
    <row r="42" spans="1:8" hidden="1" x14ac:dyDescent="0.25">
      <c r="A42" s="1">
        <v>3</v>
      </c>
      <c r="B42" s="32">
        <v>42668</v>
      </c>
      <c r="C42" s="1" t="s">
        <v>30</v>
      </c>
      <c r="D42" s="1" t="s">
        <v>22</v>
      </c>
      <c r="E42" s="1" t="s">
        <v>73</v>
      </c>
      <c r="F42" s="1" t="s">
        <v>67</v>
      </c>
      <c r="G42" s="1">
        <v>1</v>
      </c>
      <c r="H42" s="1">
        <v>1.05</v>
      </c>
    </row>
    <row r="43" spans="1:8" hidden="1" x14ac:dyDescent="0.25">
      <c r="A43" s="1">
        <v>4</v>
      </c>
      <c r="B43" s="32">
        <v>42668</v>
      </c>
      <c r="C43" s="1" t="s">
        <v>30</v>
      </c>
      <c r="D43" s="1" t="s">
        <v>22</v>
      </c>
      <c r="E43" s="1" t="s">
        <v>73</v>
      </c>
      <c r="F43" s="1" t="s">
        <v>67</v>
      </c>
      <c r="G43" s="1">
        <v>1</v>
      </c>
      <c r="H43" s="1">
        <v>1.06</v>
      </c>
    </row>
    <row r="44" spans="1:8" hidden="1" x14ac:dyDescent="0.25">
      <c r="A44" s="1">
        <v>5</v>
      </c>
      <c r="B44" s="32">
        <v>42668</v>
      </c>
      <c r="C44" s="1" t="s">
        <v>30</v>
      </c>
      <c r="D44" s="1" t="s">
        <v>22</v>
      </c>
      <c r="E44" s="1" t="s">
        <v>73</v>
      </c>
      <c r="F44" s="1" t="s">
        <v>67</v>
      </c>
      <c r="G44" s="1">
        <v>1</v>
      </c>
      <c r="H44" s="1">
        <v>1.06</v>
      </c>
    </row>
    <row r="45" spans="1:8" hidden="1" x14ac:dyDescent="0.25">
      <c r="A45" s="1">
        <v>6</v>
      </c>
      <c r="B45" s="32">
        <v>42668</v>
      </c>
      <c r="C45" s="1" t="s">
        <v>30</v>
      </c>
      <c r="D45" s="1" t="s">
        <v>22</v>
      </c>
      <c r="E45" s="1" t="s">
        <v>73</v>
      </c>
      <c r="F45" s="1" t="s">
        <v>67</v>
      </c>
      <c r="G45" s="1">
        <v>1</v>
      </c>
      <c r="H45" s="1">
        <v>1.07</v>
      </c>
    </row>
    <row r="46" spans="1:8" hidden="1" x14ac:dyDescent="0.25">
      <c r="A46" s="1">
        <v>1</v>
      </c>
      <c r="B46" s="32">
        <v>42668</v>
      </c>
      <c r="C46" s="1" t="s">
        <v>30</v>
      </c>
      <c r="D46" s="1" t="s">
        <v>23</v>
      </c>
      <c r="E46" s="1" t="s">
        <v>73</v>
      </c>
      <c r="F46" s="1" t="s">
        <v>56</v>
      </c>
      <c r="G46" s="1">
        <v>20</v>
      </c>
      <c r="H46" s="1">
        <v>21.4</v>
      </c>
    </row>
    <row r="47" spans="1:8" hidden="1" x14ac:dyDescent="0.25">
      <c r="A47" s="1">
        <v>2</v>
      </c>
      <c r="B47" s="32">
        <v>42668</v>
      </c>
      <c r="C47" s="1" t="s">
        <v>30</v>
      </c>
      <c r="D47" s="1" t="s">
        <v>23</v>
      </c>
      <c r="E47" s="1" t="s">
        <v>73</v>
      </c>
      <c r="F47" s="1" t="s">
        <v>56</v>
      </c>
      <c r="G47" s="1">
        <v>20</v>
      </c>
      <c r="H47" s="1">
        <v>21.3</v>
      </c>
    </row>
    <row r="48" spans="1:8" hidden="1" x14ac:dyDescent="0.25">
      <c r="A48" s="1">
        <v>3</v>
      </c>
      <c r="B48" s="32">
        <v>42668</v>
      </c>
      <c r="C48" s="1" t="s">
        <v>30</v>
      </c>
      <c r="D48" s="1" t="s">
        <v>23</v>
      </c>
      <c r="E48" s="1" t="s">
        <v>73</v>
      </c>
      <c r="F48" s="1" t="s">
        <v>56</v>
      </c>
      <c r="G48" s="1">
        <v>20</v>
      </c>
      <c r="H48" s="1">
        <v>21.5</v>
      </c>
    </row>
    <row r="49" spans="1:8" hidden="1" x14ac:dyDescent="0.25">
      <c r="A49" s="1">
        <v>1</v>
      </c>
      <c r="B49" s="32">
        <v>42668</v>
      </c>
      <c r="C49" s="1" t="s">
        <v>30</v>
      </c>
      <c r="D49" s="1" t="s">
        <v>23</v>
      </c>
      <c r="E49" s="1" t="s">
        <v>73</v>
      </c>
      <c r="F49" s="1" t="s">
        <v>67</v>
      </c>
      <c r="G49" s="1">
        <v>1</v>
      </c>
      <c r="H49" s="1">
        <v>1.04</v>
      </c>
    </row>
    <row r="50" spans="1:8" hidden="1" x14ac:dyDescent="0.25">
      <c r="A50" s="1">
        <v>2</v>
      </c>
      <c r="B50" s="32">
        <v>42668</v>
      </c>
      <c r="C50" s="1" t="s">
        <v>30</v>
      </c>
      <c r="D50" s="1" t="s">
        <v>23</v>
      </c>
      <c r="E50" s="1" t="s">
        <v>73</v>
      </c>
      <c r="F50" s="1" t="s">
        <v>67</v>
      </c>
      <c r="G50" s="1">
        <v>1</v>
      </c>
      <c r="H50" s="1">
        <v>1.05</v>
      </c>
    </row>
    <row r="51" spans="1:8" hidden="1" x14ac:dyDescent="0.25">
      <c r="A51" s="1">
        <v>3</v>
      </c>
      <c r="B51" s="32">
        <v>42668</v>
      </c>
      <c r="C51" s="1" t="s">
        <v>30</v>
      </c>
      <c r="D51" s="1" t="s">
        <v>23</v>
      </c>
      <c r="E51" s="1" t="s">
        <v>73</v>
      </c>
      <c r="F51" s="1" t="s">
        <v>67</v>
      </c>
      <c r="G51" s="1">
        <v>1</v>
      </c>
      <c r="H51" s="1">
        <v>1.04</v>
      </c>
    </row>
    <row r="52" spans="1:8" hidden="1" x14ac:dyDescent="0.25">
      <c r="A52" s="1">
        <v>1</v>
      </c>
      <c r="B52" s="32">
        <v>42668</v>
      </c>
      <c r="C52" s="1" t="s">
        <v>70</v>
      </c>
      <c r="D52" s="1">
        <v>1</v>
      </c>
      <c r="E52" s="1" t="s">
        <v>74</v>
      </c>
      <c r="F52" s="1" t="s">
        <v>56</v>
      </c>
      <c r="G52" s="1" t="s">
        <v>69</v>
      </c>
      <c r="H52" s="1">
        <v>4.5999999999999999E-2</v>
      </c>
    </row>
    <row r="53" spans="1:8" hidden="1" x14ac:dyDescent="0.25">
      <c r="A53" s="1">
        <v>1</v>
      </c>
      <c r="B53" s="32">
        <v>42668</v>
      </c>
      <c r="C53" s="32" t="s">
        <v>70</v>
      </c>
      <c r="D53" s="1">
        <v>2</v>
      </c>
      <c r="E53" s="1" t="s">
        <v>74</v>
      </c>
      <c r="F53" s="1" t="s">
        <v>67</v>
      </c>
      <c r="G53" s="1" t="s">
        <v>69</v>
      </c>
      <c r="H53" s="1">
        <v>4.4999999999999998E-2</v>
      </c>
    </row>
    <row r="54" spans="1:8" hidden="1" x14ac:dyDescent="0.25">
      <c r="A54" s="1">
        <v>1</v>
      </c>
      <c r="B54" s="32">
        <v>42673</v>
      </c>
      <c r="C54" s="1" t="s">
        <v>66</v>
      </c>
      <c r="D54" s="1" t="s">
        <v>69</v>
      </c>
      <c r="E54" s="1" t="s">
        <v>72</v>
      </c>
      <c r="F54" s="1" t="s">
        <v>56</v>
      </c>
      <c r="G54" s="1">
        <v>0</v>
      </c>
      <c r="H54" s="1">
        <v>0</v>
      </c>
    </row>
    <row r="55" spans="1:8" x14ac:dyDescent="0.25">
      <c r="A55" s="1">
        <v>2</v>
      </c>
      <c r="B55" s="32">
        <v>42673</v>
      </c>
      <c r="C55" s="1" t="s">
        <v>66</v>
      </c>
      <c r="D55" s="1" t="s">
        <v>69</v>
      </c>
      <c r="E55" s="1" t="s">
        <v>72</v>
      </c>
      <c r="F55" s="1" t="s">
        <v>56</v>
      </c>
      <c r="G55" s="1">
        <v>10</v>
      </c>
      <c r="H55" s="1">
        <v>10.4</v>
      </c>
    </row>
    <row r="56" spans="1:8" x14ac:dyDescent="0.25">
      <c r="A56" s="1">
        <v>3</v>
      </c>
      <c r="B56" s="32">
        <v>42673</v>
      </c>
      <c r="C56" s="1" t="s">
        <v>66</v>
      </c>
      <c r="D56" s="1" t="s">
        <v>69</v>
      </c>
      <c r="E56" s="1" t="s">
        <v>72</v>
      </c>
      <c r="F56" s="1" t="s">
        <v>56</v>
      </c>
      <c r="G56" s="1">
        <v>20</v>
      </c>
      <c r="H56" s="1">
        <v>20.6</v>
      </c>
    </row>
    <row r="57" spans="1:8" x14ac:dyDescent="0.25">
      <c r="A57" s="1">
        <v>4</v>
      </c>
      <c r="B57" s="32">
        <v>42673</v>
      </c>
      <c r="C57" s="1" t="s">
        <v>66</v>
      </c>
      <c r="D57" s="1" t="s">
        <v>69</v>
      </c>
      <c r="E57" s="1" t="s">
        <v>72</v>
      </c>
      <c r="F57" s="1" t="s">
        <v>56</v>
      </c>
      <c r="G57" s="1">
        <v>30</v>
      </c>
      <c r="H57" s="1">
        <v>29.9</v>
      </c>
    </row>
    <row r="58" spans="1:8" x14ac:dyDescent="0.25">
      <c r="A58" s="1">
        <v>5</v>
      </c>
      <c r="B58" s="32">
        <v>42673</v>
      </c>
      <c r="C58" s="1" t="s">
        <v>66</v>
      </c>
      <c r="D58" s="1" t="s">
        <v>69</v>
      </c>
      <c r="E58" s="1" t="s">
        <v>72</v>
      </c>
      <c r="F58" s="1" t="s">
        <v>56</v>
      </c>
      <c r="G58" s="1">
        <v>40</v>
      </c>
      <c r="H58" s="1">
        <v>41.2</v>
      </c>
    </row>
    <row r="59" spans="1:8" x14ac:dyDescent="0.25">
      <c r="A59" s="1">
        <v>6</v>
      </c>
      <c r="B59" s="32">
        <v>42673</v>
      </c>
      <c r="C59" s="1" t="s">
        <v>66</v>
      </c>
      <c r="D59" s="1" t="s">
        <v>69</v>
      </c>
      <c r="E59" s="1" t="s">
        <v>72</v>
      </c>
      <c r="F59" s="1" t="s">
        <v>56</v>
      </c>
      <c r="G59" s="1">
        <v>50</v>
      </c>
      <c r="H59" s="1">
        <v>50.7</v>
      </c>
    </row>
    <row r="60" spans="1:8" hidden="1" x14ac:dyDescent="0.25">
      <c r="A60" s="1">
        <v>1</v>
      </c>
      <c r="B60" s="32">
        <v>42673</v>
      </c>
      <c r="C60" s="1" t="s">
        <v>66</v>
      </c>
      <c r="D60" s="1" t="s">
        <v>69</v>
      </c>
      <c r="E60" s="1" t="s">
        <v>72</v>
      </c>
      <c r="F60" s="1" t="s">
        <v>67</v>
      </c>
      <c r="G60" s="1">
        <v>0</v>
      </c>
      <c r="H60" s="1">
        <v>0</v>
      </c>
    </row>
    <row r="61" spans="1:8" x14ac:dyDescent="0.25">
      <c r="A61" s="1">
        <v>2</v>
      </c>
      <c r="B61" s="32">
        <v>42673</v>
      </c>
      <c r="C61" s="1" t="s">
        <v>66</v>
      </c>
      <c r="D61" s="1" t="s">
        <v>69</v>
      </c>
      <c r="E61" s="1" t="s">
        <v>72</v>
      </c>
      <c r="F61" s="1" t="s">
        <v>67</v>
      </c>
      <c r="G61" s="1">
        <v>0.5</v>
      </c>
      <c r="H61" s="1">
        <v>0.55000000000000004</v>
      </c>
    </row>
    <row r="62" spans="1:8" x14ac:dyDescent="0.25">
      <c r="A62" s="1">
        <v>3</v>
      </c>
      <c r="B62" s="32">
        <v>42673</v>
      </c>
      <c r="C62" s="1" t="s">
        <v>66</v>
      </c>
      <c r="D62" s="1" t="s">
        <v>69</v>
      </c>
      <c r="E62" s="1" t="s">
        <v>72</v>
      </c>
      <c r="F62" s="1" t="s">
        <v>67</v>
      </c>
      <c r="G62" s="1">
        <v>1</v>
      </c>
      <c r="H62" s="1">
        <v>1.01</v>
      </c>
    </row>
    <row r="63" spans="1:8" x14ac:dyDescent="0.25">
      <c r="A63" s="1">
        <v>4</v>
      </c>
      <c r="B63" s="32">
        <v>42673</v>
      </c>
      <c r="C63" s="1" t="s">
        <v>66</v>
      </c>
      <c r="D63" s="1" t="s">
        <v>69</v>
      </c>
      <c r="E63" s="1" t="s">
        <v>72</v>
      </c>
      <c r="F63" s="1" t="s">
        <v>67</v>
      </c>
      <c r="G63" s="1">
        <v>1.5</v>
      </c>
      <c r="H63" s="1">
        <v>1.48</v>
      </c>
    </row>
    <row r="64" spans="1:8" x14ac:dyDescent="0.25">
      <c r="A64" s="1">
        <v>5</v>
      </c>
      <c r="B64" s="32">
        <v>42673</v>
      </c>
      <c r="C64" s="1" t="s">
        <v>66</v>
      </c>
      <c r="D64" s="1" t="s">
        <v>69</v>
      </c>
      <c r="E64" s="1" t="s">
        <v>72</v>
      </c>
      <c r="F64" s="1" t="s">
        <v>67</v>
      </c>
      <c r="G64" s="1">
        <v>2</v>
      </c>
      <c r="H64" s="1">
        <v>2.0099999999999998</v>
      </c>
    </row>
    <row r="65" spans="1:9" x14ac:dyDescent="0.25">
      <c r="A65" s="1">
        <v>6</v>
      </c>
      <c r="B65" s="32">
        <v>42673</v>
      </c>
      <c r="C65" s="1" t="s">
        <v>66</v>
      </c>
      <c r="D65" s="1" t="s">
        <v>69</v>
      </c>
      <c r="E65" s="1" t="s">
        <v>72</v>
      </c>
      <c r="F65" s="1" t="s">
        <v>67</v>
      </c>
      <c r="G65" s="1">
        <v>2.5</v>
      </c>
      <c r="H65" s="1">
        <v>2.5099999999999998</v>
      </c>
    </row>
    <row r="66" spans="1:9" hidden="1" x14ac:dyDescent="0.25">
      <c r="A66" s="1">
        <v>1</v>
      </c>
      <c r="B66" s="32">
        <v>42673</v>
      </c>
      <c r="C66" s="1" t="s">
        <v>70</v>
      </c>
      <c r="D66" s="1">
        <v>1</v>
      </c>
      <c r="E66" s="1" t="s">
        <v>74</v>
      </c>
      <c r="F66" s="1" t="s">
        <v>56</v>
      </c>
      <c r="G66" s="1" t="s">
        <v>69</v>
      </c>
      <c r="H66" s="1">
        <v>0.19900000000000001</v>
      </c>
    </row>
    <row r="67" spans="1:9" hidden="1" x14ac:dyDescent="0.25">
      <c r="A67" s="1">
        <v>1</v>
      </c>
      <c r="B67" s="32">
        <v>42673</v>
      </c>
      <c r="C67" s="32" t="s">
        <v>70</v>
      </c>
      <c r="D67" s="1">
        <v>2</v>
      </c>
      <c r="E67" s="1" t="s">
        <v>74</v>
      </c>
      <c r="F67" s="1" t="s">
        <v>67</v>
      </c>
      <c r="G67" s="1" t="s">
        <v>69</v>
      </c>
      <c r="H67" s="1">
        <v>0.42</v>
      </c>
    </row>
    <row r="68" spans="1:9" hidden="1" x14ac:dyDescent="0.25">
      <c r="A68" s="1">
        <v>1</v>
      </c>
      <c r="B68" s="32">
        <v>42673</v>
      </c>
      <c r="C68" s="1" t="s">
        <v>30</v>
      </c>
      <c r="D68" s="1" t="s">
        <v>31</v>
      </c>
      <c r="E68" s="1" t="s">
        <v>73</v>
      </c>
      <c r="F68" s="1" t="s">
        <v>56</v>
      </c>
      <c r="G68" s="1">
        <v>20</v>
      </c>
      <c r="H68" s="1">
        <v>18.399999999999999</v>
      </c>
    </row>
    <row r="69" spans="1:9" hidden="1" x14ac:dyDescent="0.25">
      <c r="A69" s="1">
        <v>2</v>
      </c>
      <c r="B69" s="32">
        <v>42673</v>
      </c>
      <c r="C69" s="1" t="s">
        <v>30</v>
      </c>
      <c r="D69" s="1" t="s">
        <v>31</v>
      </c>
      <c r="E69" s="1" t="s">
        <v>73</v>
      </c>
      <c r="F69" s="1" t="s">
        <v>56</v>
      </c>
      <c r="G69" s="1">
        <v>20</v>
      </c>
      <c r="H69" s="1">
        <v>18.5</v>
      </c>
    </row>
    <row r="70" spans="1:9" hidden="1" x14ac:dyDescent="0.25">
      <c r="A70" s="1">
        <v>3</v>
      </c>
      <c r="B70" s="32">
        <v>42673</v>
      </c>
      <c r="C70" s="1" t="s">
        <v>30</v>
      </c>
      <c r="D70" s="1" t="s">
        <v>31</v>
      </c>
      <c r="E70" s="1" t="s">
        <v>73</v>
      </c>
      <c r="F70" s="1" t="s">
        <v>56</v>
      </c>
      <c r="G70" s="1">
        <v>20</v>
      </c>
      <c r="H70" s="1">
        <v>18.5</v>
      </c>
    </row>
    <row r="71" spans="1:9" hidden="1" x14ac:dyDescent="0.25">
      <c r="A71" s="1">
        <v>4</v>
      </c>
      <c r="B71" s="32">
        <v>42673</v>
      </c>
      <c r="C71" s="1" t="s">
        <v>30</v>
      </c>
      <c r="D71" s="1" t="s">
        <v>31</v>
      </c>
      <c r="E71" s="1" t="s">
        <v>73</v>
      </c>
      <c r="F71" s="1" t="s">
        <v>56</v>
      </c>
      <c r="G71" s="1">
        <v>20</v>
      </c>
      <c r="H71" s="1">
        <v>16.899999999999999</v>
      </c>
      <c r="I71" s="1" t="s">
        <v>83</v>
      </c>
    </row>
    <row r="72" spans="1:9" hidden="1" x14ac:dyDescent="0.25">
      <c r="A72" s="1">
        <v>1</v>
      </c>
      <c r="B72" s="32">
        <v>42673</v>
      </c>
      <c r="C72" s="1" t="s">
        <v>30</v>
      </c>
      <c r="D72" s="1" t="s">
        <v>31</v>
      </c>
      <c r="E72" s="1" t="s">
        <v>73</v>
      </c>
      <c r="F72" s="1" t="s">
        <v>67</v>
      </c>
      <c r="G72" s="1">
        <v>1</v>
      </c>
      <c r="H72" s="1">
        <v>1.0900000000000001</v>
      </c>
    </row>
    <row r="73" spans="1:9" hidden="1" x14ac:dyDescent="0.25">
      <c r="A73" s="1">
        <v>2</v>
      </c>
      <c r="B73" s="32">
        <v>42673</v>
      </c>
      <c r="C73" s="1" t="s">
        <v>30</v>
      </c>
      <c r="D73" s="1" t="s">
        <v>31</v>
      </c>
      <c r="E73" s="1" t="s">
        <v>73</v>
      </c>
      <c r="F73" s="1" t="s">
        <v>67</v>
      </c>
      <c r="G73" s="1">
        <v>1</v>
      </c>
      <c r="H73" s="1">
        <v>1.1000000000000001</v>
      </c>
    </row>
    <row r="74" spans="1:9" hidden="1" x14ac:dyDescent="0.25">
      <c r="A74" s="1">
        <v>3</v>
      </c>
      <c r="B74" s="32">
        <v>42673</v>
      </c>
      <c r="C74" s="1" t="s">
        <v>30</v>
      </c>
      <c r="D74" s="1" t="s">
        <v>31</v>
      </c>
      <c r="E74" s="1" t="s">
        <v>73</v>
      </c>
      <c r="F74" s="1" t="s">
        <v>67</v>
      </c>
      <c r="G74" s="1">
        <v>1</v>
      </c>
      <c r="H74" s="1">
        <v>1.1000000000000001</v>
      </c>
    </row>
    <row r="75" spans="1:9" hidden="1" x14ac:dyDescent="0.25">
      <c r="A75" s="1">
        <v>4</v>
      </c>
      <c r="B75" s="32">
        <v>42673</v>
      </c>
      <c r="C75" s="1" t="s">
        <v>30</v>
      </c>
      <c r="D75" s="1" t="s">
        <v>31</v>
      </c>
      <c r="E75" s="1" t="s">
        <v>73</v>
      </c>
      <c r="F75" s="1" t="s">
        <v>67</v>
      </c>
      <c r="G75" s="1">
        <v>1</v>
      </c>
      <c r="H75" s="1">
        <v>0.92400000000000004</v>
      </c>
    </row>
    <row r="76" spans="1:9" hidden="1" x14ac:dyDescent="0.25">
      <c r="A76" s="1">
        <v>1</v>
      </c>
      <c r="B76" s="32">
        <v>42676</v>
      </c>
      <c r="C76" s="1" t="s">
        <v>66</v>
      </c>
      <c r="D76" s="1" t="s">
        <v>69</v>
      </c>
      <c r="E76" s="1" t="s">
        <v>72</v>
      </c>
      <c r="F76" s="1" t="s">
        <v>56</v>
      </c>
      <c r="G76" s="1">
        <v>0</v>
      </c>
      <c r="H76" s="1">
        <v>0</v>
      </c>
    </row>
    <row r="77" spans="1:9" x14ac:dyDescent="0.25">
      <c r="A77" s="1">
        <v>2</v>
      </c>
      <c r="B77" s="32">
        <v>42676</v>
      </c>
      <c r="C77" s="1" t="s">
        <v>66</v>
      </c>
      <c r="D77" s="1" t="s">
        <v>69</v>
      </c>
      <c r="E77" s="1" t="s">
        <v>72</v>
      </c>
      <c r="F77" s="1" t="s">
        <v>56</v>
      </c>
      <c r="G77" s="1">
        <v>10</v>
      </c>
      <c r="H77" s="1">
        <v>9.94</v>
      </c>
    </row>
    <row r="78" spans="1:9" x14ac:dyDescent="0.25">
      <c r="A78" s="1">
        <v>3</v>
      </c>
      <c r="B78" s="32">
        <v>42676</v>
      </c>
      <c r="C78" s="1" t="s">
        <v>66</v>
      </c>
      <c r="D78" s="1" t="s">
        <v>69</v>
      </c>
      <c r="E78" s="1" t="s">
        <v>72</v>
      </c>
      <c r="F78" s="1" t="s">
        <v>56</v>
      </c>
      <c r="G78" s="1">
        <v>20</v>
      </c>
      <c r="H78" s="1">
        <v>20.5</v>
      </c>
    </row>
    <row r="79" spans="1:9" x14ac:dyDescent="0.25">
      <c r="A79" s="1">
        <v>4</v>
      </c>
      <c r="B79" s="32">
        <v>42676</v>
      </c>
      <c r="C79" s="1" t="s">
        <v>66</v>
      </c>
      <c r="D79" s="1" t="s">
        <v>69</v>
      </c>
      <c r="E79" s="1" t="s">
        <v>72</v>
      </c>
      <c r="F79" s="1" t="s">
        <v>56</v>
      </c>
      <c r="G79" s="1">
        <v>30</v>
      </c>
      <c r="H79" s="1">
        <v>30.4</v>
      </c>
    </row>
    <row r="80" spans="1:9" x14ac:dyDescent="0.25">
      <c r="A80" s="1">
        <v>5</v>
      </c>
      <c r="B80" s="32">
        <v>42676</v>
      </c>
      <c r="C80" s="1" t="s">
        <v>66</v>
      </c>
      <c r="D80" s="1" t="s">
        <v>69</v>
      </c>
      <c r="E80" s="1" t="s">
        <v>72</v>
      </c>
      <c r="F80" s="1" t="s">
        <v>56</v>
      </c>
      <c r="G80" s="1">
        <v>40</v>
      </c>
      <c r="H80" s="1">
        <v>40.200000000000003</v>
      </c>
    </row>
    <row r="81" spans="1:8" x14ac:dyDescent="0.25">
      <c r="A81" s="1">
        <v>6</v>
      </c>
      <c r="B81" s="32">
        <v>42676</v>
      </c>
      <c r="C81" s="1" t="s">
        <v>66</v>
      </c>
      <c r="D81" s="1" t="s">
        <v>69</v>
      </c>
      <c r="E81" s="1" t="s">
        <v>72</v>
      </c>
      <c r="F81" s="1" t="s">
        <v>56</v>
      </c>
      <c r="G81" s="1">
        <v>50</v>
      </c>
      <c r="H81" s="1">
        <v>51</v>
      </c>
    </row>
    <row r="82" spans="1:8" hidden="1" x14ac:dyDescent="0.25">
      <c r="A82" s="1">
        <v>1</v>
      </c>
      <c r="B82" s="32">
        <v>42676</v>
      </c>
      <c r="C82" s="1" t="s">
        <v>66</v>
      </c>
      <c r="D82" s="1" t="s">
        <v>69</v>
      </c>
      <c r="E82" s="1" t="s">
        <v>72</v>
      </c>
      <c r="F82" s="1" t="s">
        <v>67</v>
      </c>
      <c r="G82" s="1">
        <v>0</v>
      </c>
      <c r="H82" s="1">
        <v>0</v>
      </c>
    </row>
    <row r="83" spans="1:8" x14ac:dyDescent="0.25">
      <c r="A83" s="1">
        <v>2</v>
      </c>
      <c r="B83" s="32">
        <v>42676</v>
      </c>
      <c r="C83" s="1" t="s">
        <v>66</v>
      </c>
      <c r="D83" s="1" t="s">
        <v>69</v>
      </c>
      <c r="E83" s="1" t="s">
        <v>72</v>
      </c>
      <c r="F83" s="1" t="s">
        <v>67</v>
      </c>
      <c r="G83" s="1">
        <v>0.5</v>
      </c>
      <c r="H83" s="1">
        <v>0.496</v>
      </c>
    </row>
    <row r="84" spans="1:8" x14ac:dyDescent="0.25">
      <c r="A84" s="1">
        <v>3</v>
      </c>
      <c r="B84" s="32">
        <v>42676</v>
      </c>
      <c r="C84" s="1" t="s">
        <v>66</v>
      </c>
      <c r="D84" s="1" t="s">
        <v>69</v>
      </c>
      <c r="E84" s="1" t="s">
        <v>72</v>
      </c>
      <c r="F84" s="1" t="s">
        <v>67</v>
      </c>
      <c r="G84" s="1">
        <v>1</v>
      </c>
      <c r="H84" s="1">
        <v>0.99</v>
      </c>
    </row>
    <row r="85" spans="1:8" x14ac:dyDescent="0.25">
      <c r="A85" s="1">
        <v>4</v>
      </c>
      <c r="B85" s="32">
        <v>42676</v>
      </c>
      <c r="C85" s="1" t="s">
        <v>66</v>
      </c>
      <c r="D85" s="1" t="s">
        <v>69</v>
      </c>
      <c r="E85" s="1" t="s">
        <v>72</v>
      </c>
      <c r="F85" s="1" t="s">
        <v>67</v>
      </c>
      <c r="G85" s="1">
        <v>1.5</v>
      </c>
      <c r="H85" s="1">
        <v>1.48</v>
      </c>
    </row>
    <row r="86" spans="1:8" x14ac:dyDescent="0.25">
      <c r="A86" s="1">
        <v>5</v>
      </c>
      <c r="B86" s="32">
        <v>42676</v>
      </c>
      <c r="C86" s="1" t="s">
        <v>66</v>
      </c>
      <c r="D86" s="1" t="s">
        <v>69</v>
      </c>
      <c r="E86" s="1" t="s">
        <v>72</v>
      </c>
      <c r="F86" s="1" t="s">
        <v>67</v>
      </c>
      <c r="G86" s="1">
        <v>2</v>
      </c>
      <c r="H86" s="1">
        <v>1.99</v>
      </c>
    </row>
    <row r="87" spans="1:8" x14ac:dyDescent="0.25">
      <c r="A87" s="1">
        <v>6</v>
      </c>
      <c r="B87" s="32">
        <v>42676</v>
      </c>
      <c r="C87" s="1" t="s">
        <v>66</v>
      </c>
      <c r="D87" s="1" t="s">
        <v>69</v>
      </c>
      <c r="E87" s="1" t="s">
        <v>72</v>
      </c>
      <c r="F87" s="1" t="s">
        <v>67</v>
      </c>
      <c r="G87" s="1">
        <v>2.5</v>
      </c>
      <c r="H87" s="1">
        <v>2.56</v>
      </c>
    </row>
    <row r="88" spans="1:8" hidden="1" x14ac:dyDescent="0.25">
      <c r="A88" s="1">
        <v>1</v>
      </c>
      <c r="B88" s="32">
        <v>42676</v>
      </c>
      <c r="C88" s="1" t="s">
        <v>70</v>
      </c>
      <c r="D88" s="1">
        <v>1</v>
      </c>
      <c r="E88" s="1" t="s">
        <v>74</v>
      </c>
      <c r="F88" s="1" t="s">
        <v>56</v>
      </c>
      <c r="G88" s="1" t="s">
        <v>69</v>
      </c>
      <c r="H88" s="1">
        <v>3.0000000000000001E-3</v>
      </c>
    </row>
    <row r="89" spans="1:8" hidden="1" x14ac:dyDescent="0.25">
      <c r="A89" s="1">
        <v>1</v>
      </c>
      <c r="B89" s="32">
        <v>42676</v>
      </c>
      <c r="C89" s="32" t="s">
        <v>70</v>
      </c>
      <c r="D89" s="1">
        <v>2</v>
      </c>
      <c r="E89" s="1" t="s">
        <v>74</v>
      </c>
      <c r="F89" s="1" t="s">
        <v>67</v>
      </c>
      <c r="G89" s="1" t="s">
        <v>69</v>
      </c>
      <c r="H89" s="1">
        <v>1.9E-2</v>
      </c>
    </row>
    <row r="90" spans="1:8" hidden="1" x14ac:dyDescent="0.25">
      <c r="A90" s="1">
        <v>1</v>
      </c>
      <c r="B90" s="32">
        <v>42676</v>
      </c>
      <c r="C90" s="1" t="s">
        <v>30</v>
      </c>
      <c r="D90" s="1" t="s">
        <v>78</v>
      </c>
      <c r="E90" s="1" t="s">
        <v>73</v>
      </c>
      <c r="F90" s="1" t="s">
        <v>56</v>
      </c>
      <c r="G90" s="1">
        <v>20</v>
      </c>
      <c r="H90" s="1">
        <v>20.2</v>
      </c>
    </row>
    <row r="91" spans="1:8" hidden="1" x14ac:dyDescent="0.25">
      <c r="A91" s="1">
        <v>2</v>
      </c>
      <c r="B91" s="32">
        <v>42676</v>
      </c>
      <c r="C91" s="1" t="s">
        <v>30</v>
      </c>
      <c r="D91" s="1" t="s">
        <v>78</v>
      </c>
      <c r="E91" s="1" t="s">
        <v>73</v>
      </c>
      <c r="F91" s="1" t="s">
        <v>56</v>
      </c>
      <c r="G91" s="1">
        <v>20</v>
      </c>
      <c r="H91" s="1">
        <v>20.100000000000001</v>
      </c>
    </row>
    <row r="92" spans="1:8" hidden="1" x14ac:dyDescent="0.25">
      <c r="A92" s="1">
        <v>3</v>
      </c>
      <c r="B92" s="32">
        <v>42676</v>
      </c>
      <c r="C92" s="1" t="s">
        <v>30</v>
      </c>
      <c r="D92" s="1" t="s">
        <v>78</v>
      </c>
      <c r="E92" s="1" t="s">
        <v>73</v>
      </c>
      <c r="F92" s="1" t="s">
        <v>56</v>
      </c>
      <c r="G92" s="1">
        <v>20</v>
      </c>
      <c r="H92" s="1">
        <v>20.100000000000001</v>
      </c>
    </row>
    <row r="93" spans="1:8" hidden="1" x14ac:dyDescent="0.25">
      <c r="A93" s="1">
        <v>1</v>
      </c>
      <c r="B93" s="32">
        <v>42676</v>
      </c>
      <c r="C93" s="1" t="s">
        <v>30</v>
      </c>
      <c r="D93" s="1" t="s">
        <v>78</v>
      </c>
      <c r="E93" s="1" t="s">
        <v>73</v>
      </c>
      <c r="F93" s="1" t="s">
        <v>67</v>
      </c>
      <c r="G93" s="1">
        <v>1</v>
      </c>
      <c r="H93" s="1">
        <v>0.996</v>
      </c>
    </row>
    <row r="94" spans="1:8" hidden="1" x14ac:dyDescent="0.25">
      <c r="A94" s="1">
        <v>2</v>
      </c>
      <c r="B94" s="32">
        <v>42676</v>
      </c>
      <c r="C94" s="1" t="s">
        <v>30</v>
      </c>
      <c r="D94" s="1" t="s">
        <v>78</v>
      </c>
      <c r="E94" s="1" t="s">
        <v>73</v>
      </c>
      <c r="F94" s="1" t="s">
        <v>67</v>
      </c>
      <c r="G94" s="1">
        <v>1</v>
      </c>
      <c r="H94" s="1">
        <v>0.99099999999999999</v>
      </c>
    </row>
    <row r="95" spans="1:8" hidden="1" x14ac:dyDescent="0.25">
      <c r="A95" s="1">
        <v>3</v>
      </c>
      <c r="B95" s="32">
        <v>42676</v>
      </c>
      <c r="C95" s="1" t="s">
        <v>30</v>
      </c>
      <c r="D95" s="1" t="s">
        <v>78</v>
      </c>
      <c r="E95" s="1" t="s">
        <v>73</v>
      </c>
      <c r="F95" s="1" t="s">
        <v>67</v>
      </c>
      <c r="G95" s="1">
        <v>1</v>
      </c>
      <c r="H95" s="1">
        <v>0.996</v>
      </c>
    </row>
    <row r="96" spans="1:8" hidden="1" x14ac:dyDescent="0.25">
      <c r="A96" s="1">
        <v>1</v>
      </c>
      <c r="B96" s="32">
        <v>42691</v>
      </c>
      <c r="C96" s="1" t="s">
        <v>66</v>
      </c>
      <c r="D96" s="1" t="s">
        <v>69</v>
      </c>
      <c r="E96" s="1" t="s">
        <v>72</v>
      </c>
      <c r="F96" s="1" t="s">
        <v>56</v>
      </c>
      <c r="G96" s="1">
        <v>0</v>
      </c>
      <c r="H96" s="1">
        <v>0</v>
      </c>
    </row>
    <row r="97" spans="1:8" x14ac:dyDescent="0.25">
      <c r="A97" s="1">
        <v>2</v>
      </c>
      <c r="B97" s="32">
        <v>42691</v>
      </c>
      <c r="C97" s="1" t="s">
        <v>66</v>
      </c>
      <c r="D97" s="1" t="s">
        <v>69</v>
      </c>
      <c r="E97" s="1" t="s">
        <v>72</v>
      </c>
      <c r="F97" s="1" t="s">
        <v>56</v>
      </c>
      <c r="G97" s="1">
        <v>10</v>
      </c>
      <c r="H97" s="1">
        <v>10.3</v>
      </c>
    </row>
    <row r="98" spans="1:8" x14ac:dyDescent="0.25">
      <c r="A98" s="1">
        <v>3</v>
      </c>
      <c r="B98" s="32">
        <v>42691</v>
      </c>
      <c r="C98" s="1" t="s">
        <v>66</v>
      </c>
      <c r="D98" s="1" t="s">
        <v>69</v>
      </c>
      <c r="E98" s="1" t="s">
        <v>72</v>
      </c>
      <c r="F98" s="1" t="s">
        <v>56</v>
      </c>
      <c r="G98" s="1">
        <v>20</v>
      </c>
      <c r="H98" s="1">
        <v>20.3</v>
      </c>
    </row>
    <row r="99" spans="1:8" x14ac:dyDescent="0.25">
      <c r="A99" s="1">
        <v>4</v>
      </c>
      <c r="B99" s="32">
        <v>42691</v>
      </c>
      <c r="C99" s="1" t="s">
        <v>66</v>
      </c>
      <c r="D99" s="1" t="s">
        <v>69</v>
      </c>
      <c r="E99" s="1" t="s">
        <v>72</v>
      </c>
      <c r="F99" s="1" t="s">
        <v>56</v>
      </c>
      <c r="G99" s="1">
        <v>30</v>
      </c>
      <c r="H99" s="1">
        <v>30.2</v>
      </c>
    </row>
    <row r="100" spans="1:8" x14ac:dyDescent="0.25">
      <c r="A100" s="1">
        <v>5</v>
      </c>
      <c r="B100" s="32">
        <v>42691</v>
      </c>
      <c r="C100" s="1" t="s">
        <v>66</v>
      </c>
      <c r="D100" s="1" t="s">
        <v>69</v>
      </c>
      <c r="E100" s="1" t="s">
        <v>72</v>
      </c>
      <c r="F100" s="1" t="s">
        <v>56</v>
      </c>
      <c r="G100" s="1">
        <v>40</v>
      </c>
      <c r="H100" s="1">
        <v>41.9</v>
      </c>
    </row>
    <row r="101" spans="1:8" x14ac:dyDescent="0.25">
      <c r="A101" s="1">
        <v>6</v>
      </c>
      <c r="B101" s="32">
        <v>42691</v>
      </c>
      <c r="C101" s="1" t="s">
        <v>66</v>
      </c>
      <c r="D101" s="1" t="s">
        <v>69</v>
      </c>
      <c r="E101" s="1" t="s">
        <v>72</v>
      </c>
      <c r="F101" s="1" t="s">
        <v>56</v>
      </c>
      <c r="G101" s="1">
        <v>50</v>
      </c>
      <c r="H101" s="1">
        <v>50.2</v>
      </c>
    </row>
    <row r="102" spans="1:8" hidden="1" x14ac:dyDescent="0.25">
      <c r="A102" s="1">
        <v>1</v>
      </c>
      <c r="B102" s="32">
        <v>42691</v>
      </c>
      <c r="C102" s="1" t="s">
        <v>66</v>
      </c>
      <c r="D102" s="1" t="s">
        <v>69</v>
      </c>
      <c r="E102" s="1" t="s">
        <v>72</v>
      </c>
      <c r="F102" s="1" t="s">
        <v>67</v>
      </c>
      <c r="G102" s="1">
        <v>0</v>
      </c>
      <c r="H102" s="1">
        <v>0</v>
      </c>
    </row>
    <row r="103" spans="1:8" x14ac:dyDescent="0.25">
      <c r="A103" s="1">
        <v>2</v>
      </c>
      <c r="B103" s="32">
        <v>42691</v>
      </c>
      <c r="C103" s="1" t="s">
        <v>66</v>
      </c>
      <c r="D103" s="1" t="s">
        <v>69</v>
      </c>
      <c r="E103" s="1" t="s">
        <v>72</v>
      </c>
      <c r="F103" s="1" t="s">
        <v>67</v>
      </c>
      <c r="G103" s="1">
        <v>0.5</v>
      </c>
      <c r="H103" s="1">
        <v>0.51700000000000002</v>
      </c>
    </row>
    <row r="104" spans="1:8" x14ac:dyDescent="0.25">
      <c r="A104" s="1">
        <v>3</v>
      </c>
      <c r="B104" s="32">
        <v>42691</v>
      </c>
      <c r="C104" s="1" t="s">
        <v>66</v>
      </c>
      <c r="D104" s="1" t="s">
        <v>69</v>
      </c>
      <c r="E104" s="1" t="s">
        <v>72</v>
      </c>
      <c r="F104" s="1" t="s">
        <v>67</v>
      </c>
      <c r="G104" s="1">
        <v>1</v>
      </c>
      <c r="H104" s="1">
        <v>1.01</v>
      </c>
    </row>
    <row r="105" spans="1:8" x14ac:dyDescent="0.25">
      <c r="A105" s="1">
        <v>4</v>
      </c>
      <c r="B105" s="32">
        <v>42691</v>
      </c>
      <c r="C105" s="1" t="s">
        <v>66</v>
      </c>
      <c r="D105" s="1" t="s">
        <v>69</v>
      </c>
      <c r="E105" s="1" t="s">
        <v>72</v>
      </c>
      <c r="F105" s="1" t="s">
        <v>67</v>
      </c>
      <c r="G105" s="1">
        <v>1.5</v>
      </c>
      <c r="H105" s="1">
        <v>1.51</v>
      </c>
    </row>
    <row r="106" spans="1:8" x14ac:dyDescent="0.25">
      <c r="A106" s="1">
        <v>5</v>
      </c>
      <c r="B106" s="32">
        <v>42691</v>
      </c>
      <c r="C106" s="1" t="s">
        <v>66</v>
      </c>
      <c r="D106" s="1" t="s">
        <v>69</v>
      </c>
      <c r="E106" s="1" t="s">
        <v>72</v>
      </c>
      <c r="F106" s="1" t="s">
        <v>67</v>
      </c>
      <c r="G106" s="1">
        <v>2</v>
      </c>
      <c r="H106" s="1">
        <v>1.97</v>
      </c>
    </row>
    <row r="107" spans="1:8" x14ac:dyDescent="0.25">
      <c r="A107" s="1">
        <v>6</v>
      </c>
      <c r="B107" s="32">
        <v>42691</v>
      </c>
      <c r="C107" s="1" t="s">
        <v>66</v>
      </c>
      <c r="D107" s="1" t="s">
        <v>69</v>
      </c>
      <c r="E107" s="1" t="s">
        <v>72</v>
      </c>
      <c r="F107" s="1" t="s">
        <v>67</v>
      </c>
      <c r="G107" s="1">
        <v>2.5</v>
      </c>
      <c r="H107" s="1">
        <v>2.5499999999999998</v>
      </c>
    </row>
    <row r="108" spans="1:8" hidden="1" x14ac:dyDescent="0.25">
      <c r="A108" s="1">
        <v>1</v>
      </c>
      <c r="B108" s="32">
        <v>42691</v>
      </c>
      <c r="C108" s="1" t="s">
        <v>70</v>
      </c>
      <c r="D108" s="1">
        <v>1</v>
      </c>
      <c r="E108" s="1" t="s">
        <v>74</v>
      </c>
      <c r="F108" s="1" t="s">
        <v>56</v>
      </c>
      <c r="G108" s="1" t="s">
        <v>69</v>
      </c>
      <c r="H108" s="1">
        <v>-6.4000000000000001E-2</v>
      </c>
    </row>
    <row r="109" spans="1:8" hidden="1" x14ac:dyDescent="0.25">
      <c r="A109" s="1">
        <v>1</v>
      </c>
      <c r="B109" s="32">
        <v>42691</v>
      </c>
      <c r="C109" s="32" t="s">
        <v>70</v>
      </c>
      <c r="D109" s="1">
        <v>2</v>
      </c>
      <c r="E109" s="1" t="s">
        <v>74</v>
      </c>
      <c r="F109" s="1" t="s">
        <v>67</v>
      </c>
      <c r="G109" s="1" t="s">
        <v>69</v>
      </c>
      <c r="H109" s="1">
        <v>2.4E-2</v>
      </c>
    </row>
    <row r="110" spans="1:8" hidden="1" x14ac:dyDescent="0.25">
      <c r="A110" s="1">
        <v>1</v>
      </c>
      <c r="B110" s="32">
        <v>42691</v>
      </c>
      <c r="C110" s="1" t="s">
        <v>30</v>
      </c>
      <c r="D110" s="1" t="s">
        <v>79</v>
      </c>
      <c r="E110" s="1" t="s">
        <v>73</v>
      </c>
      <c r="F110" s="1" t="s">
        <v>56</v>
      </c>
      <c r="G110" s="1">
        <v>20</v>
      </c>
      <c r="H110" s="1">
        <v>19.899999999999999</v>
      </c>
    </row>
    <row r="111" spans="1:8" hidden="1" x14ac:dyDescent="0.25">
      <c r="A111" s="1">
        <v>2</v>
      </c>
      <c r="B111" s="32">
        <v>42691</v>
      </c>
      <c r="C111" s="1" t="s">
        <v>30</v>
      </c>
      <c r="D111" s="1" t="s">
        <v>79</v>
      </c>
      <c r="E111" s="1" t="s">
        <v>73</v>
      </c>
      <c r="F111" s="1" t="s">
        <v>56</v>
      </c>
      <c r="G111" s="1">
        <v>20</v>
      </c>
      <c r="H111" s="1">
        <v>19.2</v>
      </c>
    </row>
    <row r="112" spans="1:8" hidden="1" x14ac:dyDescent="0.25">
      <c r="A112" s="1">
        <v>3</v>
      </c>
      <c r="B112" s="32">
        <v>42691</v>
      </c>
      <c r="C112" s="1" t="s">
        <v>30</v>
      </c>
      <c r="D112" s="1" t="s">
        <v>79</v>
      </c>
      <c r="E112" s="1" t="s">
        <v>73</v>
      </c>
      <c r="F112" s="1" t="s">
        <v>56</v>
      </c>
      <c r="G112" s="1">
        <v>20</v>
      </c>
      <c r="H112" s="1">
        <v>19.899999999999999</v>
      </c>
    </row>
    <row r="113" spans="1:8" hidden="1" x14ac:dyDescent="0.25">
      <c r="A113" s="1">
        <v>1</v>
      </c>
      <c r="B113" s="32">
        <v>42691</v>
      </c>
      <c r="C113" s="1" t="s">
        <v>30</v>
      </c>
      <c r="D113" s="1" t="s">
        <v>79</v>
      </c>
      <c r="E113" s="1" t="s">
        <v>73</v>
      </c>
      <c r="F113" s="1" t="s">
        <v>67</v>
      </c>
      <c r="G113" s="1">
        <v>1</v>
      </c>
      <c r="H113" s="1">
        <v>0.96899999999999997</v>
      </c>
    </row>
    <row r="114" spans="1:8" hidden="1" x14ac:dyDescent="0.25">
      <c r="A114" s="1">
        <v>2</v>
      </c>
      <c r="B114" s="32">
        <v>42691</v>
      </c>
      <c r="C114" s="1" t="s">
        <v>30</v>
      </c>
      <c r="D114" s="1" t="s">
        <v>79</v>
      </c>
      <c r="E114" s="1" t="s">
        <v>73</v>
      </c>
      <c r="F114" s="1" t="s">
        <v>67</v>
      </c>
      <c r="G114" s="1">
        <v>1</v>
      </c>
      <c r="H114" s="1">
        <v>0.96499999999999997</v>
      </c>
    </row>
    <row r="115" spans="1:8" hidden="1" x14ac:dyDescent="0.25">
      <c r="A115" s="1">
        <v>3</v>
      </c>
      <c r="B115" s="32">
        <v>42691</v>
      </c>
      <c r="C115" s="1" t="s">
        <v>30</v>
      </c>
      <c r="D115" s="1" t="s">
        <v>79</v>
      </c>
      <c r="E115" s="1" t="s">
        <v>73</v>
      </c>
      <c r="F115" s="1" t="s">
        <v>67</v>
      </c>
      <c r="G115" s="1">
        <v>1</v>
      </c>
      <c r="H115" s="1">
        <v>0.97</v>
      </c>
    </row>
    <row r="116" spans="1:8" hidden="1" x14ac:dyDescent="0.25">
      <c r="A116" s="1">
        <v>1</v>
      </c>
      <c r="B116" s="32">
        <v>42691</v>
      </c>
      <c r="C116" s="1" t="s">
        <v>30</v>
      </c>
      <c r="D116" s="1" t="s">
        <v>75</v>
      </c>
      <c r="E116" s="1">
        <v>9272796</v>
      </c>
      <c r="F116" s="1" t="s">
        <v>56</v>
      </c>
      <c r="G116" s="1" t="s">
        <v>69</v>
      </c>
      <c r="H116" s="1">
        <v>32.4</v>
      </c>
    </row>
    <row r="117" spans="1:8" hidden="1" x14ac:dyDescent="0.25">
      <c r="A117" s="1">
        <v>2</v>
      </c>
      <c r="B117" s="32">
        <v>42691</v>
      </c>
      <c r="C117" s="1" t="s">
        <v>30</v>
      </c>
      <c r="D117" s="1" t="s">
        <v>75</v>
      </c>
      <c r="E117" s="1">
        <v>9272796</v>
      </c>
      <c r="F117" s="1" t="s">
        <v>56</v>
      </c>
      <c r="G117" s="1" t="s">
        <v>69</v>
      </c>
      <c r="H117" s="1">
        <v>32</v>
      </c>
    </row>
    <row r="118" spans="1:8" hidden="1" x14ac:dyDescent="0.25">
      <c r="A118" s="1">
        <v>1</v>
      </c>
      <c r="B118" s="32">
        <v>42694</v>
      </c>
      <c r="C118" s="1" t="s">
        <v>66</v>
      </c>
      <c r="D118" s="1" t="s">
        <v>69</v>
      </c>
      <c r="E118" s="1" t="s">
        <v>72</v>
      </c>
      <c r="F118" s="1" t="s">
        <v>56</v>
      </c>
      <c r="G118" s="1">
        <v>0</v>
      </c>
      <c r="H118" s="1">
        <v>0</v>
      </c>
    </row>
    <row r="119" spans="1:8" x14ac:dyDescent="0.25">
      <c r="A119" s="1">
        <v>2</v>
      </c>
      <c r="B119" s="32">
        <v>42694</v>
      </c>
      <c r="C119" s="1" t="s">
        <v>66</v>
      </c>
      <c r="D119" s="1" t="s">
        <v>69</v>
      </c>
      <c r="E119" s="1" t="s">
        <v>72</v>
      </c>
      <c r="F119" s="1" t="s">
        <v>56</v>
      </c>
      <c r="G119" s="1">
        <v>10</v>
      </c>
      <c r="H119" s="1">
        <v>10.6</v>
      </c>
    </row>
    <row r="120" spans="1:8" x14ac:dyDescent="0.25">
      <c r="A120" s="1">
        <v>3</v>
      </c>
      <c r="B120" s="32">
        <v>42694</v>
      </c>
      <c r="C120" s="1" t="s">
        <v>66</v>
      </c>
      <c r="D120" s="1" t="s">
        <v>69</v>
      </c>
      <c r="E120" s="1" t="s">
        <v>72</v>
      </c>
      <c r="F120" s="1" t="s">
        <v>56</v>
      </c>
      <c r="G120" s="1">
        <v>20</v>
      </c>
      <c r="H120" s="1">
        <v>20.6</v>
      </c>
    </row>
    <row r="121" spans="1:8" x14ac:dyDescent="0.25">
      <c r="A121" s="1">
        <v>4</v>
      </c>
      <c r="B121" s="32">
        <v>42694</v>
      </c>
      <c r="C121" s="1" t="s">
        <v>66</v>
      </c>
      <c r="D121" s="1" t="s">
        <v>69</v>
      </c>
      <c r="E121" s="1" t="s">
        <v>72</v>
      </c>
      <c r="F121" s="1" t="s">
        <v>56</v>
      </c>
      <c r="G121" s="1">
        <v>30</v>
      </c>
      <c r="H121" s="1">
        <v>31.5</v>
      </c>
    </row>
    <row r="122" spans="1:8" x14ac:dyDescent="0.25">
      <c r="A122" s="1">
        <v>5</v>
      </c>
      <c r="B122" s="32">
        <v>42694</v>
      </c>
      <c r="C122" s="1" t="s">
        <v>66</v>
      </c>
      <c r="D122" s="1" t="s">
        <v>69</v>
      </c>
      <c r="E122" s="1" t="s">
        <v>72</v>
      </c>
      <c r="F122" s="1" t="s">
        <v>56</v>
      </c>
      <c r="G122" s="1">
        <v>40</v>
      </c>
      <c r="H122" s="1">
        <v>41.7</v>
      </c>
    </row>
    <row r="123" spans="1:8" x14ac:dyDescent="0.25">
      <c r="A123" s="1">
        <v>6</v>
      </c>
      <c r="B123" s="32">
        <v>42694</v>
      </c>
      <c r="C123" s="1" t="s">
        <v>66</v>
      </c>
      <c r="D123" s="1" t="s">
        <v>69</v>
      </c>
      <c r="E123" s="1" t="s">
        <v>72</v>
      </c>
      <c r="F123" s="1" t="s">
        <v>56</v>
      </c>
      <c r="G123" s="1">
        <v>50</v>
      </c>
      <c r="H123" s="1">
        <v>52.8</v>
      </c>
    </row>
    <row r="124" spans="1:8" hidden="1" x14ac:dyDescent="0.25">
      <c r="A124" s="1">
        <v>1</v>
      </c>
      <c r="B124" s="32">
        <v>42694</v>
      </c>
      <c r="C124" s="1" t="s">
        <v>66</v>
      </c>
      <c r="D124" s="1" t="s">
        <v>69</v>
      </c>
      <c r="E124" s="1" t="s">
        <v>72</v>
      </c>
      <c r="F124" s="1" t="s">
        <v>67</v>
      </c>
      <c r="G124" s="1">
        <v>0</v>
      </c>
      <c r="H124" s="1">
        <v>0</v>
      </c>
    </row>
    <row r="125" spans="1:8" x14ac:dyDescent="0.25">
      <c r="A125" s="1">
        <v>2</v>
      </c>
      <c r="B125" s="32">
        <v>42694</v>
      </c>
      <c r="C125" s="1" t="s">
        <v>66</v>
      </c>
      <c r="D125" s="1" t="s">
        <v>69</v>
      </c>
      <c r="E125" s="1" t="s">
        <v>72</v>
      </c>
      <c r="F125" s="1" t="s">
        <v>67</v>
      </c>
      <c r="G125" s="1">
        <v>0.5</v>
      </c>
      <c r="H125" s="1">
        <v>0.496</v>
      </c>
    </row>
    <row r="126" spans="1:8" x14ac:dyDescent="0.25">
      <c r="A126" s="1">
        <v>3</v>
      </c>
      <c r="B126" s="32">
        <v>42694</v>
      </c>
      <c r="C126" s="1" t="s">
        <v>66</v>
      </c>
      <c r="D126" s="1" t="s">
        <v>69</v>
      </c>
      <c r="E126" s="1" t="s">
        <v>72</v>
      </c>
      <c r="F126" s="1" t="s">
        <v>67</v>
      </c>
      <c r="G126" s="1">
        <v>1</v>
      </c>
      <c r="H126" s="1">
        <v>1.02</v>
      </c>
    </row>
    <row r="127" spans="1:8" x14ac:dyDescent="0.25">
      <c r="A127" s="1">
        <v>4</v>
      </c>
      <c r="B127" s="32">
        <v>42694</v>
      </c>
      <c r="C127" s="1" t="s">
        <v>66</v>
      </c>
      <c r="D127" s="1" t="s">
        <v>69</v>
      </c>
      <c r="E127" s="1" t="s">
        <v>72</v>
      </c>
      <c r="F127" s="1" t="s">
        <v>67</v>
      </c>
      <c r="G127" s="1">
        <v>1.5</v>
      </c>
      <c r="H127" s="1">
        <v>1.52</v>
      </c>
    </row>
    <row r="128" spans="1:8" x14ac:dyDescent="0.25">
      <c r="A128" s="1">
        <v>5</v>
      </c>
      <c r="B128" s="32">
        <v>42694</v>
      </c>
      <c r="C128" s="1" t="s">
        <v>66</v>
      </c>
      <c r="D128" s="1" t="s">
        <v>69</v>
      </c>
      <c r="E128" s="1" t="s">
        <v>72</v>
      </c>
      <c r="F128" s="1" t="s">
        <v>67</v>
      </c>
      <c r="G128" s="1">
        <v>2</v>
      </c>
      <c r="H128" s="1">
        <v>2.0299999999999998</v>
      </c>
    </row>
    <row r="129" spans="1:8" x14ac:dyDescent="0.25">
      <c r="A129" s="1">
        <v>6</v>
      </c>
      <c r="B129" s="32">
        <v>42694</v>
      </c>
      <c r="C129" s="1" t="s">
        <v>66</v>
      </c>
      <c r="D129" s="1" t="s">
        <v>69</v>
      </c>
      <c r="E129" s="1" t="s">
        <v>72</v>
      </c>
      <c r="F129" s="1" t="s">
        <v>67</v>
      </c>
      <c r="G129" s="1">
        <v>2.5</v>
      </c>
      <c r="H129" s="1">
        <v>2.4900000000000002</v>
      </c>
    </row>
    <row r="130" spans="1:8" hidden="1" x14ac:dyDescent="0.25">
      <c r="A130" s="1">
        <v>1</v>
      </c>
      <c r="B130" s="32">
        <v>42694</v>
      </c>
      <c r="C130" s="1" t="s">
        <v>70</v>
      </c>
      <c r="D130" s="1">
        <v>1</v>
      </c>
      <c r="E130" s="1" t="s">
        <v>74</v>
      </c>
      <c r="F130" s="1" t="s">
        <v>56</v>
      </c>
      <c r="G130" s="1" t="s">
        <v>69</v>
      </c>
      <c r="H130" s="1">
        <v>4.0000000000000001E-3</v>
      </c>
    </row>
    <row r="131" spans="1:8" hidden="1" x14ac:dyDescent="0.25">
      <c r="A131" s="1">
        <v>1</v>
      </c>
      <c r="B131" s="32">
        <v>42694</v>
      </c>
      <c r="C131" s="32" t="s">
        <v>70</v>
      </c>
      <c r="D131" s="1">
        <v>2</v>
      </c>
      <c r="E131" s="1" t="s">
        <v>74</v>
      </c>
      <c r="F131" s="1" t="s">
        <v>67</v>
      </c>
      <c r="G131" s="1" t="s">
        <v>69</v>
      </c>
      <c r="H131" s="1">
        <v>2.9000000000000001E-2</v>
      </c>
    </row>
    <row r="132" spans="1:8" hidden="1" x14ac:dyDescent="0.25">
      <c r="A132" s="1">
        <v>1</v>
      </c>
      <c r="B132" s="32">
        <v>42694</v>
      </c>
      <c r="C132" s="1" t="s">
        <v>30</v>
      </c>
      <c r="D132" s="1" t="s">
        <v>32</v>
      </c>
      <c r="E132" s="1" t="s">
        <v>73</v>
      </c>
      <c r="F132" s="1" t="s">
        <v>56</v>
      </c>
      <c r="G132" s="1">
        <v>20</v>
      </c>
      <c r="H132" s="1">
        <v>20.3</v>
      </c>
    </row>
    <row r="133" spans="1:8" hidden="1" x14ac:dyDescent="0.25">
      <c r="A133" s="1">
        <v>2</v>
      </c>
      <c r="B133" s="32">
        <v>42694</v>
      </c>
      <c r="C133" s="1" t="s">
        <v>30</v>
      </c>
      <c r="D133" s="1" t="s">
        <v>32</v>
      </c>
      <c r="E133" s="1" t="s">
        <v>73</v>
      </c>
      <c r="F133" s="1" t="s">
        <v>56</v>
      </c>
      <c r="G133" s="1">
        <v>20</v>
      </c>
      <c r="H133" s="1">
        <v>19.899999999999999</v>
      </c>
    </row>
    <row r="134" spans="1:8" hidden="1" x14ac:dyDescent="0.25">
      <c r="A134" s="1">
        <v>3</v>
      </c>
      <c r="B134" s="32">
        <v>42694</v>
      </c>
      <c r="C134" s="1" t="s">
        <v>30</v>
      </c>
      <c r="D134" s="1" t="s">
        <v>32</v>
      </c>
      <c r="E134" s="1" t="s">
        <v>73</v>
      </c>
      <c r="F134" s="1" t="s">
        <v>56</v>
      </c>
      <c r="G134" s="1">
        <v>20</v>
      </c>
      <c r="H134" s="1">
        <v>20.100000000000001</v>
      </c>
    </row>
    <row r="135" spans="1:8" hidden="1" x14ac:dyDescent="0.25">
      <c r="A135" s="1">
        <v>1</v>
      </c>
      <c r="B135" s="32">
        <v>42694</v>
      </c>
      <c r="C135" s="1" t="s">
        <v>30</v>
      </c>
      <c r="D135" s="1" t="s">
        <v>32</v>
      </c>
      <c r="E135" s="1" t="s">
        <v>73</v>
      </c>
      <c r="F135" s="1" t="s">
        <v>67</v>
      </c>
      <c r="G135" s="1">
        <v>1</v>
      </c>
      <c r="H135" s="1">
        <v>1.01</v>
      </c>
    </row>
    <row r="136" spans="1:8" hidden="1" x14ac:dyDescent="0.25">
      <c r="A136" s="1">
        <v>2</v>
      </c>
      <c r="B136" s="32">
        <v>42694</v>
      </c>
      <c r="C136" s="1" t="s">
        <v>30</v>
      </c>
      <c r="D136" s="1" t="s">
        <v>32</v>
      </c>
      <c r="E136" s="1" t="s">
        <v>73</v>
      </c>
      <c r="F136" s="1" t="s">
        <v>67</v>
      </c>
      <c r="G136" s="1">
        <v>1</v>
      </c>
      <c r="H136" s="1">
        <v>1.04</v>
      </c>
    </row>
    <row r="137" spans="1:8" hidden="1" x14ac:dyDescent="0.25">
      <c r="A137" s="1">
        <v>3</v>
      </c>
      <c r="B137" s="32">
        <v>42694</v>
      </c>
      <c r="C137" s="1" t="s">
        <v>30</v>
      </c>
      <c r="D137" s="1" t="s">
        <v>32</v>
      </c>
      <c r="E137" s="1" t="s">
        <v>73</v>
      </c>
      <c r="F137" s="1" t="s">
        <v>67</v>
      </c>
      <c r="G137" s="1">
        <v>1</v>
      </c>
      <c r="H137" s="1">
        <v>1.01</v>
      </c>
    </row>
    <row r="138" spans="1:8" hidden="1" x14ac:dyDescent="0.25">
      <c r="A138" s="1">
        <v>1</v>
      </c>
      <c r="B138" s="32">
        <v>42694</v>
      </c>
      <c r="C138" s="1" t="s">
        <v>30</v>
      </c>
      <c r="D138" s="1" t="s">
        <v>76</v>
      </c>
      <c r="E138" s="1">
        <v>9272796</v>
      </c>
      <c r="F138" s="1" t="s">
        <v>56</v>
      </c>
      <c r="G138" s="1" t="s">
        <v>69</v>
      </c>
      <c r="H138" s="1">
        <v>32.200000000000003</v>
      </c>
    </row>
    <row r="139" spans="1:8" hidden="1" x14ac:dyDescent="0.25">
      <c r="A139" s="1">
        <v>2</v>
      </c>
      <c r="B139" s="32">
        <v>42694</v>
      </c>
      <c r="C139" s="1" t="s">
        <v>30</v>
      </c>
      <c r="D139" s="1" t="s">
        <v>76</v>
      </c>
      <c r="E139" s="1">
        <v>9272796</v>
      </c>
      <c r="F139" s="1" t="s">
        <v>56</v>
      </c>
      <c r="G139" s="1" t="s">
        <v>69</v>
      </c>
      <c r="H139" s="1">
        <v>31.2</v>
      </c>
    </row>
    <row r="140" spans="1:8" hidden="1" x14ac:dyDescent="0.25">
      <c r="A140" s="1">
        <v>1</v>
      </c>
      <c r="B140" s="32">
        <v>42696</v>
      </c>
      <c r="C140" s="1" t="s">
        <v>66</v>
      </c>
      <c r="D140" s="1" t="s">
        <v>69</v>
      </c>
      <c r="E140" s="1" t="s">
        <v>72</v>
      </c>
      <c r="F140" s="1" t="s">
        <v>56</v>
      </c>
      <c r="G140" s="1">
        <v>0</v>
      </c>
      <c r="H140" s="1">
        <v>0</v>
      </c>
    </row>
    <row r="141" spans="1:8" x14ac:dyDescent="0.25">
      <c r="A141" s="1">
        <v>2</v>
      </c>
      <c r="B141" s="32">
        <v>42696</v>
      </c>
      <c r="C141" s="1" t="s">
        <v>66</v>
      </c>
      <c r="D141" s="1" t="s">
        <v>69</v>
      </c>
      <c r="E141" s="1" t="s">
        <v>72</v>
      </c>
      <c r="F141" s="1" t="s">
        <v>56</v>
      </c>
      <c r="G141" s="1">
        <v>10</v>
      </c>
      <c r="H141" s="1">
        <v>9.98</v>
      </c>
    </row>
    <row r="142" spans="1:8" x14ac:dyDescent="0.25">
      <c r="A142" s="1">
        <v>3</v>
      </c>
      <c r="B142" s="32">
        <v>42696</v>
      </c>
      <c r="C142" s="1" t="s">
        <v>66</v>
      </c>
      <c r="D142" s="1" t="s">
        <v>69</v>
      </c>
      <c r="E142" s="1" t="s">
        <v>72</v>
      </c>
      <c r="F142" s="1" t="s">
        <v>56</v>
      </c>
      <c r="G142" s="1">
        <v>20</v>
      </c>
      <c r="H142" s="1">
        <v>20.399999999999999</v>
      </c>
    </row>
    <row r="143" spans="1:8" x14ac:dyDescent="0.25">
      <c r="A143" s="1">
        <v>4</v>
      </c>
      <c r="B143" s="32">
        <v>42696</v>
      </c>
      <c r="C143" s="1" t="s">
        <v>66</v>
      </c>
      <c r="D143" s="1" t="s">
        <v>69</v>
      </c>
      <c r="E143" s="1" t="s">
        <v>72</v>
      </c>
      <c r="F143" s="1" t="s">
        <v>56</v>
      </c>
      <c r="G143" s="1">
        <v>30</v>
      </c>
      <c r="H143" s="1">
        <v>30.8</v>
      </c>
    </row>
    <row r="144" spans="1:8" x14ac:dyDescent="0.25">
      <c r="A144" s="1">
        <v>5</v>
      </c>
      <c r="B144" s="32">
        <v>42696</v>
      </c>
      <c r="C144" s="1" t="s">
        <v>66</v>
      </c>
      <c r="D144" s="1" t="s">
        <v>69</v>
      </c>
      <c r="E144" s="1" t="s">
        <v>72</v>
      </c>
      <c r="F144" s="1" t="s">
        <v>56</v>
      </c>
      <c r="G144" s="1">
        <v>40</v>
      </c>
      <c r="H144" s="1">
        <v>41.1</v>
      </c>
    </row>
    <row r="145" spans="1:8" x14ac:dyDescent="0.25">
      <c r="A145" s="1">
        <v>6</v>
      </c>
      <c r="B145" s="32">
        <v>42696</v>
      </c>
      <c r="C145" s="1" t="s">
        <v>66</v>
      </c>
      <c r="D145" s="1" t="s">
        <v>69</v>
      </c>
      <c r="E145" s="1" t="s">
        <v>72</v>
      </c>
      <c r="F145" s="1" t="s">
        <v>56</v>
      </c>
      <c r="G145" s="1">
        <v>50</v>
      </c>
      <c r="H145" s="1">
        <v>52</v>
      </c>
    </row>
    <row r="146" spans="1:8" hidden="1" x14ac:dyDescent="0.25">
      <c r="A146" s="1">
        <v>1</v>
      </c>
      <c r="B146" s="32">
        <v>42696</v>
      </c>
      <c r="C146" s="1" t="s">
        <v>66</v>
      </c>
      <c r="D146" s="1" t="s">
        <v>69</v>
      </c>
      <c r="E146" s="1" t="s">
        <v>72</v>
      </c>
      <c r="F146" s="1" t="s">
        <v>67</v>
      </c>
      <c r="G146" s="1">
        <v>0</v>
      </c>
      <c r="H146" s="1">
        <v>0</v>
      </c>
    </row>
    <row r="147" spans="1:8" x14ac:dyDescent="0.25">
      <c r="A147" s="1">
        <v>2</v>
      </c>
      <c r="B147" s="32">
        <v>42696</v>
      </c>
      <c r="C147" s="1" t="s">
        <v>66</v>
      </c>
      <c r="D147" s="1" t="s">
        <v>69</v>
      </c>
      <c r="E147" s="1" t="s">
        <v>72</v>
      </c>
      <c r="F147" s="1" t="s">
        <v>67</v>
      </c>
      <c r="G147" s="1">
        <v>0.5</v>
      </c>
      <c r="H147" s="1">
        <v>0.51</v>
      </c>
    </row>
    <row r="148" spans="1:8" x14ac:dyDescent="0.25">
      <c r="A148" s="1">
        <v>3</v>
      </c>
      <c r="B148" s="32">
        <v>42696</v>
      </c>
      <c r="C148" s="1" t="s">
        <v>66</v>
      </c>
      <c r="D148" s="1" t="s">
        <v>69</v>
      </c>
      <c r="E148" s="1" t="s">
        <v>72</v>
      </c>
      <c r="F148" s="1" t="s">
        <v>67</v>
      </c>
      <c r="G148" s="1">
        <v>1</v>
      </c>
      <c r="H148" s="1">
        <v>0.98</v>
      </c>
    </row>
    <row r="149" spans="1:8" x14ac:dyDescent="0.25">
      <c r="A149" s="1">
        <v>4</v>
      </c>
      <c r="B149" s="32">
        <v>42696</v>
      </c>
      <c r="C149" s="1" t="s">
        <v>66</v>
      </c>
      <c r="D149" s="1" t="s">
        <v>69</v>
      </c>
      <c r="E149" s="1" t="s">
        <v>72</v>
      </c>
      <c r="F149" s="1" t="s">
        <v>67</v>
      </c>
      <c r="G149" s="1">
        <v>1.5</v>
      </c>
      <c r="H149" s="1">
        <v>1.47</v>
      </c>
    </row>
    <row r="150" spans="1:8" x14ac:dyDescent="0.25">
      <c r="A150" s="1">
        <v>5</v>
      </c>
      <c r="B150" s="32">
        <v>42696</v>
      </c>
      <c r="C150" s="1" t="s">
        <v>66</v>
      </c>
      <c r="D150" s="1" t="s">
        <v>69</v>
      </c>
      <c r="E150" s="1" t="s">
        <v>72</v>
      </c>
      <c r="F150" s="1" t="s">
        <v>67</v>
      </c>
      <c r="G150" s="1">
        <v>2</v>
      </c>
      <c r="H150" s="1">
        <v>1.97</v>
      </c>
    </row>
    <row r="151" spans="1:8" x14ac:dyDescent="0.25">
      <c r="A151" s="1">
        <v>6</v>
      </c>
      <c r="B151" s="32">
        <v>42696</v>
      </c>
      <c r="C151" s="1" t="s">
        <v>66</v>
      </c>
      <c r="D151" s="1" t="s">
        <v>69</v>
      </c>
      <c r="E151" s="1" t="s">
        <v>72</v>
      </c>
      <c r="F151" s="1" t="s">
        <v>67</v>
      </c>
      <c r="G151" s="1">
        <v>2.5</v>
      </c>
      <c r="H151" s="1">
        <v>2.5</v>
      </c>
    </row>
    <row r="152" spans="1:8" hidden="1" x14ac:dyDescent="0.25">
      <c r="A152" s="1">
        <v>1</v>
      </c>
      <c r="B152" s="32">
        <v>42696</v>
      </c>
      <c r="C152" s="1" t="s">
        <v>70</v>
      </c>
      <c r="D152" s="1">
        <v>1</v>
      </c>
      <c r="E152" s="1" t="s">
        <v>74</v>
      </c>
      <c r="F152" s="1" t="s">
        <v>56</v>
      </c>
      <c r="G152" s="1" t="s">
        <v>69</v>
      </c>
      <c r="H152" s="1">
        <v>4.8000000000000001E-2</v>
      </c>
    </row>
    <row r="153" spans="1:8" hidden="1" x14ac:dyDescent="0.25">
      <c r="A153" s="1">
        <v>1</v>
      </c>
      <c r="B153" s="32">
        <v>42696</v>
      </c>
      <c r="C153" s="32" t="s">
        <v>70</v>
      </c>
      <c r="D153" s="1">
        <v>2</v>
      </c>
      <c r="E153" s="1" t="s">
        <v>74</v>
      </c>
      <c r="F153" s="1" t="s">
        <v>67</v>
      </c>
      <c r="G153" s="1" t="s">
        <v>69</v>
      </c>
      <c r="H153" s="1">
        <v>3.7999999999999999E-2</v>
      </c>
    </row>
    <row r="154" spans="1:8" hidden="1" x14ac:dyDescent="0.25">
      <c r="A154" s="1">
        <v>1</v>
      </c>
      <c r="B154" s="32">
        <v>42696</v>
      </c>
      <c r="C154" s="1" t="s">
        <v>30</v>
      </c>
      <c r="D154" s="1" t="s">
        <v>80</v>
      </c>
      <c r="E154" s="1" t="s">
        <v>73</v>
      </c>
      <c r="F154" s="1" t="s">
        <v>56</v>
      </c>
      <c r="G154" s="1">
        <v>20</v>
      </c>
      <c r="H154" s="1">
        <v>19.5</v>
      </c>
    </row>
    <row r="155" spans="1:8" hidden="1" x14ac:dyDescent="0.25">
      <c r="A155" s="1">
        <v>2</v>
      </c>
      <c r="B155" s="32">
        <v>42696</v>
      </c>
      <c r="C155" s="1" t="s">
        <v>30</v>
      </c>
      <c r="D155" s="1" t="s">
        <v>80</v>
      </c>
      <c r="E155" s="1" t="s">
        <v>73</v>
      </c>
      <c r="F155" s="1" t="s">
        <v>56</v>
      </c>
      <c r="G155" s="1">
        <v>20</v>
      </c>
      <c r="H155" s="1">
        <v>19.899999999999999</v>
      </c>
    </row>
    <row r="156" spans="1:8" hidden="1" x14ac:dyDescent="0.25">
      <c r="A156" s="1">
        <v>3</v>
      </c>
      <c r="B156" s="32">
        <v>42696</v>
      </c>
      <c r="C156" s="1" t="s">
        <v>30</v>
      </c>
      <c r="D156" s="1" t="s">
        <v>80</v>
      </c>
      <c r="E156" s="1" t="s">
        <v>73</v>
      </c>
      <c r="F156" s="1" t="s">
        <v>56</v>
      </c>
      <c r="G156" s="1">
        <v>20</v>
      </c>
      <c r="H156" s="1">
        <v>19.600000000000001</v>
      </c>
    </row>
    <row r="157" spans="1:8" hidden="1" x14ac:dyDescent="0.25">
      <c r="A157" s="1">
        <v>1</v>
      </c>
      <c r="B157" s="32">
        <v>42696</v>
      </c>
      <c r="C157" s="1" t="s">
        <v>30</v>
      </c>
      <c r="D157" s="1" t="s">
        <v>80</v>
      </c>
      <c r="E157" s="1" t="s">
        <v>73</v>
      </c>
      <c r="F157" s="1" t="s">
        <v>67</v>
      </c>
      <c r="G157" s="1">
        <v>1</v>
      </c>
      <c r="H157" s="1">
        <v>0.98499999999999999</v>
      </c>
    </row>
    <row r="158" spans="1:8" hidden="1" x14ac:dyDescent="0.25">
      <c r="A158" s="1">
        <v>2</v>
      </c>
      <c r="B158" s="32">
        <v>42696</v>
      </c>
      <c r="C158" s="1" t="s">
        <v>30</v>
      </c>
      <c r="D158" s="1" t="s">
        <v>80</v>
      </c>
      <c r="E158" s="1" t="s">
        <v>73</v>
      </c>
      <c r="F158" s="1" t="s">
        <v>67</v>
      </c>
      <c r="G158" s="1">
        <v>1</v>
      </c>
      <c r="H158" s="1">
        <v>1</v>
      </c>
    </row>
    <row r="159" spans="1:8" hidden="1" x14ac:dyDescent="0.25">
      <c r="A159" s="1">
        <v>3</v>
      </c>
      <c r="B159" s="32">
        <v>42696</v>
      </c>
      <c r="C159" s="1" t="s">
        <v>30</v>
      </c>
      <c r="D159" s="1" t="s">
        <v>80</v>
      </c>
      <c r="E159" s="1" t="s">
        <v>73</v>
      </c>
      <c r="F159" s="1" t="s">
        <v>67</v>
      </c>
      <c r="G159" s="1">
        <v>1</v>
      </c>
      <c r="H159" s="1">
        <v>1.03</v>
      </c>
    </row>
    <row r="160" spans="1:8" hidden="1" x14ac:dyDescent="0.25">
      <c r="A160" s="1">
        <v>1</v>
      </c>
      <c r="B160" s="32">
        <v>42696</v>
      </c>
      <c r="C160" s="1" t="s">
        <v>30</v>
      </c>
      <c r="D160" s="1" t="s">
        <v>77</v>
      </c>
      <c r="E160" s="1">
        <v>9272796</v>
      </c>
      <c r="F160" s="1" t="s">
        <v>56</v>
      </c>
      <c r="G160" s="1" t="s">
        <v>69</v>
      </c>
      <c r="H160" s="1">
        <v>32.5</v>
      </c>
    </row>
    <row r="161" spans="1:8" hidden="1" x14ac:dyDescent="0.25">
      <c r="A161" s="1">
        <v>2</v>
      </c>
      <c r="B161" s="32">
        <v>42696</v>
      </c>
      <c r="C161" s="1" t="s">
        <v>30</v>
      </c>
      <c r="D161" s="1" t="s">
        <v>77</v>
      </c>
      <c r="E161" s="1">
        <v>9272796</v>
      </c>
      <c r="F161" s="1" t="s">
        <v>56</v>
      </c>
      <c r="G161" s="1" t="s">
        <v>69</v>
      </c>
      <c r="H161" s="1">
        <v>31.7</v>
      </c>
    </row>
    <row r="162" spans="1:8" hidden="1" x14ac:dyDescent="0.25">
      <c r="A162" s="1">
        <v>1</v>
      </c>
      <c r="B162" s="32">
        <v>42703</v>
      </c>
      <c r="C162" s="1" t="s">
        <v>66</v>
      </c>
      <c r="D162" s="1" t="s">
        <v>69</v>
      </c>
      <c r="E162" s="1" t="s">
        <v>72</v>
      </c>
      <c r="F162" s="1" t="s">
        <v>56</v>
      </c>
      <c r="G162" s="1">
        <v>0</v>
      </c>
      <c r="H162" s="1">
        <v>0</v>
      </c>
    </row>
    <row r="163" spans="1:8" x14ac:dyDescent="0.25">
      <c r="A163" s="1">
        <v>2</v>
      </c>
      <c r="B163" s="32">
        <v>42703</v>
      </c>
      <c r="C163" s="1" t="s">
        <v>66</v>
      </c>
      <c r="D163" s="1" t="s">
        <v>69</v>
      </c>
      <c r="E163" s="1" t="s">
        <v>72</v>
      </c>
      <c r="F163" s="1" t="s">
        <v>56</v>
      </c>
      <c r="G163" s="1">
        <v>10</v>
      </c>
      <c r="H163" s="1">
        <v>10.6</v>
      </c>
    </row>
    <row r="164" spans="1:8" x14ac:dyDescent="0.25">
      <c r="A164" s="1">
        <v>3</v>
      </c>
      <c r="B164" s="32">
        <v>42703</v>
      </c>
      <c r="C164" s="1" t="s">
        <v>66</v>
      </c>
      <c r="D164" s="1" t="s">
        <v>69</v>
      </c>
      <c r="E164" s="1" t="s">
        <v>72</v>
      </c>
      <c r="F164" s="1" t="s">
        <v>56</v>
      </c>
      <c r="G164" s="1">
        <v>20</v>
      </c>
      <c r="H164" s="1">
        <v>20.7</v>
      </c>
    </row>
    <row r="165" spans="1:8" x14ac:dyDescent="0.25">
      <c r="A165" s="1">
        <v>4</v>
      </c>
      <c r="B165" s="32">
        <v>42703</v>
      </c>
      <c r="C165" s="1" t="s">
        <v>66</v>
      </c>
      <c r="D165" s="1" t="s">
        <v>69</v>
      </c>
      <c r="E165" s="1" t="s">
        <v>72</v>
      </c>
      <c r="F165" s="1" t="s">
        <v>56</v>
      </c>
      <c r="G165" s="1">
        <v>30</v>
      </c>
      <c r="H165" s="1">
        <v>30.6</v>
      </c>
    </row>
    <row r="166" spans="1:8" x14ac:dyDescent="0.25">
      <c r="A166" s="1">
        <v>5</v>
      </c>
      <c r="B166" s="32">
        <v>42703</v>
      </c>
      <c r="C166" s="1" t="s">
        <v>66</v>
      </c>
      <c r="D166" s="1" t="s">
        <v>69</v>
      </c>
      <c r="E166" s="1" t="s">
        <v>72</v>
      </c>
      <c r="F166" s="1" t="s">
        <v>56</v>
      </c>
      <c r="G166" s="1">
        <v>40</v>
      </c>
      <c r="H166" s="1">
        <v>41.3</v>
      </c>
    </row>
    <row r="167" spans="1:8" x14ac:dyDescent="0.25">
      <c r="A167" s="1">
        <v>6</v>
      </c>
      <c r="B167" s="32">
        <v>42703</v>
      </c>
      <c r="C167" s="1" t="s">
        <v>66</v>
      </c>
      <c r="D167" s="1" t="s">
        <v>69</v>
      </c>
      <c r="E167" s="1" t="s">
        <v>72</v>
      </c>
      <c r="F167" s="1" t="s">
        <v>56</v>
      </c>
      <c r="G167" s="1">
        <v>50</v>
      </c>
      <c r="H167" s="1">
        <v>52</v>
      </c>
    </row>
    <row r="168" spans="1:8" hidden="1" x14ac:dyDescent="0.25">
      <c r="A168" s="1">
        <v>1</v>
      </c>
      <c r="B168" s="32">
        <v>42703</v>
      </c>
      <c r="C168" s="1" t="s">
        <v>66</v>
      </c>
      <c r="D168" s="1" t="s">
        <v>69</v>
      </c>
      <c r="E168" s="1" t="s">
        <v>72</v>
      </c>
      <c r="F168" s="1" t="s">
        <v>67</v>
      </c>
      <c r="G168" s="1">
        <v>0</v>
      </c>
      <c r="H168" s="1">
        <v>0</v>
      </c>
    </row>
    <row r="169" spans="1:8" x14ac:dyDescent="0.25">
      <c r="A169" s="1">
        <v>2</v>
      </c>
      <c r="B169" s="32">
        <v>42703</v>
      </c>
      <c r="C169" s="1" t="s">
        <v>66</v>
      </c>
      <c r="D169" s="1" t="s">
        <v>69</v>
      </c>
      <c r="E169" s="1" t="s">
        <v>72</v>
      </c>
      <c r="F169" s="1" t="s">
        <v>67</v>
      </c>
      <c r="G169" s="1">
        <v>0.5</v>
      </c>
      <c r="H169" s="1">
        <v>0.51300000000000001</v>
      </c>
    </row>
    <row r="170" spans="1:8" x14ac:dyDescent="0.25">
      <c r="A170" s="1">
        <v>3</v>
      </c>
      <c r="B170" s="32">
        <v>42703</v>
      </c>
      <c r="C170" s="1" t="s">
        <v>66</v>
      </c>
      <c r="D170" s="1" t="s">
        <v>69</v>
      </c>
      <c r="E170" s="1" t="s">
        <v>72</v>
      </c>
      <c r="F170" s="1" t="s">
        <v>67</v>
      </c>
      <c r="G170" s="1">
        <v>1</v>
      </c>
      <c r="H170" s="1">
        <v>1.04</v>
      </c>
    </row>
    <row r="171" spans="1:8" x14ac:dyDescent="0.25">
      <c r="A171" s="1">
        <v>4</v>
      </c>
      <c r="B171" s="32">
        <v>42703</v>
      </c>
      <c r="C171" s="1" t="s">
        <v>66</v>
      </c>
      <c r="D171" s="1" t="s">
        <v>69</v>
      </c>
      <c r="E171" s="1" t="s">
        <v>72</v>
      </c>
      <c r="F171" s="1" t="s">
        <v>67</v>
      </c>
      <c r="G171" s="1">
        <v>1.5</v>
      </c>
      <c r="H171" s="1">
        <v>1.55</v>
      </c>
    </row>
    <row r="172" spans="1:8" x14ac:dyDescent="0.25">
      <c r="A172" s="1">
        <v>5</v>
      </c>
      <c r="B172" s="32">
        <v>42703</v>
      </c>
      <c r="C172" s="1" t="s">
        <v>66</v>
      </c>
      <c r="D172" s="1" t="s">
        <v>69</v>
      </c>
      <c r="E172" s="1" t="s">
        <v>72</v>
      </c>
      <c r="F172" s="1" t="s">
        <v>67</v>
      </c>
      <c r="G172" s="1">
        <v>2</v>
      </c>
      <c r="H172" s="1">
        <v>2.0099999999999998</v>
      </c>
    </row>
    <row r="173" spans="1:8" x14ac:dyDescent="0.25">
      <c r="A173" s="1">
        <v>6</v>
      </c>
      <c r="B173" s="32">
        <v>42703</v>
      </c>
      <c r="C173" s="1" t="s">
        <v>66</v>
      </c>
      <c r="D173" s="1" t="s">
        <v>69</v>
      </c>
      <c r="E173" s="1" t="s">
        <v>72</v>
      </c>
      <c r="F173" s="1" t="s">
        <v>67</v>
      </c>
      <c r="G173" s="1">
        <v>2.5</v>
      </c>
      <c r="H173" s="1">
        <v>2.54</v>
      </c>
    </row>
    <row r="174" spans="1:8" hidden="1" x14ac:dyDescent="0.25">
      <c r="A174" s="1">
        <v>1</v>
      </c>
      <c r="B174" s="32">
        <v>42703</v>
      </c>
      <c r="C174" s="1" t="s">
        <v>70</v>
      </c>
      <c r="D174" s="1">
        <v>1</v>
      </c>
      <c r="E174" s="1" t="s">
        <v>74</v>
      </c>
      <c r="F174" s="1" t="s">
        <v>56</v>
      </c>
      <c r="G174" s="1" t="s">
        <v>69</v>
      </c>
      <c r="H174" s="1">
        <v>3.1E-2</v>
      </c>
    </row>
    <row r="175" spans="1:8" hidden="1" x14ac:dyDescent="0.25">
      <c r="A175" s="1">
        <v>1</v>
      </c>
      <c r="B175" s="32">
        <v>42703</v>
      </c>
      <c r="C175" s="32" t="s">
        <v>70</v>
      </c>
      <c r="D175" s="1">
        <v>2</v>
      </c>
      <c r="E175" s="1" t="s">
        <v>74</v>
      </c>
      <c r="F175" s="1" t="s">
        <v>67</v>
      </c>
      <c r="G175" s="1" t="s">
        <v>69</v>
      </c>
      <c r="H175" s="1">
        <v>1.7000000000000001E-2</v>
      </c>
    </row>
    <row r="176" spans="1:8" hidden="1" x14ac:dyDescent="0.25">
      <c r="A176" s="1">
        <v>1</v>
      </c>
      <c r="B176" s="32">
        <v>42703</v>
      </c>
      <c r="C176" s="1" t="s">
        <v>30</v>
      </c>
      <c r="D176" s="1" t="s">
        <v>81</v>
      </c>
      <c r="E176" s="1" t="s">
        <v>73</v>
      </c>
      <c r="F176" s="1" t="s">
        <v>56</v>
      </c>
      <c r="G176" s="1">
        <v>20</v>
      </c>
      <c r="H176" s="1">
        <v>20.6</v>
      </c>
    </row>
    <row r="177" spans="1:8" hidden="1" x14ac:dyDescent="0.25">
      <c r="A177" s="1">
        <v>2</v>
      </c>
      <c r="B177" s="32">
        <v>42703</v>
      </c>
      <c r="C177" s="1" t="s">
        <v>30</v>
      </c>
      <c r="D177" s="1" t="s">
        <v>81</v>
      </c>
      <c r="E177" s="1" t="s">
        <v>73</v>
      </c>
      <c r="F177" s="1" t="s">
        <v>56</v>
      </c>
      <c r="G177" s="1">
        <v>20</v>
      </c>
      <c r="H177" s="1">
        <v>20.5</v>
      </c>
    </row>
    <row r="178" spans="1:8" hidden="1" x14ac:dyDescent="0.25">
      <c r="A178" s="1">
        <v>3</v>
      </c>
      <c r="B178" s="32">
        <v>42703</v>
      </c>
      <c r="C178" s="1" t="s">
        <v>30</v>
      </c>
      <c r="D178" s="1" t="s">
        <v>81</v>
      </c>
      <c r="E178" s="1" t="s">
        <v>73</v>
      </c>
      <c r="F178" s="1" t="s">
        <v>56</v>
      </c>
      <c r="G178" s="1">
        <v>20</v>
      </c>
      <c r="H178" s="1">
        <v>20.399999999999999</v>
      </c>
    </row>
    <row r="179" spans="1:8" hidden="1" x14ac:dyDescent="0.25">
      <c r="A179" s="1">
        <v>1</v>
      </c>
      <c r="B179" s="32">
        <v>42703</v>
      </c>
      <c r="C179" s="1" t="s">
        <v>30</v>
      </c>
      <c r="D179" s="1" t="s">
        <v>81</v>
      </c>
      <c r="E179" s="1" t="s">
        <v>73</v>
      </c>
      <c r="F179" s="1" t="s">
        <v>67</v>
      </c>
      <c r="G179" s="1">
        <v>1</v>
      </c>
      <c r="H179" s="1">
        <v>1.03</v>
      </c>
    </row>
    <row r="180" spans="1:8" hidden="1" x14ac:dyDescent="0.25">
      <c r="A180" s="1">
        <v>2</v>
      </c>
      <c r="B180" s="32">
        <v>42703</v>
      </c>
      <c r="C180" s="1" t="s">
        <v>30</v>
      </c>
      <c r="D180" s="1" t="s">
        <v>81</v>
      </c>
      <c r="E180" s="1" t="s">
        <v>73</v>
      </c>
      <c r="F180" s="1" t="s">
        <v>67</v>
      </c>
      <c r="G180" s="1">
        <v>1</v>
      </c>
      <c r="H180" s="1">
        <v>1.04</v>
      </c>
    </row>
    <row r="181" spans="1:8" hidden="1" x14ac:dyDescent="0.25">
      <c r="A181" s="1">
        <v>3</v>
      </c>
      <c r="B181" s="32">
        <v>42703</v>
      </c>
      <c r="C181" s="1" t="s">
        <v>30</v>
      </c>
      <c r="D181" s="1" t="s">
        <v>81</v>
      </c>
      <c r="E181" s="1" t="s">
        <v>73</v>
      </c>
      <c r="F181" s="1" t="s">
        <v>67</v>
      </c>
      <c r="G181" s="1">
        <v>1</v>
      </c>
      <c r="H181" s="1">
        <v>1.04</v>
      </c>
    </row>
    <row r="182" spans="1:8" hidden="1" x14ac:dyDescent="0.25">
      <c r="A182" s="1">
        <v>1</v>
      </c>
      <c r="B182" s="32">
        <v>42703</v>
      </c>
      <c r="C182" s="1" t="s">
        <v>30</v>
      </c>
      <c r="D182" s="1" t="s">
        <v>82</v>
      </c>
      <c r="E182" s="1">
        <v>9272796</v>
      </c>
      <c r="F182" s="1" t="s">
        <v>56</v>
      </c>
      <c r="G182" s="1" t="s">
        <v>69</v>
      </c>
      <c r="H182" s="1">
        <v>32.700000000000003</v>
      </c>
    </row>
    <row r="183" spans="1:8" hidden="1" x14ac:dyDescent="0.25">
      <c r="A183" s="1">
        <v>2</v>
      </c>
      <c r="B183" s="32">
        <v>42703</v>
      </c>
      <c r="C183" s="1" t="s">
        <v>30</v>
      </c>
      <c r="D183" s="1" t="s">
        <v>82</v>
      </c>
      <c r="E183" s="1">
        <v>9272796</v>
      </c>
      <c r="F183" s="1" t="s">
        <v>56</v>
      </c>
      <c r="G183" s="1" t="s">
        <v>69</v>
      </c>
      <c r="H183" s="1">
        <v>32.4</v>
      </c>
    </row>
  </sheetData>
  <autoFilter ref="A1:H183">
    <filterColumn colId="2">
      <filters>
        <filter val="Linearity"/>
      </filters>
    </filterColumn>
    <filterColumn colId="6">
      <filters>
        <filter val="0.5"/>
        <filter val="1"/>
        <filter val="1.5"/>
        <filter val="10"/>
        <filter val="2"/>
        <filter val="2.5"/>
        <filter val="20"/>
        <filter val="30"/>
        <filter val="40"/>
        <filter val="50"/>
      </filters>
    </filterColumn>
    <sortState ref="A2:H183">
      <sortCondition ref="B1:B1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 Precision &amp; MU</vt:lpstr>
      <vt:lpstr>ANOVA - Low</vt:lpstr>
      <vt:lpstr>ANOVA - High</vt:lpstr>
      <vt:lpstr>ANOVA - 9272796</vt:lpstr>
      <vt:lpstr>Bias</vt:lpstr>
      <vt:lpstr>Linearity - Low</vt:lpstr>
      <vt:lpstr>Linearity - High</vt:lpstr>
      <vt:lpstr>LOD-LOR</vt:lpstr>
      <vt:lpstr>Raw 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cp:lastPrinted>2012-10-08T01:22:15Z</cp:lastPrinted>
  <dcterms:created xsi:type="dcterms:W3CDTF">2012-10-08T00:47:38Z</dcterms:created>
  <dcterms:modified xsi:type="dcterms:W3CDTF">2016-12-15T02:21:09Z</dcterms:modified>
</cp:coreProperties>
</file>