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GeekBrains\II год\Диплом\Для диплома\"/>
    </mc:Choice>
  </mc:AlternateContent>
  <xr:revisionPtr revIDLastSave="0" documentId="13_ncr:1_{3B80CCDB-4A98-412F-911F-41BEE393BF7A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Учебный кейс 1" sheetId="1" r:id="rId1"/>
    <sheet name="Учебный кейс 2" sheetId="2" r:id="rId2"/>
    <sheet name="Учебный кейс 3" sheetId="3" r:id="rId3"/>
    <sheet name="Учебный кейс 4" sheetId="4" r:id="rId4"/>
    <sheet name="ДЗ" sheetId="5" r:id="rId5"/>
  </sheets>
  <externalReferences>
    <externalReference r:id="rId6"/>
  </externalReferences>
  <definedNames>
    <definedName name="DPP" localSheetId="3">'Учебный кейс 4'!$B$6</definedName>
    <definedName name="IRR" localSheetId="3">'Учебный кейс 4'!$B$5</definedName>
    <definedName name="NPV" localSheetId="3">'Учебный кейс 4'!$B$3</definedName>
    <definedName name="PI" localSheetId="3">'Учебный кейс 4'!$B$4</definedName>
    <definedName name="PVI" localSheetId="3">'Учебный кейс 4'!$I$28</definedName>
    <definedName name="Инвест_7лет_Дисконт" localSheetId="3">'Учебный кейс 4'!$I$16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4" i="5" l="1"/>
  <c r="C85" i="5" l="1"/>
  <c r="C86" i="5" s="1"/>
  <c r="B70" i="5"/>
  <c r="E68" i="5"/>
  <c r="D68" i="5"/>
  <c r="D69" i="5" s="1"/>
  <c r="C68" i="5"/>
  <c r="C69" i="5" s="1"/>
  <c r="D63" i="5"/>
  <c r="C63" i="5"/>
  <c r="I62" i="5"/>
  <c r="D58" i="5"/>
  <c r="E58" i="5" s="1"/>
  <c r="D56" i="5"/>
  <c r="C56" i="5"/>
  <c r="B56" i="5"/>
  <c r="E55" i="5"/>
  <c r="E56" i="5" s="1"/>
  <c r="C39" i="5"/>
  <c r="C40" i="5"/>
  <c r="C41" i="5"/>
  <c r="C42" i="5"/>
  <c r="C38" i="5"/>
  <c r="D19" i="5"/>
  <c r="C19" i="5"/>
  <c r="B25" i="5"/>
  <c r="H23" i="5"/>
  <c r="G23" i="5"/>
  <c r="G28" i="5" s="1"/>
  <c r="F23" i="5"/>
  <c r="F28" i="5" s="1"/>
  <c r="E23" i="5"/>
  <c r="E28" i="5" s="1"/>
  <c r="D23" i="5"/>
  <c r="D24" i="5" s="1"/>
  <c r="C23" i="5"/>
  <c r="C28" i="5" s="1"/>
  <c r="H18" i="5"/>
  <c r="C14" i="5"/>
  <c r="D14" i="5" s="1"/>
  <c r="E14" i="5" s="1"/>
  <c r="F14" i="5" s="1"/>
  <c r="G14" i="5" s="1"/>
  <c r="H14" i="5" s="1"/>
  <c r="D13" i="5"/>
  <c r="C13" i="5"/>
  <c r="B13" i="5"/>
  <c r="E12" i="5"/>
  <c r="E13" i="5" s="1"/>
  <c r="C28" i="4"/>
  <c r="G27" i="4"/>
  <c r="F27" i="4"/>
  <c r="C27" i="4"/>
  <c r="B23" i="4"/>
  <c r="H21" i="4"/>
  <c r="G21" i="4"/>
  <c r="F21" i="4"/>
  <c r="E21" i="4"/>
  <c r="E27" i="4" s="1"/>
  <c r="D21" i="4"/>
  <c r="D22" i="4" s="1"/>
  <c r="D23" i="4" s="1"/>
  <c r="C21" i="4"/>
  <c r="C22" i="4" s="1"/>
  <c r="D16" i="4"/>
  <c r="C16" i="4"/>
  <c r="H15" i="4"/>
  <c r="H25" i="4" s="1"/>
  <c r="G15" i="4"/>
  <c r="G25" i="4" s="1"/>
  <c r="F15" i="4"/>
  <c r="E15" i="4"/>
  <c r="E25" i="4" s="1"/>
  <c r="D15" i="4"/>
  <c r="D25" i="4" s="1"/>
  <c r="C15" i="4"/>
  <c r="I15" i="4" s="1"/>
  <c r="D11" i="4"/>
  <c r="E11" i="4" s="1"/>
  <c r="F11" i="4" s="1"/>
  <c r="G11" i="4" s="1"/>
  <c r="H11" i="4" s="1"/>
  <c r="C11" i="4"/>
  <c r="D9" i="4"/>
  <c r="D29" i="4" s="1"/>
  <c r="C9" i="4"/>
  <c r="B9" i="4"/>
  <c r="E8" i="4"/>
  <c r="E9" i="4" s="1"/>
  <c r="E29" i="4" s="1"/>
  <c r="D70" i="5" l="1"/>
  <c r="C72" i="5"/>
  <c r="C73" i="5" s="1"/>
  <c r="C78" i="5" s="1"/>
  <c r="E69" i="5"/>
  <c r="C74" i="5"/>
  <c r="C75" i="5" s="1"/>
  <c r="C43" i="5"/>
  <c r="E26" i="5"/>
  <c r="E30" i="5" s="1"/>
  <c r="D26" i="5"/>
  <c r="C76" i="5"/>
  <c r="C77" i="5" s="1"/>
  <c r="C79" i="5" s="1"/>
  <c r="D76" i="5"/>
  <c r="D72" i="5"/>
  <c r="D74" i="5"/>
  <c r="D75" i="5" s="1"/>
  <c r="E63" i="5"/>
  <c r="E70" i="5" s="1"/>
  <c r="C70" i="5"/>
  <c r="E72" i="5"/>
  <c r="E74" i="5"/>
  <c r="E75" i="5" s="1"/>
  <c r="I68" i="5"/>
  <c r="E24" i="5"/>
  <c r="E19" i="5"/>
  <c r="C24" i="5"/>
  <c r="C29" i="5"/>
  <c r="I18" i="5"/>
  <c r="H26" i="5"/>
  <c r="G26" i="5"/>
  <c r="E29" i="5"/>
  <c r="D28" i="5"/>
  <c r="D29" i="5" s="1"/>
  <c r="H28" i="5"/>
  <c r="F26" i="5"/>
  <c r="F12" i="5"/>
  <c r="F19" i="5" s="1"/>
  <c r="I23" i="5"/>
  <c r="C26" i="5"/>
  <c r="C23" i="4"/>
  <c r="E28" i="4"/>
  <c r="E22" i="4"/>
  <c r="F25" i="4"/>
  <c r="F8" i="4"/>
  <c r="I21" i="4"/>
  <c r="C25" i="4"/>
  <c r="E16" i="4"/>
  <c r="D27" i="4"/>
  <c r="D28" i="4" s="1"/>
  <c r="H27" i="4"/>
  <c r="D73" i="5" l="1"/>
  <c r="B52" i="5"/>
  <c r="I74" i="5"/>
  <c r="E76" i="5"/>
  <c r="D78" i="5"/>
  <c r="E73" i="5"/>
  <c r="D77" i="5"/>
  <c r="D79" i="5" s="1"/>
  <c r="F24" i="5"/>
  <c r="C27" i="5"/>
  <c r="B9" i="5"/>
  <c r="F13" i="5"/>
  <c r="G12" i="5"/>
  <c r="G24" i="5" s="1"/>
  <c r="C30" i="5"/>
  <c r="I28" i="5"/>
  <c r="G8" i="4"/>
  <c r="F22" i="4"/>
  <c r="F9" i="4"/>
  <c r="C26" i="4"/>
  <c r="B5" i="4"/>
  <c r="E23" i="4"/>
  <c r="C29" i="4"/>
  <c r="F16" i="4"/>
  <c r="I27" i="4"/>
  <c r="E77" i="5" l="1"/>
  <c r="E79" i="5" s="1"/>
  <c r="E78" i="5"/>
  <c r="G19" i="5"/>
  <c r="C31" i="5"/>
  <c r="C33" i="5" s="1"/>
  <c r="C32" i="5"/>
  <c r="D27" i="5"/>
  <c r="F30" i="5"/>
  <c r="F29" i="5"/>
  <c r="H12" i="5"/>
  <c r="H24" i="5" s="1"/>
  <c r="G13" i="5"/>
  <c r="C30" i="4"/>
  <c r="F29" i="4"/>
  <c r="F28" i="4"/>
  <c r="F23" i="4"/>
  <c r="C31" i="4"/>
  <c r="D26" i="4"/>
  <c r="H8" i="4"/>
  <c r="G9" i="4"/>
  <c r="G16" i="4"/>
  <c r="G22" i="4"/>
  <c r="G23" i="4" s="1"/>
  <c r="I63" i="5" l="1"/>
  <c r="I69" i="5"/>
  <c r="H13" i="5"/>
  <c r="H30" i="5" s="1"/>
  <c r="H19" i="5"/>
  <c r="G30" i="5"/>
  <c r="G29" i="5"/>
  <c r="D32" i="5"/>
  <c r="E27" i="5"/>
  <c r="D31" i="4"/>
  <c r="E26" i="4"/>
  <c r="G29" i="4"/>
  <c r="G28" i="4"/>
  <c r="H9" i="4"/>
  <c r="H16" i="4"/>
  <c r="I16" i="4" s="1"/>
  <c r="H22" i="4"/>
  <c r="H23" i="4" s="1"/>
  <c r="I23" i="4" s="1"/>
  <c r="B3" i="4" s="1"/>
  <c r="C32" i="4"/>
  <c r="D30" i="4"/>
  <c r="H29" i="5" l="1"/>
  <c r="A80" i="5"/>
  <c r="A34" i="5"/>
  <c r="B51" i="5"/>
  <c r="I75" i="5"/>
  <c r="I76" i="5"/>
  <c r="I70" i="5"/>
  <c r="B50" i="5" s="1"/>
  <c r="I29" i="5"/>
  <c r="E32" i="5"/>
  <c r="F27" i="5"/>
  <c r="D32" i="4"/>
  <c r="E30" i="4"/>
  <c r="I22" i="4"/>
  <c r="B4" i="4" s="1"/>
  <c r="H29" i="4"/>
  <c r="H28" i="4"/>
  <c r="I28" i="4" s="1"/>
  <c r="E31" i="4"/>
  <c r="F26" i="4"/>
  <c r="B53" i="5" l="1"/>
  <c r="F32" i="5"/>
  <c r="G27" i="5"/>
  <c r="E32" i="4"/>
  <c r="F30" i="4"/>
  <c r="F31" i="4"/>
  <c r="G26" i="4"/>
  <c r="I29" i="4"/>
  <c r="G32" i="5" l="1"/>
  <c r="H27" i="5"/>
  <c r="F32" i="4"/>
  <c r="G30" i="4"/>
  <c r="G31" i="4"/>
  <c r="H26" i="4"/>
  <c r="H32" i="5" l="1"/>
  <c r="H31" i="4"/>
  <c r="G32" i="4"/>
  <c r="H30" i="4"/>
  <c r="H32" i="4" s="1"/>
  <c r="B6" i="4" s="1"/>
  <c r="A33" i="4" s="1"/>
  <c r="H25" i="5"/>
  <c r="D30" i="5"/>
  <c r="D31" i="5" s="1"/>
  <c r="I19" i="5"/>
  <c r="D25" i="5"/>
  <c r="E25" i="5"/>
  <c r="C25" i="5"/>
  <c r="G25" i="5" l="1"/>
  <c r="F25" i="5"/>
  <c r="I25" i="5" s="1"/>
  <c r="B7" i="5" s="1"/>
  <c r="D33" i="5"/>
  <c r="E31" i="5"/>
  <c r="I24" i="5"/>
  <c r="B8" i="5" s="1"/>
  <c r="I30" i="5"/>
  <c r="E33" i="5" l="1"/>
  <c r="F31" i="5"/>
  <c r="G31" i="5" l="1"/>
  <c r="F33" i="5"/>
  <c r="G33" i="5" l="1"/>
  <c r="H31" i="5"/>
  <c r="H33" i="5" l="1"/>
  <c r="B10" i="5" s="1"/>
</calcChain>
</file>

<file path=xl/sharedStrings.xml><?xml version="1.0" encoding="utf-8"?>
<sst xmlns="http://schemas.openxmlformats.org/spreadsheetml/2006/main" count="123" uniqueCount="49">
  <si>
    <r>
      <rPr>
        <sz val="11"/>
        <color theme="1"/>
        <rFont val="Calibri"/>
      </rPr>
      <t xml:space="preserve">Вам необходимо посчитать (простым способом), на какой год окупится проект: 
</t>
    </r>
    <r>
      <rPr>
        <b/>
        <sz val="11"/>
        <color theme="1"/>
        <rFont val="Calibri"/>
      </rPr>
      <t>Вариант 1:</t>
    </r>
    <r>
      <rPr>
        <sz val="11"/>
        <color theme="1"/>
        <rFont val="Calibri"/>
      </rPr>
      <t xml:space="preserve">
вложение в проект в 2020 году — 5 000 000 руб. 
в 2021 году получите доход — 1 000 000 руб.
с 2022 года будете получать эффект — 4 500 000 руб.
</t>
    </r>
    <r>
      <rPr>
        <b/>
        <sz val="11"/>
        <color theme="1"/>
        <rFont val="Calibri"/>
      </rPr>
      <t>Вариант 2:</t>
    </r>
    <r>
      <rPr>
        <sz val="11"/>
        <color theme="1"/>
        <rFont val="Calibri"/>
      </rPr>
      <t xml:space="preserve">
если с 2021 года вы будете платить ежегодно по 500 000 за поддержку решения?
</t>
    </r>
  </si>
  <si>
    <t>Задание 1. Сколько вы получите денег, если сегодня положите в банк 300 рублей под ставку 10% на 3 года?</t>
  </si>
  <si>
    <t xml:space="preserve">Задание 2. Вы хотите заработать 500 руб через 3 года. Сколько вам нужно положить денег в банк сегодня?  процентная ставка = 10% 
</t>
  </si>
  <si>
    <t>Известно, что в 2021 году в бизнес было инвестировано 500 тыс. рублей.
Ожидаемые доходы (CFt) за 5 лет составят:
2022 год – 100 тыс. рублей;
2023 год – 150 тыс. рублей;
2024 год – 200 тыс. рублей;
2025 год – 250 тыс. рублей;
2026 год – 300 тыс. рублей.
Ставка дисконтирования равна 20 %.
Рассчитайте NPV проекта</t>
  </si>
  <si>
    <r>
      <rPr>
        <b/>
        <sz val="11"/>
        <color rgb="FF000000"/>
        <rFont val="Calibri"/>
      </rPr>
      <t xml:space="preserve">Продолжение Учебного кейса 3 </t>
    </r>
    <r>
      <rPr>
        <sz val="11"/>
        <color rgb="FF000000"/>
        <rFont val="Calibri"/>
      </rPr>
      <t xml:space="preserve">
В 2021 году в бизнес было инвестировано 500 тыс. рублей.(2019 год)
Ожидаемые доходы (CFt) за 5 лет составят:
2022 год – 100 тыс. рублей;
2023 год – 150 тыс. рублей;
2024 год – 200 тыс. рублей;
2025 год – 250 тыс. рублей;
2026 год – 300 тыс. рублей.
</t>
    </r>
  </si>
  <si>
    <r>
      <rPr>
        <sz val="11"/>
        <color rgb="FF70AD47"/>
        <rFont val="Calibri"/>
      </rPr>
      <t>NEW</t>
    </r>
    <r>
      <rPr>
        <sz val="11"/>
        <color rgb="FF000000"/>
        <rFont val="Calibri"/>
      </rPr>
      <t xml:space="preserve"> Ожидаемые расходы составят: 
2022 год – 50 тыс. рублей; 
2023 год – 20 тыс. рублей; 
2024 год – 10 тыс. рублей; 
2025 год – 10 тыс. рублей; 
Ставка дисконтирования равна 20 %. Рассчитайте NPV проекта</t>
    </r>
  </si>
  <si>
    <t>Чистая дисконтированная стоимость проекта, NPV (тыс. руб.)</t>
  </si>
  <si>
    <t>Разница между доходами и расходами, приведенная на текущую дату</t>
  </si>
  <si>
    <t>Индекс доходности, PI</t>
  </si>
  <si>
    <t xml:space="preserve">отношение суммы приведенных доходов к приведенным расходам - чем больше, тем лучше. Должна быть Обязательно больше 1, иначе проект убыточен. Показывает, сколько вы получите от  вложения 1 рубля </t>
  </si>
  <si>
    <t>Внутренняя норма рентабельности IRR, %</t>
  </si>
  <si>
    <t>какая "ставка" получается в вашем проекте, должно быть больше ставки дисконтирования</t>
  </si>
  <si>
    <t>DDP, лет
Период окупаемости инвестиций</t>
  </si>
  <si>
    <t>когда окупится проект (совокупные доходы превысят расходы)</t>
  </si>
  <si>
    <t>Ставка дисконтирования</t>
  </si>
  <si>
    <t xml:space="preserve">предоставляется экономистами, зависит от маркетинговой стратегии компании. </t>
  </si>
  <si>
    <t>Номер года</t>
  </si>
  <si>
    <t>Коэффициент дисконтирования</t>
  </si>
  <si>
    <t>1-й год</t>
  </si>
  <si>
    <t>2-й год</t>
  </si>
  <si>
    <t>3-й год</t>
  </si>
  <si>
    <t>4-й год</t>
  </si>
  <si>
    <t>5-й год</t>
  </si>
  <si>
    <t>6-й год</t>
  </si>
  <si>
    <t>7-й год</t>
  </si>
  <si>
    <t>Капитальные затраты (CAPEX):</t>
  </si>
  <si>
    <t>Операционные затраты (OPEX):</t>
  </si>
  <si>
    <t>Итого затраты</t>
  </si>
  <si>
    <t>Дисконтированные затраты</t>
  </si>
  <si>
    <t>Экономический эффект</t>
  </si>
  <si>
    <t>Увеличение дохода</t>
  </si>
  <si>
    <t>Снижение затрат</t>
  </si>
  <si>
    <t>Итого доход</t>
  </si>
  <si>
    <t>Дисконтированный доход</t>
  </si>
  <si>
    <t>NPV</t>
  </si>
  <si>
    <t>Движение денежных средств (Cash flow)</t>
  </si>
  <si>
    <t>Накопленный CashFlow (прибыль)</t>
  </si>
  <si>
    <t>OCF</t>
  </si>
  <si>
    <t>PVI</t>
  </si>
  <si>
    <t>Дисконтированный ден. поток (DCF)</t>
  </si>
  <si>
    <t>Накопленный DCF, млн. руб.</t>
  </si>
  <si>
    <t>Простая окупаемость, лет (первичные затраты/ средне годовую прибыль)</t>
  </si>
  <si>
    <t>Дисконтированная окупаемость, лет</t>
  </si>
  <si>
    <t xml:space="preserve">1. В проект нужно вложить 1500000 рублей (нулевой год, пусть он будет 2021). Планируется, что в течение первого года (2022) доход будет 600 тысяч рублей. В течение второго — 150 тысяч. В течение третьего — 450 тысяч рублей. А в четвёртом — 600 тысяч, пятый год - 600 тысяч. Рассчитайте NPV и срок окупаемости (простым  и дисконтированным способом, ставка дисконтирования = 12%). 
</t>
  </si>
  <si>
    <t>2. Для своего учебного проекта составьте экономическую модель по шаблону "Учебного кейса3", сделайте выводы об экономической привлекательности вашего проекта. Если вы подрядчик, определите и рассчитайте экономическую модель с т.з. заказчика. Ставку дисконтирования можно применить 12%</t>
  </si>
  <si>
    <t>0-й год</t>
  </si>
  <si>
    <t>Доход</t>
  </si>
  <si>
    <t>CFt</t>
  </si>
  <si>
    <t>Комментарии: проект на два года, инвестиции в 0 год 500000, доходность по годам взяла экономию из предыдущего ДЗ, ставка дисконтирования по заданию 12%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</si>
</sst>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&quot;р.&quot;_-;\-* #,##0&quot;р.&quot;_-;_-* &quot;-&quot;???&quot;р.&quot;_-;_-@"/>
    <numFmt numFmtId="165" formatCode="0.000"/>
    <numFmt numFmtId="166" formatCode="_-* #,##0.00&quot;р.&quot;_-;\-* #,##0.00&quot;р.&quot;_-;_-* &quot;-&quot;??&quot;р.&quot;_-;_-@"/>
    <numFmt numFmtId="167" formatCode="_-* #,##0.000&quot;р.&quot;_-;\-* #,##0.000&quot;р.&quot;_-;_-* &quot;-&quot;???&quot;р.&quot;_-;_-@"/>
  </numFmts>
  <fonts count="25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scheme val="minor"/>
    </font>
    <font>
      <sz val="14"/>
      <color rgb="FF262730"/>
      <name val="&quot;Apercu Pro&quot;"/>
    </font>
    <font>
      <sz val="14"/>
      <color rgb="FF262730"/>
      <name val="Arial"/>
    </font>
    <font>
      <i/>
      <sz val="12"/>
      <color rgb="FF262730"/>
      <name val="&quot;Apercu Pro&quot;"/>
    </font>
    <font>
      <i/>
      <sz val="14"/>
      <color rgb="FF262730"/>
      <name val="&quot;Apercu Pro&quot;"/>
    </font>
    <font>
      <i/>
      <sz val="11"/>
      <color rgb="FF262730"/>
      <name val="Arial"/>
    </font>
    <font>
      <b/>
      <sz val="11"/>
      <color rgb="FFFF0000"/>
      <name val="Roboto"/>
    </font>
    <font>
      <i/>
      <sz val="14"/>
      <color rgb="FF262730"/>
      <name val="Arial"/>
    </font>
    <font>
      <b/>
      <i/>
      <sz val="14"/>
      <color rgb="FF38761D"/>
      <name val="Arial"/>
    </font>
    <font>
      <sz val="11"/>
      <color rgb="FF000000"/>
      <name val="Calibri"/>
      <scheme val="minor"/>
    </font>
    <font>
      <sz val="11"/>
      <color rgb="FF000000"/>
      <name val="Calibri"/>
    </font>
    <font>
      <b/>
      <sz val="10"/>
      <color rgb="FF000000"/>
      <name val="Arial"/>
    </font>
    <font>
      <i/>
      <sz val="11"/>
      <color theme="1"/>
      <name val="Calibri"/>
      <scheme val="minor"/>
    </font>
    <font>
      <sz val="11"/>
      <name val="Calibri"/>
    </font>
    <font>
      <b/>
      <sz val="11"/>
      <color theme="1"/>
      <name val="Calibri"/>
      <scheme val="minor"/>
    </font>
    <font>
      <sz val="11"/>
      <color rgb="FF000000"/>
      <name val="Calibri"/>
      <scheme val="minor"/>
    </font>
    <font>
      <b/>
      <sz val="10"/>
      <color rgb="FFFFFF00"/>
      <name val="Arial"/>
    </font>
    <font>
      <b/>
      <sz val="11"/>
      <color rgb="FF000000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rgb="FF70AD47"/>
      <name val="Calibri"/>
    </font>
    <font>
      <b/>
      <sz val="11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CDDC"/>
        <bgColor rgb="FF92CDDC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92D050"/>
        <bgColor rgb="FF92D050"/>
      </patternFill>
    </fill>
    <fill>
      <patternFill patternType="solid">
        <fgColor rgb="FF0066CC"/>
        <bgColor rgb="FF0066CC"/>
      </patternFill>
    </fill>
    <fill>
      <patternFill patternType="solid">
        <fgColor theme="9"/>
        <bgColor theme="9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8" fillId="2" borderId="0" xfId="0" applyFont="1" applyFill="1" applyAlignment="1"/>
    <xf numFmtId="0" fontId="9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1" fillId="0" borderId="0" xfId="0" applyFont="1" applyAlignment="1">
      <alignment wrapText="1"/>
    </xf>
    <xf numFmtId="0" fontId="12" fillId="0" borderId="0" xfId="0" applyFont="1" applyAlignment="1">
      <alignment horizontal="left" vertical="top"/>
    </xf>
    <xf numFmtId="0" fontId="11" fillId="0" borderId="0" xfId="0" applyFont="1"/>
    <xf numFmtId="0" fontId="13" fillId="3" borderId="1" xfId="0" applyFont="1" applyFill="1" applyBorder="1" applyAlignment="1">
      <alignment horizontal="left" vertical="center" wrapText="1"/>
    </xf>
    <xf numFmtId="164" fontId="0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3" fillId="3" borderId="4" xfId="0" applyFont="1" applyFill="1" applyBorder="1" applyAlignment="1">
      <alignment horizontal="left" vertical="center" wrapText="1"/>
    </xf>
    <xf numFmtId="2" fontId="0" fillId="0" borderId="0" xfId="0" applyNumberFormat="1" applyFont="1" applyAlignment="1">
      <alignment vertical="center"/>
    </xf>
    <xf numFmtId="9" fontId="0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2" fontId="0" fillId="4" borderId="0" xfId="0" applyNumberFormat="1" applyFont="1" applyFill="1" applyAlignment="1">
      <alignment vertical="center"/>
    </xf>
    <xf numFmtId="9" fontId="13" fillId="5" borderId="6" xfId="0" applyNumberFormat="1" applyFont="1" applyFill="1" applyBorder="1" applyAlignment="1">
      <alignment horizontal="right" vertical="center" wrapText="1"/>
    </xf>
    <xf numFmtId="0" fontId="13" fillId="3" borderId="4" xfId="0" applyFont="1" applyFill="1" applyBorder="1" applyAlignment="1">
      <alignment horizontal="left" vertical="center" wrapText="1"/>
    </xf>
    <xf numFmtId="0" fontId="13" fillId="4" borderId="6" xfId="0" applyFont="1" applyFill="1" applyBorder="1" applyAlignment="1">
      <alignment horizontal="right" vertical="center" wrapText="1"/>
    </xf>
    <xf numFmtId="0" fontId="13" fillId="4" borderId="6" xfId="0" applyFont="1" applyFill="1" applyBorder="1" applyAlignment="1">
      <alignment horizontal="right" vertical="center" wrapText="1"/>
    </xf>
    <xf numFmtId="0" fontId="13" fillId="4" borderId="7" xfId="0" applyFont="1" applyFill="1" applyBorder="1" applyAlignment="1">
      <alignment horizontal="right" vertical="center" wrapText="1"/>
    </xf>
    <xf numFmtId="0" fontId="11" fillId="4" borderId="0" xfId="0" applyFont="1" applyFill="1"/>
    <xf numFmtId="0" fontId="13" fillId="3" borderId="8" xfId="0" applyFont="1" applyFill="1" applyBorder="1" applyAlignment="1">
      <alignment horizontal="left" vertical="center" wrapText="1"/>
    </xf>
    <xf numFmtId="165" fontId="0" fillId="0" borderId="9" xfId="0" applyNumberFormat="1" applyFont="1" applyBorder="1" applyAlignment="1">
      <alignment horizontal="right"/>
    </xf>
    <xf numFmtId="0" fontId="16" fillId="4" borderId="0" xfId="0" applyFont="1" applyFill="1" applyAlignment="1"/>
    <xf numFmtId="0" fontId="16" fillId="4" borderId="0" xfId="0" applyFont="1" applyFill="1"/>
    <xf numFmtId="0" fontId="2" fillId="6" borderId="0" xfId="0" applyFont="1" applyFill="1" applyAlignment="1"/>
    <xf numFmtId="0" fontId="2" fillId="6" borderId="0" xfId="0" applyFont="1" applyFill="1"/>
    <xf numFmtId="0" fontId="13" fillId="6" borderId="6" xfId="0" applyFont="1" applyFill="1" applyBorder="1" applyAlignment="1">
      <alignment horizontal="right" vertical="center" wrapText="1"/>
    </xf>
    <xf numFmtId="0" fontId="13" fillId="6" borderId="6" xfId="0" applyFont="1" applyFill="1" applyBorder="1" applyAlignment="1">
      <alignment horizontal="left" vertical="center" wrapText="1"/>
    </xf>
    <xf numFmtId="166" fontId="17" fillId="0" borderId="0" xfId="0" applyNumberFormat="1" applyFont="1" applyAlignment="1"/>
    <xf numFmtId="0" fontId="13" fillId="6" borderId="6" xfId="0" applyFont="1" applyFill="1" applyBorder="1" applyAlignment="1">
      <alignment horizontal="left" vertical="center" wrapText="1"/>
    </xf>
    <xf numFmtId="166" fontId="0" fillId="2" borderId="0" xfId="0" applyNumberFormat="1" applyFont="1" applyFill="1"/>
    <xf numFmtId="166" fontId="2" fillId="0" borderId="0" xfId="0" applyNumberFormat="1" applyFont="1"/>
    <xf numFmtId="166" fontId="0" fillId="0" borderId="0" xfId="0" applyNumberFormat="1" applyFont="1"/>
    <xf numFmtId="166" fontId="17" fillId="0" borderId="0" xfId="0" applyNumberFormat="1" applyFont="1"/>
    <xf numFmtId="167" fontId="0" fillId="0" borderId="0" xfId="0" applyNumberFormat="1" applyFont="1"/>
    <xf numFmtId="0" fontId="13" fillId="7" borderId="6" xfId="0" applyFont="1" applyFill="1" applyBorder="1" applyAlignment="1">
      <alignment horizontal="left" vertical="center" wrapText="1"/>
    </xf>
    <xf numFmtId="0" fontId="18" fillId="7" borderId="6" xfId="0" applyFont="1" applyFill="1" applyBorder="1" applyAlignment="1">
      <alignment horizontal="left" vertical="center" wrapText="1"/>
    </xf>
    <xf numFmtId="166" fontId="13" fillId="7" borderId="6" xfId="0" applyNumberFormat="1" applyFont="1" applyFill="1" applyBorder="1" applyAlignment="1">
      <alignment horizontal="left" vertical="center" wrapText="1"/>
    </xf>
    <xf numFmtId="0" fontId="19" fillId="7" borderId="0" xfId="0" applyFont="1" applyFill="1" applyAlignment="1"/>
    <xf numFmtId="0" fontId="11" fillId="8" borderId="0" xfId="0" applyFont="1" applyFill="1" applyAlignment="1"/>
    <xf numFmtId="166" fontId="2" fillId="8" borderId="0" xfId="0" applyNumberFormat="1" applyFont="1" applyFill="1"/>
    <xf numFmtId="0" fontId="13" fillId="8" borderId="6" xfId="0" applyFont="1" applyFill="1" applyBorder="1" applyAlignment="1">
      <alignment horizontal="left" vertical="center" wrapText="1"/>
    </xf>
    <xf numFmtId="167" fontId="0" fillId="2" borderId="0" xfId="0" applyNumberFormat="1" applyFont="1" applyFill="1"/>
    <xf numFmtId="0" fontId="13" fillId="9" borderId="6" xfId="0" applyFont="1" applyFill="1" applyBorder="1" applyAlignment="1">
      <alignment horizontal="left" vertical="center" wrapText="1"/>
    </xf>
    <xf numFmtId="0" fontId="13" fillId="10" borderId="6" xfId="0" applyFont="1" applyFill="1" applyBorder="1" applyAlignment="1">
      <alignment horizontal="left" vertical="center" wrapText="1"/>
    </xf>
    <xf numFmtId="0" fontId="13" fillId="8" borderId="6" xfId="0" applyFont="1" applyFill="1" applyBorder="1" applyAlignment="1">
      <alignment horizontal="left" vertical="center" wrapText="1"/>
    </xf>
    <xf numFmtId="0" fontId="2" fillId="0" borderId="0" xfId="0" applyFont="1"/>
    <xf numFmtId="2" fontId="0" fillId="0" borderId="0" xfId="0" applyNumberFormat="1" applyFont="1"/>
    <xf numFmtId="164" fontId="0" fillId="0" borderId="2" xfId="0" applyNumberFormat="1" applyBorder="1" applyAlignment="1">
      <alignment vertical="center"/>
    </xf>
    <xf numFmtId="2" fontId="0" fillId="0" borderId="0" xfId="0" applyNumberFormat="1" applyAlignment="1">
      <alignment vertical="center"/>
    </xf>
    <xf numFmtId="9" fontId="0" fillId="0" borderId="0" xfId="0" applyNumberFormat="1" applyAlignment="1">
      <alignment vertical="center"/>
    </xf>
    <xf numFmtId="0" fontId="2" fillId="0" borderId="7" xfId="0" applyFont="1" applyBorder="1" applyAlignment="1">
      <alignment vertical="center"/>
    </xf>
    <xf numFmtId="2" fontId="0" fillId="4" borderId="0" xfId="0" applyNumberFormat="1" applyFill="1" applyAlignment="1">
      <alignment vertical="center"/>
    </xf>
    <xf numFmtId="165" fontId="0" fillId="0" borderId="9" xfId="0" applyNumberFormat="1" applyBorder="1" applyAlignment="1">
      <alignment horizontal="right"/>
    </xf>
    <xf numFmtId="0" fontId="0" fillId="0" borderId="0" xfId="0"/>
    <xf numFmtId="166" fontId="11" fillId="0" borderId="0" xfId="0" applyNumberFormat="1" applyFont="1"/>
    <xf numFmtId="166" fontId="0" fillId="2" borderId="0" xfId="0" applyNumberFormat="1" applyFill="1"/>
    <xf numFmtId="166" fontId="0" fillId="0" borderId="0" xfId="0" applyNumberFormat="1"/>
    <xf numFmtId="167" fontId="0" fillId="0" borderId="0" xfId="0" applyNumberFormat="1"/>
    <xf numFmtId="0" fontId="19" fillId="7" borderId="0" xfId="0" applyFont="1" applyFill="1"/>
    <xf numFmtId="0" fontId="11" fillId="8" borderId="0" xfId="0" applyFont="1" applyFill="1"/>
    <xf numFmtId="167" fontId="0" fillId="2" borderId="0" xfId="0" applyNumberFormat="1" applyFill="1"/>
    <xf numFmtId="2" fontId="0" fillId="0" borderId="0" xfId="0" applyNumberFormat="1"/>
    <xf numFmtId="0" fontId="0" fillId="0" borderId="10" xfId="0" applyFont="1" applyBorder="1" applyAlignment="1"/>
    <xf numFmtId="0" fontId="13" fillId="8" borderId="10" xfId="0" applyFont="1" applyFill="1" applyBorder="1" applyAlignment="1">
      <alignment horizontal="right" vertical="center" wrapText="1"/>
    </xf>
    <xf numFmtId="0" fontId="1" fillId="0" borderId="0" xfId="0" applyFont="1" applyAlignment="1"/>
    <xf numFmtId="0" fontId="13" fillId="3" borderId="10" xfId="0" applyFont="1" applyFill="1" applyBorder="1" applyAlignment="1">
      <alignment horizontal="left" vertical="center" wrapText="1"/>
    </xf>
    <xf numFmtId="166" fontId="11" fillId="0" borderId="10" xfId="0" applyNumberFormat="1" applyFont="1" applyBorder="1"/>
    <xf numFmtId="0" fontId="0" fillId="0" borderId="0" xfId="0" applyFont="1" applyAlignme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14" fillId="0" borderId="0" xfId="0" applyFont="1" applyAlignment="1">
      <alignment vertical="center" wrapText="1"/>
    </xf>
    <xf numFmtId="0" fontId="15" fillId="0" borderId="5" xfId="0" applyFont="1" applyBorder="1"/>
    <xf numFmtId="0" fontId="24" fillId="0" borderId="0" xfId="0" applyFont="1" applyAlignment="1">
      <alignment vertical="top" wrapText="1"/>
    </xf>
    <xf numFmtId="0" fontId="24" fillId="0" borderId="0" xfId="0" applyFont="1" applyAlignment="1"/>
    <xf numFmtId="0" fontId="24" fillId="0" borderId="0" xfId="0" applyFont="1" applyAlignment="1">
      <alignment horizontal="left" wrapText="1"/>
    </xf>
    <xf numFmtId="0" fontId="0" fillId="0" borderId="0" xfId="0"/>
    <xf numFmtId="0" fontId="15" fillId="0" borderId="7" xfId="0" applyFont="1" applyBorder="1"/>
    <xf numFmtId="165" fontId="0" fillId="0" borderId="6" xfId="0" applyNumberFormat="1" applyBorder="1" applyAlignment="1">
      <alignment horizontal="right"/>
    </xf>
    <xf numFmtId="164" fontId="0" fillId="0" borderId="10" xfId="0" applyNumberFormat="1" applyBorder="1" applyAlignment="1">
      <alignment vertical="center"/>
    </xf>
    <xf numFmtId="0" fontId="14" fillId="0" borderId="10" xfId="0" applyFont="1" applyBorder="1" applyAlignment="1">
      <alignment horizontal="left" vertical="center"/>
    </xf>
    <xf numFmtId="2" fontId="0" fillId="0" borderId="10" xfId="0" applyNumberFormat="1" applyBorder="1" applyAlignment="1">
      <alignment vertical="center"/>
    </xf>
    <xf numFmtId="0" fontId="14" fillId="0" borderId="10" xfId="0" applyFont="1" applyBorder="1" applyAlignment="1">
      <alignment horizontal="left" vertical="center" wrapText="1"/>
    </xf>
    <xf numFmtId="9" fontId="0" fillId="0" borderId="10" xfId="0" applyNumberFormat="1" applyBorder="1" applyAlignment="1">
      <alignment vertical="center"/>
    </xf>
    <xf numFmtId="2" fontId="0" fillId="4" borderId="10" xfId="0" applyNumberFormat="1" applyFill="1" applyBorder="1" applyAlignment="1">
      <alignment vertical="center"/>
    </xf>
    <xf numFmtId="9" fontId="13" fillId="5" borderId="10" xfId="0" applyNumberFormat="1" applyFont="1" applyFill="1" applyBorder="1" applyAlignment="1">
      <alignment horizontal="right" vertical="center" wrapText="1"/>
    </xf>
    <xf numFmtId="0" fontId="13" fillId="4" borderId="10" xfId="0" applyFont="1" applyFill="1" applyBorder="1" applyAlignment="1">
      <alignment horizontal="right" vertical="center" wrapText="1"/>
    </xf>
    <xf numFmtId="165" fontId="0" fillId="0" borderId="10" xfId="0" applyNumberFormat="1" applyBorder="1" applyAlignment="1">
      <alignment horizontal="right"/>
    </xf>
    <xf numFmtId="0" fontId="11" fillId="4" borderId="6" xfId="0" applyFont="1" applyFill="1" applyBorder="1"/>
    <xf numFmtId="0" fontId="13" fillId="4" borderId="11" xfId="0" applyFont="1" applyFill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6;&#1082;_4%20&#1060;&#1080;&#1085;&#1072;&#1085;&#1089;&#1086;&#1074;&#1099;&#1081;%20&#1084;&#1077;&#1085;&#1077;&#1076;&#1078;&#1084;&#1077;&#1085;&#1090;/5%20&#1069;&#1082;&#1086;&#1085;&#1086;&#1084;&#1080;&#1095;&#1077;&#1089;&#1082;&#1072;&#1103;%20&#1086;&#1094;&#1077;&#1085;&#1082;&#1072;%20&#1101;&#1092;&#1092;&#1077;&#1082;&#1090;&#1080;&#1074;&#1085;&#1086;&#1089;&#1090;&#1080;%20&#1087;&#1088;&#1086;&#1077;&#1082;&#1090;&#1072;/5_&#1060;&#1052;_&#1057;&#1077;&#1084;&#1080;&#1085;&#1072;&#1088;_5%20&#1069;&#1082;&#1086;&#1085;&#1086;&#1084;&#1080;&#1095;&#1077;&#1089;&#1082;&#1072;&#1103;%20&#1086;&#1094;&#1077;&#1085;&#1082;&#1072;%20&#1101;&#1092;&#1092;&#1077;&#1082;&#1090;&#1080;&#1074;&#1085;&#1086;&#1089;&#1090;&#1080;%20&#1087;&#1088;&#1086;&#1077;&#1082;&#1090;&#1072;-%20&#1088;&#1077;&#1096;&#1077;&#1085;&#1080;&#10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Учебный кейс 1"/>
      <sheetName val="Учебный кейс 2"/>
      <sheetName val="Учебный кейс 3"/>
      <sheetName val="Учебный кейс 4"/>
      <sheetName val="ДЗ"/>
    </sheetNames>
    <definedNames>
      <definedName name="DPP" refersTo="='Учебный кейс 4'!$B$6" sheetId="3"/>
    </definedNames>
    <sheetDataSet>
      <sheetData sheetId="0"/>
      <sheetData sheetId="1"/>
      <sheetData sheetId="2"/>
      <sheetData sheetId="3">
        <row r="6">
          <cell r="B6">
            <v>5.550448544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"/>
  <sheetViews>
    <sheetView workbookViewId="0"/>
  </sheetViews>
  <sheetFormatPr defaultColWidth="14.44140625" defaultRowHeight="15" customHeight="1"/>
  <cols>
    <col min="1" max="1" width="6.44140625" customWidth="1"/>
  </cols>
  <sheetData>
    <row r="1" spans="1:10" ht="153" customHeight="1">
      <c r="A1" s="1" t="s">
        <v>0</v>
      </c>
      <c r="B1" s="2"/>
      <c r="H1" s="83"/>
      <c r="I1" s="83"/>
      <c r="J1" s="83"/>
    </row>
  </sheetData>
  <mergeCells count="1"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F5"/>
  <sheetViews>
    <sheetView workbookViewId="0"/>
  </sheetViews>
  <sheetFormatPr defaultColWidth="14.44140625" defaultRowHeight="15" customHeight="1"/>
  <sheetData>
    <row r="2" spans="1:6">
      <c r="A2" s="84" t="s">
        <v>1</v>
      </c>
      <c r="B2" s="83"/>
      <c r="C2" s="83"/>
      <c r="D2" s="83"/>
      <c r="E2" s="83"/>
      <c r="F2" s="83"/>
    </row>
    <row r="5" spans="1:6">
      <c r="A5" s="85" t="s">
        <v>2</v>
      </c>
      <c r="B5" s="83"/>
      <c r="C5" s="83"/>
      <c r="D5" s="83"/>
      <c r="E5" s="83"/>
      <c r="F5" s="83"/>
    </row>
  </sheetData>
  <mergeCells count="2">
    <mergeCell ref="A2:F2"/>
    <mergeCell ref="A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41"/>
  <sheetViews>
    <sheetView workbookViewId="0"/>
  </sheetViews>
  <sheetFormatPr defaultColWidth="14.44140625" defaultRowHeight="15" customHeight="1"/>
  <sheetData>
    <row r="1" spans="1:1" ht="14.4">
      <c r="A1" s="3" t="s">
        <v>3</v>
      </c>
    </row>
    <row r="2" spans="1:1" ht="17.399999999999999">
      <c r="A2" s="4"/>
    </row>
    <row r="3" spans="1:1" ht="17.399999999999999">
      <c r="A3" s="5"/>
    </row>
    <row r="9" spans="1:1" ht="333.75" customHeight="1"/>
    <row r="10" spans="1:1" ht="17.399999999999999">
      <c r="A10" s="6"/>
    </row>
    <row r="11" spans="1:1" ht="17.399999999999999">
      <c r="A11" s="4"/>
    </row>
    <row r="12" spans="1:1" ht="15.6">
      <c r="A12" s="7"/>
    </row>
    <row r="13" spans="1:1" ht="18">
      <c r="A13" s="8"/>
    </row>
    <row r="14" spans="1:1" ht="18">
      <c r="A14" s="9"/>
    </row>
    <row r="15" spans="1:1" ht="14.4">
      <c r="A15" s="10"/>
    </row>
    <row r="16" spans="1:1" ht="18">
      <c r="A16" s="9"/>
    </row>
    <row r="17" spans="1:1" ht="18">
      <c r="A17" s="8"/>
    </row>
    <row r="18" spans="1:1" ht="18">
      <c r="A18" s="9"/>
    </row>
    <row r="19" spans="1:1" ht="18">
      <c r="A19" s="8"/>
    </row>
    <row r="20" spans="1:1" ht="18">
      <c r="A20" s="9"/>
    </row>
    <row r="21" spans="1:1" ht="18">
      <c r="A21" s="8"/>
    </row>
    <row r="22" spans="1:1" ht="14.4">
      <c r="A22" s="11"/>
    </row>
    <row r="23" spans="1:1" ht="14.4">
      <c r="A23" s="10"/>
    </row>
    <row r="24" spans="1:1" ht="18">
      <c r="A24" s="9"/>
    </row>
    <row r="25" spans="1:1" ht="14.4">
      <c r="A25" s="10"/>
    </row>
    <row r="26" spans="1:1" ht="18">
      <c r="A26" s="9"/>
    </row>
    <row r="27" spans="1:1" ht="14.4">
      <c r="A27" s="10"/>
    </row>
    <row r="28" spans="1:1" ht="18">
      <c r="A28" s="9"/>
    </row>
    <row r="29" spans="1:1" ht="14.4">
      <c r="A29" s="10"/>
    </row>
    <row r="30" spans="1:1" ht="18">
      <c r="A30" s="9"/>
    </row>
    <row r="31" spans="1:1" ht="14.4">
      <c r="A31" s="10"/>
    </row>
    <row r="32" spans="1:1" ht="18">
      <c r="A32" s="9"/>
    </row>
    <row r="33" spans="1:1" ht="18">
      <c r="A33" s="12"/>
    </row>
    <row r="34" spans="1:1" ht="18">
      <c r="A34" s="9"/>
    </row>
    <row r="35" spans="1:1" ht="18">
      <c r="A35" s="12"/>
    </row>
    <row r="36" spans="1:1" ht="18">
      <c r="A36" s="9"/>
    </row>
    <row r="37" spans="1:1" ht="18">
      <c r="A37" s="8"/>
    </row>
    <row r="38" spans="1:1" ht="18">
      <c r="A38" s="9"/>
    </row>
    <row r="39" spans="1:1" ht="18">
      <c r="A39" s="8"/>
    </row>
    <row r="40" spans="1:1" ht="18">
      <c r="A40" s="9"/>
    </row>
    <row r="41" spans="1:1" ht="17.399999999999999">
      <c r="A41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FF"/>
    <pageSetUpPr fitToPage="1"/>
  </sheetPr>
  <dimension ref="A1:T997"/>
  <sheetViews>
    <sheetView showGridLines="0" tabSelected="1" topLeftCell="A19" workbookViewId="0"/>
  </sheetViews>
  <sheetFormatPr defaultColWidth="14.44140625" defaultRowHeight="15" customHeight="1"/>
  <cols>
    <col min="1" max="1" width="42" customWidth="1"/>
    <col min="2" max="2" width="16.6640625" customWidth="1"/>
    <col min="3" max="3" width="17.109375" customWidth="1"/>
    <col min="4" max="4" width="19.5546875" customWidth="1"/>
    <col min="5" max="5" width="18.109375" customWidth="1"/>
    <col min="6" max="8" width="15.44140625" customWidth="1"/>
    <col min="9" max="9" width="14.5546875" customWidth="1"/>
    <col min="10" max="20" width="8.6640625" customWidth="1"/>
  </cols>
  <sheetData>
    <row r="1" spans="1:20" ht="138.75" customHeight="1">
      <c r="A1" s="14" t="s">
        <v>4</v>
      </c>
      <c r="B1" s="14"/>
      <c r="C1" s="15" t="s">
        <v>5</v>
      </c>
      <c r="D1" s="14"/>
      <c r="E1" s="14"/>
      <c r="F1" s="14"/>
      <c r="G1" s="14"/>
    </row>
    <row r="2" spans="1:20" ht="14.4">
      <c r="A2" s="16"/>
    </row>
    <row r="3" spans="1:20" ht="27.75" customHeight="1">
      <c r="A3" s="17" t="s">
        <v>6</v>
      </c>
      <c r="B3" s="18">
        <f>I23</f>
        <v>0</v>
      </c>
      <c r="C3" s="19"/>
      <c r="D3" s="20" t="s">
        <v>7</v>
      </c>
      <c r="E3" s="19"/>
      <c r="F3" s="19"/>
      <c r="G3" s="19"/>
      <c r="H3" s="21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</row>
    <row r="4" spans="1:20" ht="14.4">
      <c r="A4" s="23" t="s">
        <v>8</v>
      </c>
      <c r="B4" s="24" t="e">
        <f>I22/I16</f>
        <v>#DIV/0!</v>
      </c>
      <c r="C4" s="22"/>
      <c r="D4" s="86" t="s">
        <v>9</v>
      </c>
      <c r="E4" s="83"/>
      <c r="F4" s="83"/>
      <c r="G4" s="83"/>
      <c r="H4" s="87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</row>
    <row r="5" spans="1:20" ht="14.4">
      <c r="A5" s="23" t="s">
        <v>10</v>
      </c>
      <c r="B5" s="25">
        <f>IFERROR(IRR(B25:H25),0)</f>
        <v>0</v>
      </c>
      <c r="C5" s="22"/>
      <c r="D5" s="26" t="s">
        <v>11</v>
      </c>
      <c r="E5" s="22"/>
      <c r="F5" s="22"/>
      <c r="G5" s="22"/>
      <c r="H5" s="27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</row>
    <row r="6" spans="1:20" ht="26.4">
      <c r="A6" s="23" t="s">
        <v>12</v>
      </c>
      <c r="B6" s="28">
        <f>IF(B3&lt;0,"не окупается",SUM(B32:H32))</f>
        <v>0</v>
      </c>
      <c r="C6" s="22"/>
      <c r="D6" s="26" t="s">
        <v>13</v>
      </c>
      <c r="E6" s="22"/>
      <c r="F6" s="22"/>
      <c r="G6" s="22"/>
      <c r="H6" s="27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</row>
    <row r="7" spans="1:20" ht="14.4">
      <c r="A7" s="23" t="s">
        <v>14</v>
      </c>
      <c r="B7" s="29">
        <v>0.2</v>
      </c>
      <c r="C7" s="22"/>
      <c r="D7" s="86" t="s">
        <v>15</v>
      </c>
      <c r="E7" s="83"/>
      <c r="F7" s="83"/>
      <c r="G7" s="83"/>
      <c r="H7" s="87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</row>
    <row r="8" spans="1:20" ht="14.4">
      <c r="A8" s="30" t="s">
        <v>16</v>
      </c>
      <c r="B8" s="31">
        <v>-2</v>
      </c>
      <c r="C8" s="31">
        <v>-1</v>
      </c>
      <c r="D8" s="31">
        <v>0</v>
      </c>
      <c r="E8" s="32">
        <f t="shared" ref="E8:H8" si="0">D8+1</f>
        <v>1</v>
      </c>
      <c r="F8" s="32">
        <f t="shared" si="0"/>
        <v>2</v>
      </c>
      <c r="G8" s="32">
        <f t="shared" si="0"/>
        <v>3</v>
      </c>
      <c r="H8" s="33">
        <f t="shared" si="0"/>
        <v>4</v>
      </c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</row>
    <row r="9" spans="1:20" ht="15.75" customHeight="1">
      <c r="A9" s="35" t="s">
        <v>17</v>
      </c>
      <c r="B9" s="36">
        <f t="shared" ref="B9:H9" si="1">1/((1+0.14)^(B8))</f>
        <v>1.2996000000000003</v>
      </c>
      <c r="C9" s="36">
        <f t="shared" si="1"/>
        <v>1.1400000000000001</v>
      </c>
      <c r="D9" s="36">
        <f t="shared" si="1"/>
        <v>1</v>
      </c>
      <c r="E9" s="36">
        <f t="shared" si="1"/>
        <v>0.8771929824561403</v>
      </c>
      <c r="F9" s="36">
        <f t="shared" si="1"/>
        <v>0.76946752847029842</v>
      </c>
      <c r="G9" s="36">
        <f t="shared" si="1"/>
        <v>0.67497151620201612</v>
      </c>
      <c r="H9" s="36">
        <f t="shared" si="1"/>
        <v>0.59208027737018942</v>
      </c>
      <c r="I9" s="36"/>
    </row>
    <row r="10" spans="1:20" ht="26.25" customHeight="1">
      <c r="A10" s="16"/>
      <c r="B10" s="37"/>
      <c r="C10" s="38"/>
      <c r="D10" s="38"/>
      <c r="E10" s="38"/>
      <c r="F10" s="38"/>
      <c r="G10" s="38"/>
      <c r="H10" s="38"/>
    </row>
    <row r="11" spans="1:20" ht="26.25" customHeight="1">
      <c r="A11" s="16"/>
      <c r="B11" s="39">
        <v>2020</v>
      </c>
      <c r="C11" s="40">
        <f t="shared" ref="C11:H11" si="2">B11+1</f>
        <v>2021</v>
      </c>
      <c r="D11" s="40">
        <f t="shared" si="2"/>
        <v>2022</v>
      </c>
      <c r="E11" s="40">
        <f t="shared" si="2"/>
        <v>2023</v>
      </c>
      <c r="F11" s="40">
        <f t="shared" si="2"/>
        <v>2024</v>
      </c>
      <c r="G11" s="40">
        <f t="shared" si="2"/>
        <v>2025</v>
      </c>
      <c r="H11" s="40">
        <f t="shared" si="2"/>
        <v>2026</v>
      </c>
    </row>
    <row r="12" spans="1:20" ht="14.4">
      <c r="A12" s="16"/>
      <c r="B12" s="41" t="s">
        <v>18</v>
      </c>
      <c r="C12" s="41" t="s">
        <v>19</v>
      </c>
      <c r="D12" s="41" t="s">
        <v>20</v>
      </c>
      <c r="E12" s="41" t="s">
        <v>21</v>
      </c>
      <c r="F12" s="41" t="s">
        <v>22</v>
      </c>
      <c r="G12" s="41" t="s">
        <v>23</v>
      </c>
      <c r="H12" s="41" t="s">
        <v>24</v>
      </c>
    </row>
    <row r="13" spans="1:20" ht="14.4">
      <c r="A13" s="42" t="s">
        <v>25</v>
      </c>
      <c r="B13" s="43"/>
      <c r="C13" s="43"/>
      <c r="D13" s="43"/>
      <c r="E13" s="43"/>
      <c r="F13" s="43"/>
      <c r="G13" s="43"/>
      <c r="H13" s="43"/>
    </row>
    <row r="14" spans="1:20" ht="14.4">
      <c r="A14" s="42" t="s">
        <v>26</v>
      </c>
      <c r="B14" s="43"/>
      <c r="C14" s="43"/>
      <c r="D14" s="43"/>
      <c r="E14" s="43"/>
      <c r="F14" s="43"/>
      <c r="G14" s="43"/>
      <c r="H14" s="43"/>
    </row>
    <row r="15" spans="1:20" ht="14.4">
      <c r="A15" s="44" t="s">
        <v>27</v>
      </c>
      <c r="B15" s="45"/>
      <c r="C15" s="45">
        <f t="shared" ref="C15:H15" si="3">C13+C14</f>
        <v>0</v>
      </c>
      <c r="D15" s="45">
        <f t="shared" si="3"/>
        <v>0</v>
      </c>
      <c r="E15" s="45">
        <f t="shared" si="3"/>
        <v>0</v>
      </c>
      <c r="F15" s="45">
        <f t="shared" si="3"/>
        <v>0</v>
      </c>
      <c r="G15" s="45">
        <f t="shared" si="3"/>
        <v>0</v>
      </c>
      <c r="H15" s="45">
        <f t="shared" si="3"/>
        <v>0</v>
      </c>
      <c r="I15" s="46">
        <f t="shared" ref="I15:I16" si="4">SUM(B15:H15)</f>
        <v>0</v>
      </c>
    </row>
    <row r="16" spans="1:20" ht="14.4">
      <c r="A16" s="44" t="s">
        <v>28</v>
      </c>
      <c r="B16" s="47"/>
      <c r="C16" s="47">
        <f t="shared" ref="C16:H16" si="5">C15/((1+$B$7)^C8)</f>
        <v>0</v>
      </c>
      <c r="D16" s="47">
        <f t="shared" si="5"/>
        <v>0</v>
      </c>
      <c r="E16" s="47">
        <f t="shared" si="5"/>
        <v>0</v>
      </c>
      <c r="F16" s="47">
        <f t="shared" si="5"/>
        <v>0</v>
      </c>
      <c r="G16" s="47">
        <f t="shared" si="5"/>
        <v>0</v>
      </c>
      <c r="H16" s="47">
        <f t="shared" si="5"/>
        <v>0</v>
      </c>
      <c r="I16" s="47">
        <f t="shared" si="4"/>
        <v>0</v>
      </c>
    </row>
    <row r="17" spans="1:10" ht="14.4">
      <c r="A17" s="48"/>
      <c r="B17" s="47"/>
      <c r="C17" s="47"/>
      <c r="D17" s="47"/>
      <c r="E17" s="47"/>
      <c r="F17" s="47"/>
      <c r="G17" s="47"/>
      <c r="H17" s="47"/>
      <c r="I17" s="49"/>
    </row>
    <row r="18" spans="1:10" ht="15.75" customHeight="1">
      <c r="A18" s="50" t="s">
        <v>29</v>
      </c>
      <c r="B18" s="51"/>
      <c r="C18" s="51"/>
      <c r="D18" s="51"/>
      <c r="E18" s="51"/>
      <c r="F18" s="51"/>
      <c r="G18" s="51"/>
      <c r="H18" s="51"/>
    </row>
    <row r="19" spans="1:10" ht="15.75" customHeight="1">
      <c r="A19" s="52" t="s">
        <v>30</v>
      </c>
      <c r="B19" s="43"/>
      <c r="D19" s="43"/>
      <c r="E19" s="43"/>
      <c r="F19" s="43"/>
      <c r="G19" s="43"/>
      <c r="H19" s="43"/>
    </row>
    <row r="20" spans="1:10" ht="15.75" customHeight="1">
      <c r="A20" s="52" t="s">
        <v>31</v>
      </c>
      <c r="B20" s="43"/>
      <c r="C20" s="43"/>
      <c r="D20" s="43"/>
      <c r="E20" s="43"/>
      <c r="F20" s="43"/>
      <c r="G20" s="43"/>
      <c r="H20" s="43"/>
    </row>
    <row r="21" spans="1:10" ht="15.75" customHeight="1">
      <c r="A21" s="52" t="s">
        <v>32</v>
      </c>
      <c r="B21" s="45"/>
      <c r="C21" s="45">
        <f t="shared" ref="C21:H21" si="6">SUM(C19:C20)</f>
        <v>0</v>
      </c>
      <c r="D21" s="45">
        <f t="shared" si="6"/>
        <v>0</v>
      </c>
      <c r="E21" s="45">
        <f t="shared" si="6"/>
        <v>0</v>
      </c>
      <c r="F21" s="45">
        <f t="shared" si="6"/>
        <v>0</v>
      </c>
      <c r="G21" s="45">
        <f t="shared" si="6"/>
        <v>0</v>
      </c>
      <c r="H21" s="45">
        <f t="shared" si="6"/>
        <v>0</v>
      </c>
      <c r="I21" s="46">
        <f t="shared" ref="I21:I23" si="7">SUM(B21:H21)</f>
        <v>0</v>
      </c>
    </row>
    <row r="22" spans="1:10" ht="15.75" customHeight="1">
      <c r="A22" s="53" t="s">
        <v>33</v>
      </c>
      <c r="B22" s="47"/>
      <c r="C22" s="47">
        <f t="shared" ref="C22:H22" si="8">C21/((1+$B$7/100)^C8)</f>
        <v>0</v>
      </c>
      <c r="D22" s="47">
        <f t="shared" si="8"/>
        <v>0</v>
      </c>
      <c r="E22" s="47">
        <f t="shared" si="8"/>
        <v>0</v>
      </c>
      <c r="F22" s="47">
        <f t="shared" si="8"/>
        <v>0</v>
      </c>
      <c r="G22" s="47">
        <f t="shared" si="8"/>
        <v>0</v>
      </c>
      <c r="H22" s="47">
        <f t="shared" si="8"/>
        <v>0</v>
      </c>
      <c r="I22" s="46">
        <f t="shared" si="7"/>
        <v>0</v>
      </c>
    </row>
    <row r="23" spans="1:10" ht="15.75" customHeight="1">
      <c r="A23" s="54" t="s">
        <v>34</v>
      </c>
      <c r="B23" s="55">
        <f t="shared" ref="B23:H23" si="9">B22-B16</f>
        <v>0</v>
      </c>
      <c r="C23" s="55">
        <f t="shared" si="9"/>
        <v>0</v>
      </c>
      <c r="D23" s="55">
        <f t="shared" si="9"/>
        <v>0</v>
      </c>
      <c r="E23" s="55">
        <f t="shared" si="9"/>
        <v>0</v>
      </c>
      <c r="F23" s="55">
        <f t="shared" si="9"/>
        <v>0</v>
      </c>
      <c r="G23" s="55">
        <f t="shared" si="9"/>
        <v>0</v>
      </c>
      <c r="H23" s="55">
        <f t="shared" si="9"/>
        <v>0</v>
      </c>
      <c r="I23" s="46">
        <f t="shared" si="7"/>
        <v>0</v>
      </c>
    </row>
    <row r="24" spans="1:10" ht="15.75" customHeight="1">
      <c r="A24" s="16"/>
    </row>
    <row r="25" spans="1:10" ht="15.75" customHeight="1">
      <c r="A25" s="56" t="s">
        <v>35</v>
      </c>
      <c r="B25" s="47"/>
      <c r="C25" s="47">
        <f t="shared" ref="C25:H25" si="10">-C15+C21</f>
        <v>0</v>
      </c>
      <c r="D25" s="47">
        <f t="shared" si="10"/>
        <v>0</v>
      </c>
      <c r="E25" s="47">
        <f t="shared" si="10"/>
        <v>0</v>
      </c>
      <c r="F25" s="47">
        <f t="shared" si="10"/>
        <v>0</v>
      </c>
      <c r="G25" s="47">
        <f t="shared" si="10"/>
        <v>0</v>
      </c>
      <c r="H25" s="47">
        <f t="shared" si="10"/>
        <v>0</v>
      </c>
    </row>
    <row r="26" spans="1:10" ht="15.75" customHeight="1">
      <c r="A26" s="56" t="s">
        <v>36</v>
      </c>
      <c r="B26" s="49"/>
      <c r="C26" s="49">
        <f t="shared" ref="C26:H26" si="11">B26+C25</f>
        <v>0</v>
      </c>
      <c r="D26" s="49">
        <f t="shared" si="11"/>
        <v>0</v>
      </c>
      <c r="E26" s="49">
        <f t="shared" si="11"/>
        <v>0</v>
      </c>
      <c r="F26" s="49">
        <f t="shared" si="11"/>
        <v>0</v>
      </c>
      <c r="G26" s="57">
        <f t="shared" si="11"/>
        <v>0</v>
      </c>
      <c r="H26" s="57">
        <f t="shared" si="11"/>
        <v>0</v>
      </c>
    </row>
    <row r="27" spans="1:10" ht="15.75" hidden="1" customHeight="1">
      <c r="A27" s="58" t="s">
        <v>37</v>
      </c>
      <c r="B27" s="47"/>
      <c r="C27" s="47">
        <f t="shared" ref="C27:H27" si="12">-C14+C21</f>
        <v>0</v>
      </c>
      <c r="D27" s="47">
        <f t="shared" si="12"/>
        <v>0</v>
      </c>
      <c r="E27" s="47">
        <f t="shared" si="12"/>
        <v>0</v>
      </c>
      <c r="F27" s="47">
        <f t="shared" si="12"/>
        <v>0</v>
      </c>
      <c r="G27" s="45">
        <f t="shared" si="12"/>
        <v>0</v>
      </c>
      <c r="H27" s="45">
        <f t="shared" si="12"/>
        <v>0</v>
      </c>
      <c r="I27" s="47">
        <f t="shared" ref="I27:I29" si="13">SUM(B27:H27)</f>
        <v>0</v>
      </c>
    </row>
    <row r="28" spans="1:10" ht="15.75" hidden="1" customHeight="1">
      <c r="A28" s="58" t="s">
        <v>38</v>
      </c>
      <c r="B28" s="47"/>
      <c r="C28" s="47">
        <f t="shared" ref="C28:H28" si="14">(C13-IF(C27&lt;0,C27,0))*C9</f>
        <v>0</v>
      </c>
      <c r="D28" s="47">
        <f t="shared" si="14"/>
        <v>0</v>
      </c>
      <c r="E28" s="47">
        <f t="shared" si="14"/>
        <v>0</v>
      </c>
      <c r="F28" s="47">
        <f t="shared" si="14"/>
        <v>0</v>
      </c>
      <c r="G28" s="45">
        <f t="shared" si="14"/>
        <v>0</v>
      </c>
      <c r="H28" s="45">
        <f t="shared" si="14"/>
        <v>0</v>
      </c>
      <c r="I28" s="47">
        <f t="shared" si="13"/>
        <v>0</v>
      </c>
    </row>
    <row r="29" spans="1:10" ht="15.75" customHeight="1">
      <c r="A29" s="59" t="s">
        <v>39</v>
      </c>
      <c r="B29" s="49"/>
      <c r="C29" s="49">
        <f>C9*C25</f>
        <v>0</v>
      </c>
      <c r="D29" s="49">
        <f>-D16+D9*D21</f>
        <v>0</v>
      </c>
      <c r="E29" s="49">
        <f t="shared" ref="E29:H29" si="15">E9*E25</f>
        <v>0</v>
      </c>
      <c r="F29" s="49">
        <f t="shared" si="15"/>
        <v>0</v>
      </c>
      <c r="G29" s="57">
        <f t="shared" si="15"/>
        <v>0</v>
      </c>
      <c r="H29" s="57">
        <f t="shared" si="15"/>
        <v>0</v>
      </c>
      <c r="I29" s="47">
        <f t="shared" si="13"/>
        <v>0</v>
      </c>
    </row>
    <row r="30" spans="1:10" ht="15.75" customHeight="1">
      <c r="A30" s="60" t="s">
        <v>40</v>
      </c>
      <c r="B30" s="49"/>
      <c r="C30" s="49">
        <f t="shared" ref="C30:H30" si="16">C29+B30</f>
        <v>0</v>
      </c>
      <c r="D30" s="49">
        <f t="shared" si="16"/>
        <v>0</v>
      </c>
      <c r="E30" s="49">
        <f t="shared" si="16"/>
        <v>0</v>
      </c>
      <c r="F30" s="49">
        <f t="shared" si="16"/>
        <v>0</v>
      </c>
      <c r="G30" s="57">
        <f t="shared" si="16"/>
        <v>0</v>
      </c>
      <c r="H30" s="57">
        <f t="shared" si="16"/>
        <v>0</v>
      </c>
    </row>
    <row r="31" spans="1:10" ht="15.75" customHeight="1">
      <c r="A31" s="56" t="s">
        <v>41</v>
      </c>
      <c r="C31" s="61">
        <f t="shared" ref="C31:H31" si="17">IF(C26&lt;0,1,IF(B31&lt;1,0,ABS(B26)/(ABS(B26)+C26)))</f>
        <v>0</v>
      </c>
      <c r="D31" s="61">
        <f t="shared" si="17"/>
        <v>0</v>
      </c>
      <c r="E31" s="61">
        <f t="shared" si="17"/>
        <v>0</v>
      </c>
      <c r="F31" s="61">
        <f t="shared" si="17"/>
        <v>0</v>
      </c>
      <c r="G31" s="61">
        <f t="shared" si="17"/>
        <v>0</v>
      </c>
      <c r="H31" s="61">
        <f t="shared" si="17"/>
        <v>0</v>
      </c>
    </row>
    <row r="32" spans="1:10" ht="15.75" customHeight="1">
      <c r="A32" s="60" t="s">
        <v>42</v>
      </c>
      <c r="B32" s="62"/>
      <c r="C32" s="62">
        <f t="shared" ref="C32:H32" si="18">IF(C30&lt;0,1,IF(B32&lt;1,0,ABS(B30)/(ABS(B30)+C30)))</f>
        <v>0</v>
      </c>
      <c r="D32" s="62">
        <f t="shared" si="18"/>
        <v>0</v>
      </c>
      <c r="E32" s="62">
        <f t="shared" si="18"/>
        <v>0</v>
      </c>
      <c r="F32" s="62">
        <f t="shared" si="18"/>
        <v>0</v>
      </c>
      <c r="G32" s="62">
        <f t="shared" si="18"/>
        <v>0</v>
      </c>
      <c r="H32" s="61">
        <f t="shared" si="18"/>
        <v>0</v>
      </c>
      <c r="J32" s="62"/>
    </row>
    <row r="33" spans="1:10" ht="15.75" customHeight="1">
      <c r="A33" s="16" t="str">
        <f>IF('Учебный кейс 4'!DPP="не окупается","Не окупается","DPP"&amp;" "&amp;IF('Учебный кейс 4'!DPP="&gt;10","&gt;10",ROUND('Учебный кейс 4'!DPP,2))&amp;" (год)")</f>
        <v>DPP 0 (год)</v>
      </c>
      <c r="H33" s="61">
        <v>0.62934886122072586</v>
      </c>
      <c r="J33" s="62"/>
    </row>
    <row r="34" spans="1:10" ht="15.75" customHeight="1">
      <c r="A34" s="16"/>
    </row>
    <row r="35" spans="1:10" ht="15.75" customHeight="1">
      <c r="A35" s="16"/>
    </row>
    <row r="36" spans="1:10" ht="45" customHeight="1">
      <c r="A36" s="16"/>
    </row>
    <row r="37" spans="1:10" ht="15.75" customHeight="1">
      <c r="A37" s="16"/>
    </row>
    <row r="38" spans="1:10" ht="15.75" customHeight="1">
      <c r="A38" s="16"/>
    </row>
    <row r="39" spans="1:10" ht="15.75" customHeight="1">
      <c r="A39" s="16"/>
    </row>
    <row r="40" spans="1:10" ht="15.75" customHeight="1">
      <c r="A40" s="16"/>
    </row>
    <row r="41" spans="1:10" ht="15.75" customHeight="1">
      <c r="A41" s="16"/>
    </row>
    <row r="42" spans="1:10" ht="15.75" customHeight="1">
      <c r="A42" s="16"/>
    </row>
    <row r="43" spans="1:10" ht="15.75" customHeight="1">
      <c r="A43" s="16"/>
    </row>
    <row r="44" spans="1:10" ht="15.75" customHeight="1">
      <c r="A44" s="16"/>
    </row>
    <row r="45" spans="1:10" ht="15.75" customHeight="1">
      <c r="A45" s="16"/>
    </row>
    <row r="46" spans="1:10" ht="15" customHeight="1">
      <c r="A46" s="16"/>
    </row>
    <row r="47" spans="1:10" ht="15.75" customHeight="1">
      <c r="A47" s="16"/>
    </row>
    <row r="48" spans="1:10" ht="15" customHeight="1">
      <c r="A48" s="16"/>
    </row>
    <row r="49" spans="1:1" ht="15" customHeight="1">
      <c r="A49" s="16"/>
    </row>
    <row r="50" spans="1:1" ht="15" customHeight="1">
      <c r="A50" s="16"/>
    </row>
    <row r="51" spans="1:1" ht="15.75" customHeight="1">
      <c r="A51" s="16"/>
    </row>
    <row r="52" spans="1:1" ht="15.75" customHeight="1">
      <c r="A52" s="16"/>
    </row>
    <row r="53" spans="1:1" ht="15.75" customHeight="1">
      <c r="A53" s="16"/>
    </row>
    <row r="54" spans="1:1" ht="15" customHeight="1">
      <c r="A54" s="16"/>
    </row>
    <row r="55" spans="1:1" ht="15" customHeight="1">
      <c r="A55" s="16"/>
    </row>
    <row r="56" spans="1:1" ht="15" customHeight="1">
      <c r="A56" s="16"/>
    </row>
    <row r="57" spans="1:1" ht="15" customHeight="1">
      <c r="A57" s="16"/>
    </row>
    <row r="58" spans="1:1" ht="15" customHeight="1">
      <c r="A58" s="16"/>
    </row>
    <row r="59" spans="1:1" ht="15" customHeight="1">
      <c r="A59" s="16"/>
    </row>
    <row r="60" spans="1:1" ht="15.75" customHeight="1">
      <c r="A60" s="16"/>
    </row>
    <row r="61" spans="1:1" ht="15.75" customHeight="1">
      <c r="A61" s="16"/>
    </row>
    <row r="62" spans="1:1" ht="15.75" customHeight="1">
      <c r="A62" s="16"/>
    </row>
    <row r="63" spans="1:1" ht="15.75" customHeight="1">
      <c r="A63" s="16"/>
    </row>
    <row r="64" spans="1:1" ht="15.75" customHeight="1">
      <c r="A64" s="16"/>
    </row>
    <row r="65" spans="1:1" ht="15.75" customHeight="1">
      <c r="A65" s="16"/>
    </row>
    <row r="66" spans="1:1" ht="15.75" customHeight="1">
      <c r="A66" s="16"/>
    </row>
    <row r="67" spans="1:1" ht="15.75" customHeight="1">
      <c r="A67" s="16"/>
    </row>
    <row r="68" spans="1:1" ht="15.75" customHeight="1">
      <c r="A68" s="16"/>
    </row>
    <row r="69" spans="1:1" ht="15.75" customHeight="1">
      <c r="A69" s="16"/>
    </row>
    <row r="70" spans="1:1" ht="15.75" customHeight="1">
      <c r="A70" s="16"/>
    </row>
    <row r="71" spans="1:1" ht="15.75" customHeight="1">
      <c r="A71" s="16"/>
    </row>
    <row r="72" spans="1:1" ht="15.75" customHeight="1">
      <c r="A72" s="16"/>
    </row>
    <row r="73" spans="1:1" ht="15.75" customHeight="1">
      <c r="A73" s="16"/>
    </row>
    <row r="74" spans="1:1" ht="15.75" customHeight="1">
      <c r="A74" s="16"/>
    </row>
    <row r="75" spans="1:1" ht="15.75" customHeight="1">
      <c r="A75" s="16"/>
    </row>
    <row r="76" spans="1:1" ht="15.75" customHeight="1">
      <c r="A76" s="16"/>
    </row>
    <row r="77" spans="1:1" ht="15.75" customHeight="1">
      <c r="A77" s="16"/>
    </row>
    <row r="78" spans="1:1" ht="15.75" customHeight="1">
      <c r="A78" s="16"/>
    </row>
    <row r="79" spans="1:1" ht="15.75" customHeight="1">
      <c r="A79" s="16"/>
    </row>
    <row r="80" spans="1:1" ht="15.75" customHeight="1">
      <c r="A80" s="16"/>
    </row>
    <row r="81" spans="1:1" ht="15.75" customHeight="1">
      <c r="A81" s="16"/>
    </row>
    <row r="82" spans="1:1" ht="15.75" customHeight="1">
      <c r="A82" s="16"/>
    </row>
    <row r="83" spans="1:1" ht="15.75" customHeight="1">
      <c r="A83" s="16"/>
    </row>
    <row r="84" spans="1:1" ht="15.75" customHeight="1">
      <c r="A84" s="16"/>
    </row>
    <row r="85" spans="1:1" ht="15.75" customHeight="1">
      <c r="A85" s="16"/>
    </row>
    <row r="86" spans="1:1" ht="15.75" customHeight="1">
      <c r="A86" s="16"/>
    </row>
    <row r="87" spans="1:1" ht="15.75" customHeight="1">
      <c r="A87" s="16"/>
    </row>
    <row r="88" spans="1:1" ht="15.75" customHeight="1">
      <c r="A88" s="16"/>
    </row>
    <row r="89" spans="1:1" ht="15.75" customHeight="1">
      <c r="A89" s="16"/>
    </row>
    <row r="90" spans="1:1" ht="15.75" customHeight="1">
      <c r="A90" s="16"/>
    </row>
    <row r="91" spans="1:1" ht="15.75" customHeight="1">
      <c r="A91" s="16"/>
    </row>
    <row r="92" spans="1:1" ht="15.75" customHeight="1">
      <c r="A92" s="16"/>
    </row>
    <row r="93" spans="1:1" ht="15.75" customHeight="1">
      <c r="A93" s="16"/>
    </row>
    <row r="94" spans="1:1" ht="15.75" customHeight="1">
      <c r="A94" s="16"/>
    </row>
    <row r="95" spans="1:1" ht="15.75" customHeight="1">
      <c r="A95" s="16"/>
    </row>
    <row r="96" spans="1:1" ht="15.75" customHeight="1">
      <c r="A96" s="16"/>
    </row>
    <row r="97" spans="1:1" ht="15.75" customHeight="1">
      <c r="A97" s="16"/>
    </row>
    <row r="98" spans="1:1" ht="15.75" customHeight="1">
      <c r="A98" s="16"/>
    </row>
    <row r="99" spans="1:1" ht="15.75" customHeight="1">
      <c r="A99" s="16"/>
    </row>
    <row r="100" spans="1:1" ht="15.75" customHeight="1">
      <c r="A100" s="16"/>
    </row>
    <row r="101" spans="1:1" ht="15.75" customHeight="1">
      <c r="A101" s="16"/>
    </row>
    <row r="102" spans="1:1" ht="15.75" customHeight="1">
      <c r="A102" s="16"/>
    </row>
    <row r="103" spans="1:1" ht="15.75" customHeight="1">
      <c r="A103" s="16"/>
    </row>
    <row r="104" spans="1:1" ht="15.75" customHeight="1">
      <c r="A104" s="16"/>
    </row>
    <row r="105" spans="1:1" ht="15.75" customHeight="1">
      <c r="A105" s="16"/>
    </row>
    <row r="106" spans="1:1" ht="15.75" customHeight="1">
      <c r="A106" s="16"/>
    </row>
    <row r="107" spans="1:1" ht="15.75" customHeight="1">
      <c r="A107" s="16"/>
    </row>
    <row r="108" spans="1:1" ht="15.75" customHeight="1">
      <c r="A108" s="16"/>
    </row>
    <row r="109" spans="1:1" ht="15.75" customHeight="1">
      <c r="A109" s="16"/>
    </row>
    <row r="110" spans="1:1" ht="15.75" customHeight="1">
      <c r="A110" s="16"/>
    </row>
    <row r="111" spans="1:1" ht="15.75" customHeight="1">
      <c r="A111" s="16"/>
    </row>
    <row r="112" spans="1:1" ht="15.75" customHeight="1">
      <c r="A112" s="16"/>
    </row>
    <row r="113" spans="1:1" ht="15.75" customHeight="1">
      <c r="A113" s="16"/>
    </row>
    <row r="114" spans="1:1" ht="15.75" customHeight="1">
      <c r="A114" s="16"/>
    </row>
    <row r="115" spans="1:1" ht="15.75" customHeight="1">
      <c r="A115" s="16"/>
    </row>
    <row r="116" spans="1:1" ht="15.75" customHeight="1">
      <c r="A116" s="16"/>
    </row>
    <row r="117" spans="1:1" ht="15.75" customHeight="1">
      <c r="A117" s="16"/>
    </row>
    <row r="118" spans="1:1" ht="15.75" customHeight="1">
      <c r="A118" s="16"/>
    </row>
    <row r="119" spans="1:1" ht="15.75" customHeight="1">
      <c r="A119" s="16"/>
    </row>
    <row r="120" spans="1:1" ht="15.75" customHeight="1">
      <c r="A120" s="16"/>
    </row>
    <row r="121" spans="1:1" ht="15.75" customHeight="1">
      <c r="A121" s="16"/>
    </row>
    <row r="122" spans="1:1" ht="15.75" customHeight="1">
      <c r="A122" s="16"/>
    </row>
    <row r="123" spans="1:1" ht="15.75" customHeight="1">
      <c r="A123" s="16"/>
    </row>
    <row r="124" spans="1:1" ht="15.75" customHeight="1">
      <c r="A124" s="16"/>
    </row>
    <row r="125" spans="1:1" ht="15.75" customHeight="1">
      <c r="A125" s="16"/>
    </row>
    <row r="126" spans="1:1" ht="15.75" customHeight="1">
      <c r="A126" s="16"/>
    </row>
    <row r="127" spans="1:1" ht="15.75" customHeight="1">
      <c r="A127" s="16"/>
    </row>
    <row r="128" spans="1:1" ht="15.75" customHeight="1">
      <c r="A128" s="16"/>
    </row>
    <row r="129" spans="1:1" ht="15.75" customHeight="1">
      <c r="A129" s="16"/>
    </row>
    <row r="130" spans="1:1" ht="15.75" customHeight="1">
      <c r="A130" s="16"/>
    </row>
    <row r="131" spans="1:1" ht="15.75" customHeight="1">
      <c r="A131" s="16"/>
    </row>
    <row r="132" spans="1:1" ht="15.75" customHeight="1">
      <c r="A132" s="16"/>
    </row>
    <row r="133" spans="1:1" ht="15.75" customHeight="1">
      <c r="A133" s="16"/>
    </row>
    <row r="134" spans="1:1" ht="15.75" customHeight="1">
      <c r="A134" s="16"/>
    </row>
    <row r="135" spans="1:1" ht="15.75" customHeight="1">
      <c r="A135" s="16"/>
    </row>
    <row r="136" spans="1:1" ht="15.75" customHeight="1">
      <c r="A136" s="16"/>
    </row>
    <row r="137" spans="1:1" ht="15.75" customHeight="1">
      <c r="A137" s="16"/>
    </row>
    <row r="138" spans="1:1" ht="15.75" customHeight="1">
      <c r="A138" s="16"/>
    </row>
    <row r="139" spans="1:1" ht="15.75" customHeight="1">
      <c r="A139" s="16"/>
    </row>
    <row r="140" spans="1:1" ht="15.75" customHeight="1">
      <c r="A140" s="16"/>
    </row>
    <row r="141" spans="1:1" ht="15.75" customHeight="1">
      <c r="A141" s="16"/>
    </row>
    <row r="142" spans="1:1" ht="15.75" customHeight="1">
      <c r="A142" s="16"/>
    </row>
    <row r="143" spans="1:1" ht="15.75" customHeight="1">
      <c r="A143" s="16"/>
    </row>
    <row r="144" spans="1:1" ht="15.75" customHeight="1">
      <c r="A144" s="16"/>
    </row>
    <row r="145" spans="1:1" ht="15.75" customHeight="1">
      <c r="A145" s="16"/>
    </row>
    <row r="146" spans="1:1" ht="15.75" customHeight="1">
      <c r="A146" s="16"/>
    </row>
    <row r="147" spans="1:1" ht="15.75" customHeight="1">
      <c r="A147" s="16"/>
    </row>
    <row r="148" spans="1:1" ht="15.75" customHeight="1">
      <c r="A148" s="16"/>
    </row>
    <row r="149" spans="1:1" ht="15.75" customHeight="1">
      <c r="A149" s="16"/>
    </row>
    <row r="150" spans="1:1" ht="15.75" customHeight="1">
      <c r="A150" s="16"/>
    </row>
    <row r="151" spans="1:1" ht="15.75" customHeight="1">
      <c r="A151" s="16"/>
    </row>
    <row r="152" spans="1:1" ht="15.75" customHeight="1">
      <c r="A152" s="16"/>
    </row>
    <row r="153" spans="1:1" ht="15.75" customHeight="1">
      <c r="A153" s="16"/>
    </row>
    <row r="154" spans="1:1" ht="15.75" customHeight="1">
      <c r="A154" s="16"/>
    </row>
    <row r="155" spans="1:1" ht="15.75" customHeight="1">
      <c r="A155" s="16"/>
    </row>
    <row r="156" spans="1:1" ht="15.75" customHeight="1">
      <c r="A156" s="16"/>
    </row>
    <row r="157" spans="1:1" ht="15.75" customHeight="1">
      <c r="A157" s="16"/>
    </row>
    <row r="158" spans="1:1" ht="15.75" customHeight="1">
      <c r="A158" s="16"/>
    </row>
    <row r="159" spans="1:1" ht="15.75" customHeight="1">
      <c r="A159" s="16"/>
    </row>
    <row r="160" spans="1:1" ht="15.75" customHeight="1">
      <c r="A160" s="16"/>
    </row>
    <row r="161" spans="1:1" ht="15.75" customHeight="1">
      <c r="A161" s="16"/>
    </row>
    <row r="162" spans="1:1" ht="15.75" customHeight="1">
      <c r="A162" s="16"/>
    </row>
    <row r="163" spans="1:1" ht="15.75" customHeight="1">
      <c r="A163" s="16"/>
    </row>
    <row r="164" spans="1:1" ht="15.75" customHeight="1">
      <c r="A164" s="16"/>
    </row>
    <row r="165" spans="1:1" ht="15.75" customHeight="1">
      <c r="A165" s="16"/>
    </row>
    <row r="166" spans="1:1" ht="15.75" customHeight="1">
      <c r="A166" s="16"/>
    </row>
    <row r="167" spans="1:1" ht="15.75" customHeight="1">
      <c r="A167" s="16"/>
    </row>
    <row r="168" spans="1:1" ht="15.75" customHeight="1">
      <c r="A168" s="16"/>
    </row>
    <row r="169" spans="1:1" ht="15.75" customHeight="1">
      <c r="A169" s="16"/>
    </row>
    <row r="170" spans="1:1" ht="15.75" customHeight="1">
      <c r="A170" s="16"/>
    </row>
    <row r="171" spans="1:1" ht="15.75" customHeight="1">
      <c r="A171" s="16"/>
    </row>
    <row r="172" spans="1:1" ht="15.75" customHeight="1">
      <c r="A172" s="16"/>
    </row>
    <row r="173" spans="1:1" ht="15.75" customHeight="1">
      <c r="A173" s="16"/>
    </row>
    <row r="174" spans="1:1" ht="15.75" customHeight="1">
      <c r="A174" s="16"/>
    </row>
    <row r="175" spans="1:1" ht="15.75" customHeight="1">
      <c r="A175" s="16"/>
    </row>
    <row r="176" spans="1:1" ht="15.75" customHeight="1">
      <c r="A176" s="16"/>
    </row>
    <row r="177" spans="1:1" ht="15.75" customHeight="1">
      <c r="A177" s="16"/>
    </row>
    <row r="178" spans="1:1" ht="15.75" customHeight="1">
      <c r="A178" s="16"/>
    </row>
    <row r="179" spans="1:1" ht="15.75" customHeight="1">
      <c r="A179" s="16"/>
    </row>
    <row r="180" spans="1:1" ht="15.75" customHeight="1">
      <c r="A180" s="16"/>
    </row>
    <row r="181" spans="1:1" ht="15.75" customHeight="1">
      <c r="A181" s="16"/>
    </row>
    <row r="182" spans="1:1" ht="15.75" customHeight="1">
      <c r="A182" s="16"/>
    </row>
    <row r="183" spans="1:1" ht="15.75" customHeight="1">
      <c r="A183" s="16"/>
    </row>
    <row r="184" spans="1:1" ht="15.75" customHeight="1">
      <c r="A184" s="16"/>
    </row>
    <row r="185" spans="1:1" ht="15.75" customHeight="1">
      <c r="A185" s="16"/>
    </row>
    <row r="186" spans="1:1" ht="15.75" customHeight="1">
      <c r="A186" s="16"/>
    </row>
    <row r="187" spans="1:1" ht="15.75" customHeight="1">
      <c r="A187" s="16"/>
    </row>
    <row r="188" spans="1:1" ht="15.75" customHeight="1">
      <c r="A188" s="16"/>
    </row>
    <row r="189" spans="1:1" ht="15.75" customHeight="1">
      <c r="A189" s="16"/>
    </row>
    <row r="190" spans="1:1" ht="15.75" customHeight="1">
      <c r="A190" s="16"/>
    </row>
    <row r="191" spans="1:1" ht="15.75" customHeight="1">
      <c r="A191" s="16"/>
    </row>
    <row r="192" spans="1:1" ht="15.75" customHeight="1">
      <c r="A192" s="16"/>
    </row>
    <row r="193" spans="1:1" ht="15.75" customHeight="1">
      <c r="A193" s="16"/>
    </row>
    <row r="194" spans="1:1" ht="15.75" customHeight="1">
      <c r="A194" s="16"/>
    </row>
    <row r="195" spans="1:1" ht="15.75" customHeight="1">
      <c r="A195" s="16"/>
    </row>
    <row r="196" spans="1:1" ht="15.75" customHeight="1">
      <c r="A196" s="16"/>
    </row>
    <row r="197" spans="1:1" ht="15.75" customHeight="1">
      <c r="A197" s="16"/>
    </row>
    <row r="198" spans="1:1" ht="15.75" customHeight="1">
      <c r="A198" s="16"/>
    </row>
    <row r="199" spans="1:1" ht="15.75" customHeight="1">
      <c r="A199" s="16"/>
    </row>
    <row r="200" spans="1:1" ht="15.75" customHeight="1">
      <c r="A200" s="16"/>
    </row>
    <row r="201" spans="1:1" ht="15.75" customHeight="1">
      <c r="A201" s="16"/>
    </row>
    <row r="202" spans="1:1" ht="15.75" customHeight="1">
      <c r="A202" s="16"/>
    </row>
    <row r="203" spans="1:1" ht="15.75" customHeight="1">
      <c r="A203" s="16"/>
    </row>
    <row r="204" spans="1:1" ht="15.75" customHeight="1">
      <c r="A204" s="16"/>
    </row>
    <row r="205" spans="1:1" ht="15.75" customHeight="1">
      <c r="A205" s="16"/>
    </row>
    <row r="206" spans="1:1" ht="15.75" customHeight="1">
      <c r="A206" s="16"/>
    </row>
    <row r="207" spans="1:1" ht="15.75" customHeight="1">
      <c r="A207" s="16"/>
    </row>
    <row r="208" spans="1:1" ht="15.75" customHeight="1">
      <c r="A208" s="16"/>
    </row>
    <row r="209" spans="1:1" ht="15.75" customHeight="1">
      <c r="A209" s="16"/>
    </row>
    <row r="210" spans="1:1" ht="15.75" customHeight="1">
      <c r="A210" s="16"/>
    </row>
    <row r="211" spans="1:1" ht="15.75" customHeight="1">
      <c r="A211" s="16"/>
    </row>
    <row r="212" spans="1:1" ht="15.75" customHeight="1">
      <c r="A212" s="16"/>
    </row>
    <row r="213" spans="1:1" ht="15.75" customHeight="1">
      <c r="A213" s="16"/>
    </row>
    <row r="214" spans="1:1" ht="15.75" customHeight="1">
      <c r="A214" s="16"/>
    </row>
    <row r="215" spans="1:1" ht="15.75" customHeight="1">
      <c r="A215" s="16"/>
    </row>
    <row r="216" spans="1:1" ht="15.75" customHeight="1">
      <c r="A216" s="16"/>
    </row>
    <row r="217" spans="1:1" ht="15.75" customHeight="1">
      <c r="A217" s="16"/>
    </row>
    <row r="218" spans="1:1" ht="15.75" customHeight="1">
      <c r="A218" s="16"/>
    </row>
    <row r="219" spans="1:1" ht="15.75" customHeight="1">
      <c r="A219" s="16"/>
    </row>
    <row r="220" spans="1:1" ht="15.75" customHeight="1">
      <c r="A220" s="16"/>
    </row>
    <row r="221" spans="1:1" ht="15.75" customHeight="1">
      <c r="A221" s="16"/>
    </row>
    <row r="222" spans="1:1" ht="15.75" customHeight="1">
      <c r="A222" s="16"/>
    </row>
    <row r="223" spans="1:1" ht="15.75" customHeight="1">
      <c r="A223" s="16"/>
    </row>
    <row r="224" spans="1:1" ht="15.75" customHeight="1">
      <c r="A224" s="16"/>
    </row>
    <row r="225" spans="1:1" ht="15.75" customHeight="1">
      <c r="A225" s="16"/>
    </row>
    <row r="226" spans="1:1" ht="15.75" customHeight="1">
      <c r="A226" s="16"/>
    </row>
    <row r="227" spans="1:1" ht="15.75" customHeight="1">
      <c r="A227" s="16"/>
    </row>
    <row r="228" spans="1:1" ht="15.75" customHeight="1">
      <c r="A228" s="16"/>
    </row>
    <row r="229" spans="1:1" ht="15.75" customHeight="1">
      <c r="A229" s="16"/>
    </row>
    <row r="230" spans="1:1" ht="15.75" customHeight="1">
      <c r="A230" s="16"/>
    </row>
    <row r="231" spans="1:1" ht="15.75" customHeight="1">
      <c r="A231" s="16"/>
    </row>
    <row r="232" spans="1:1" ht="15.75" customHeight="1">
      <c r="A232" s="16"/>
    </row>
    <row r="233" spans="1:1" ht="15.75" customHeight="1">
      <c r="A233" s="16"/>
    </row>
    <row r="234" spans="1:1" ht="15.75" customHeight="1">
      <c r="A234" s="16"/>
    </row>
    <row r="235" spans="1:1" ht="15.75" customHeight="1">
      <c r="A235" s="16"/>
    </row>
    <row r="236" spans="1:1" ht="15.75" customHeight="1">
      <c r="A236" s="16"/>
    </row>
    <row r="237" spans="1:1" ht="15.75" customHeight="1">
      <c r="A237" s="16"/>
    </row>
    <row r="238" spans="1:1" ht="15.75" customHeight="1">
      <c r="A238" s="16"/>
    </row>
    <row r="239" spans="1:1" ht="15.75" customHeight="1">
      <c r="A239" s="16"/>
    </row>
    <row r="240" spans="1:1" ht="15.75" customHeight="1">
      <c r="A240" s="16"/>
    </row>
    <row r="241" spans="1:1" ht="15.75" customHeight="1">
      <c r="A241" s="16"/>
    </row>
    <row r="242" spans="1:1" ht="15.75" customHeight="1">
      <c r="A242" s="16"/>
    </row>
    <row r="243" spans="1:1" ht="15.75" customHeight="1">
      <c r="A243" s="16"/>
    </row>
    <row r="244" spans="1:1" ht="15.75" customHeight="1">
      <c r="A244" s="16"/>
    </row>
    <row r="245" spans="1:1" ht="15.75" customHeight="1">
      <c r="A245" s="16"/>
    </row>
    <row r="246" spans="1:1" ht="15.75" customHeight="1">
      <c r="A246" s="16"/>
    </row>
    <row r="247" spans="1:1" ht="15.75" customHeight="1">
      <c r="A247" s="16"/>
    </row>
    <row r="248" spans="1:1" ht="15.75" customHeight="1">
      <c r="A248" s="16"/>
    </row>
    <row r="249" spans="1:1" ht="15.75" customHeight="1">
      <c r="A249" s="16"/>
    </row>
    <row r="250" spans="1:1" ht="15.75" customHeight="1">
      <c r="A250" s="16"/>
    </row>
    <row r="251" spans="1:1" ht="15.75" customHeight="1">
      <c r="A251" s="16"/>
    </row>
    <row r="252" spans="1:1" ht="15.75" customHeight="1">
      <c r="A252" s="16"/>
    </row>
    <row r="253" spans="1:1" ht="15.75" customHeight="1">
      <c r="A253" s="16"/>
    </row>
    <row r="254" spans="1:1" ht="15.75" customHeight="1">
      <c r="A254" s="16"/>
    </row>
    <row r="255" spans="1:1" ht="15.75" customHeight="1">
      <c r="A255" s="16"/>
    </row>
    <row r="256" spans="1:1" ht="15.75" customHeight="1">
      <c r="A256" s="16"/>
    </row>
    <row r="257" spans="1:1" ht="15.75" customHeight="1">
      <c r="A257" s="16"/>
    </row>
    <row r="258" spans="1:1" ht="15.75" customHeight="1">
      <c r="A258" s="16"/>
    </row>
    <row r="259" spans="1:1" ht="15.75" customHeight="1">
      <c r="A259" s="16"/>
    </row>
    <row r="260" spans="1:1" ht="15.75" customHeight="1">
      <c r="A260" s="16"/>
    </row>
    <row r="261" spans="1:1" ht="15.75" customHeight="1">
      <c r="A261" s="16"/>
    </row>
    <row r="262" spans="1:1" ht="15.75" customHeight="1">
      <c r="A262" s="16"/>
    </row>
    <row r="263" spans="1:1" ht="15.75" customHeight="1">
      <c r="A263" s="16"/>
    </row>
    <row r="264" spans="1:1" ht="15.75" customHeight="1">
      <c r="A264" s="16"/>
    </row>
    <row r="265" spans="1:1" ht="15.75" customHeight="1">
      <c r="A265" s="16"/>
    </row>
    <row r="266" spans="1:1" ht="15.75" customHeight="1">
      <c r="A266" s="16"/>
    </row>
    <row r="267" spans="1:1" ht="15.75" customHeight="1">
      <c r="A267" s="16"/>
    </row>
    <row r="268" spans="1:1" ht="15.75" customHeight="1">
      <c r="A268" s="16"/>
    </row>
    <row r="269" spans="1:1" ht="15.75" customHeight="1">
      <c r="A269" s="16"/>
    </row>
    <row r="270" spans="1:1" ht="15.75" customHeight="1">
      <c r="A270" s="16"/>
    </row>
    <row r="271" spans="1:1" ht="15.75" customHeight="1">
      <c r="A271" s="16"/>
    </row>
    <row r="272" spans="1:1" ht="15.75" customHeight="1">
      <c r="A272" s="16"/>
    </row>
    <row r="273" spans="1:1" ht="15.75" customHeight="1">
      <c r="A273" s="16"/>
    </row>
    <row r="274" spans="1:1" ht="15.75" customHeight="1">
      <c r="A274" s="16"/>
    </row>
    <row r="275" spans="1:1" ht="15.75" customHeight="1">
      <c r="A275" s="16"/>
    </row>
    <row r="276" spans="1:1" ht="15.75" customHeight="1">
      <c r="A276" s="16"/>
    </row>
    <row r="277" spans="1:1" ht="15.75" customHeight="1">
      <c r="A277" s="16"/>
    </row>
    <row r="278" spans="1:1" ht="15.75" customHeight="1">
      <c r="A278" s="16"/>
    </row>
    <row r="279" spans="1:1" ht="15.75" customHeight="1">
      <c r="A279" s="16"/>
    </row>
    <row r="280" spans="1:1" ht="15.75" customHeight="1">
      <c r="A280" s="16"/>
    </row>
    <row r="281" spans="1:1" ht="15.75" customHeight="1">
      <c r="A281" s="16"/>
    </row>
    <row r="282" spans="1:1" ht="15.75" customHeight="1">
      <c r="A282" s="16"/>
    </row>
    <row r="283" spans="1:1" ht="15.75" customHeight="1">
      <c r="A283" s="16"/>
    </row>
    <row r="284" spans="1:1" ht="15.75" customHeight="1">
      <c r="A284" s="16"/>
    </row>
    <row r="285" spans="1:1" ht="15.75" customHeight="1">
      <c r="A285" s="16"/>
    </row>
    <row r="286" spans="1:1" ht="15.75" customHeight="1">
      <c r="A286" s="16"/>
    </row>
    <row r="287" spans="1:1" ht="15.75" customHeight="1">
      <c r="A287" s="16"/>
    </row>
    <row r="288" spans="1:1" ht="15.75" customHeight="1">
      <c r="A288" s="16"/>
    </row>
    <row r="289" spans="1:1" ht="15.75" customHeight="1">
      <c r="A289" s="16"/>
    </row>
    <row r="290" spans="1:1" ht="15.75" customHeight="1">
      <c r="A290" s="16"/>
    </row>
    <row r="291" spans="1:1" ht="15.75" customHeight="1">
      <c r="A291" s="16"/>
    </row>
    <row r="292" spans="1:1" ht="15.75" customHeight="1">
      <c r="A292" s="16"/>
    </row>
    <row r="293" spans="1:1" ht="15.75" customHeight="1">
      <c r="A293" s="16"/>
    </row>
    <row r="294" spans="1:1" ht="15.75" customHeight="1">
      <c r="A294" s="16"/>
    </row>
    <row r="295" spans="1:1" ht="15.75" customHeight="1">
      <c r="A295" s="16"/>
    </row>
    <row r="296" spans="1:1" ht="15.75" customHeight="1">
      <c r="A296" s="16"/>
    </row>
    <row r="297" spans="1:1" ht="15.75" customHeight="1">
      <c r="A297" s="16"/>
    </row>
    <row r="298" spans="1:1" ht="15.75" customHeight="1">
      <c r="A298" s="16"/>
    </row>
    <row r="299" spans="1:1" ht="15.75" customHeight="1">
      <c r="A299" s="16"/>
    </row>
    <row r="300" spans="1:1" ht="15.75" customHeight="1">
      <c r="A300" s="16"/>
    </row>
    <row r="301" spans="1:1" ht="15.75" customHeight="1">
      <c r="A301" s="16"/>
    </row>
    <row r="302" spans="1:1" ht="15.75" customHeight="1">
      <c r="A302" s="16"/>
    </row>
    <row r="303" spans="1:1" ht="15.75" customHeight="1">
      <c r="A303" s="16"/>
    </row>
    <row r="304" spans="1:1" ht="15.75" customHeight="1">
      <c r="A304" s="16"/>
    </row>
    <row r="305" spans="1:1" ht="15.75" customHeight="1">
      <c r="A305" s="16"/>
    </row>
    <row r="306" spans="1:1" ht="15.75" customHeight="1">
      <c r="A306" s="16"/>
    </row>
    <row r="307" spans="1:1" ht="15.75" customHeight="1">
      <c r="A307" s="16"/>
    </row>
    <row r="308" spans="1:1" ht="15.75" customHeight="1">
      <c r="A308" s="16"/>
    </row>
    <row r="309" spans="1:1" ht="15.75" customHeight="1">
      <c r="A309" s="16"/>
    </row>
    <row r="310" spans="1:1" ht="15.75" customHeight="1">
      <c r="A310" s="16"/>
    </row>
    <row r="311" spans="1:1" ht="15.75" customHeight="1">
      <c r="A311" s="16"/>
    </row>
    <row r="312" spans="1:1" ht="15.75" customHeight="1">
      <c r="A312" s="16"/>
    </row>
    <row r="313" spans="1:1" ht="15.75" customHeight="1">
      <c r="A313" s="16"/>
    </row>
    <row r="314" spans="1:1" ht="15.75" customHeight="1">
      <c r="A314" s="16"/>
    </row>
    <row r="315" spans="1:1" ht="15.75" customHeight="1">
      <c r="A315" s="16"/>
    </row>
    <row r="316" spans="1:1" ht="15.75" customHeight="1">
      <c r="A316" s="16"/>
    </row>
    <row r="317" spans="1:1" ht="15.75" customHeight="1">
      <c r="A317" s="16"/>
    </row>
    <row r="318" spans="1:1" ht="15.75" customHeight="1">
      <c r="A318" s="16"/>
    </row>
    <row r="319" spans="1:1" ht="15.75" customHeight="1">
      <c r="A319" s="16"/>
    </row>
    <row r="320" spans="1:1" ht="15.75" customHeight="1">
      <c r="A320" s="16"/>
    </row>
    <row r="321" spans="1:1" ht="15.75" customHeight="1">
      <c r="A321" s="16"/>
    </row>
    <row r="322" spans="1:1" ht="15.75" customHeight="1">
      <c r="A322" s="16"/>
    </row>
    <row r="323" spans="1:1" ht="15.75" customHeight="1">
      <c r="A323" s="16"/>
    </row>
    <row r="324" spans="1:1" ht="15.75" customHeight="1">
      <c r="A324" s="16"/>
    </row>
    <row r="325" spans="1:1" ht="15.75" customHeight="1">
      <c r="A325" s="16"/>
    </row>
    <row r="326" spans="1:1" ht="15.75" customHeight="1">
      <c r="A326" s="16"/>
    </row>
    <row r="327" spans="1:1" ht="15.75" customHeight="1">
      <c r="A327" s="16"/>
    </row>
    <row r="328" spans="1:1" ht="15.75" customHeight="1">
      <c r="A328" s="16"/>
    </row>
    <row r="329" spans="1:1" ht="15.75" customHeight="1">
      <c r="A329" s="16"/>
    </row>
    <row r="330" spans="1:1" ht="15.75" customHeight="1">
      <c r="A330" s="16"/>
    </row>
    <row r="331" spans="1:1" ht="15.75" customHeight="1">
      <c r="A331" s="16"/>
    </row>
    <row r="332" spans="1:1" ht="15.75" customHeight="1">
      <c r="A332" s="16"/>
    </row>
    <row r="333" spans="1:1" ht="15.75" customHeight="1">
      <c r="A333" s="16"/>
    </row>
    <row r="334" spans="1:1" ht="15.75" customHeight="1">
      <c r="A334" s="16"/>
    </row>
    <row r="335" spans="1:1" ht="15.75" customHeight="1">
      <c r="A335" s="16"/>
    </row>
    <row r="336" spans="1:1" ht="15.75" customHeight="1">
      <c r="A336" s="16"/>
    </row>
    <row r="337" spans="1:1" ht="15.75" customHeight="1">
      <c r="A337" s="16"/>
    </row>
    <row r="338" spans="1:1" ht="15.75" customHeight="1">
      <c r="A338" s="16"/>
    </row>
    <row r="339" spans="1:1" ht="15.75" customHeight="1">
      <c r="A339" s="16"/>
    </row>
    <row r="340" spans="1:1" ht="15.75" customHeight="1">
      <c r="A340" s="16"/>
    </row>
    <row r="341" spans="1:1" ht="15.75" customHeight="1">
      <c r="A341" s="16"/>
    </row>
    <row r="342" spans="1:1" ht="15.75" customHeight="1">
      <c r="A342" s="16"/>
    </row>
    <row r="343" spans="1:1" ht="15.75" customHeight="1">
      <c r="A343" s="16"/>
    </row>
    <row r="344" spans="1:1" ht="15.75" customHeight="1">
      <c r="A344" s="16"/>
    </row>
    <row r="345" spans="1:1" ht="15.75" customHeight="1">
      <c r="A345" s="16"/>
    </row>
    <row r="346" spans="1:1" ht="15.75" customHeight="1">
      <c r="A346" s="16"/>
    </row>
    <row r="347" spans="1:1" ht="15.75" customHeight="1">
      <c r="A347" s="16"/>
    </row>
    <row r="348" spans="1:1" ht="15.75" customHeight="1">
      <c r="A348" s="16"/>
    </row>
    <row r="349" spans="1:1" ht="15.75" customHeight="1">
      <c r="A349" s="16"/>
    </row>
    <row r="350" spans="1:1" ht="15.75" customHeight="1">
      <c r="A350" s="16"/>
    </row>
    <row r="351" spans="1:1" ht="15.75" customHeight="1">
      <c r="A351" s="16"/>
    </row>
    <row r="352" spans="1:1" ht="15.75" customHeight="1">
      <c r="A352" s="16"/>
    </row>
    <row r="353" spans="1:1" ht="15.75" customHeight="1">
      <c r="A353" s="16"/>
    </row>
    <row r="354" spans="1:1" ht="15.75" customHeight="1">
      <c r="A354" s="16"/>
    </row>
    <row r="355" spans="1:1" ht="15.75" customHeight="1">
      <c r="A355" s="16"/>
    </row>
    <row r="356" spans="1:1" ht="15.75" customHeight="1">
      <c r="A356" s="16"/>
    </row>
    <row r="357" spans="1:1" ht="15.75" customHeight="1">
      <c r="A357" s="16"/>
    </row>
    <row r="358" spans="1:1" ht="15.75" customHeight="1">
      <c r="A358" s="16"/>
    </row>
    <row r="359" spans="1:1" ht="15.75" customHeight="1">
      <c r="A359" s="16"/>
    </row>
    <row r="360" spans="1:1" ht="15.75" customHeight="1">
      <c r="A360" s="16"/>
    </row>
    <row r="361" spans="1:1" ht="15.75" customHeight="1">
      <c r="A361" s="16"/>
    </row>
    <row r="362" spans="1:1" ht="15.75" customHeight="1">
      <c r="A362" s="16"/>
    </row>
    <row r="363" spans="1:1" ht="15.75" customHeight="1">
      <c r="A363" s="16"/>
    </row>
    <row r="364" spans="1:1" ht="15.75" customHeight="1">
      <c r="A364" s="16"/>
    </row>
    <row r="365" spans="1:1" ht="15.75" customHeight="1">
      <c r="A365" s="16"/>
    </row>
    <row r="366" spans="1:1" ht="15.75" customHeight="1">
      <c r="A366" s="16"/>
    </row>
    <row r="367" spans="1:1" ht="15.75" customHeight="1">
      <c r="A367" s="16"/>
    </row>
    <row r="368" spans="1:1" ht="15.75" customHeight="1">
      <c r="A368" s="16"/>
    </row>
    <row r="369" spans="1:1" ht="15.75" customHeight="1">
      <c r="A369" s="16"/>
    </row>
    <row r="370" spans="1:1" ht="15.75" customHeight="1">
      <c r="A370" s="16"/>
    </row>
    <row r="371" spans="1:1" ht="15.75" customHeight="1">
      <c r="A371" s="16"/>
    </row>
    <row r="372" spans="1:1" ht="15.75" customHeight="1">
      <c r="A372" s="16"/>
    </row>
    <row r="373" spans="1:1" ht="15.75" customHeight="1">
      <c r="A373" s="16"/>
    </row>
    <row r="374" spans="1:1" ht="15.75" customHeight="1">
      <c r="A374" s="16"/>
    </row>
    <row r="375" spans="1:1" ht="15.75" customHeight="1">
      <c r="A375" s="16"/>
    </row>
    <row r="376" spans="1:1" ht="15.75" customHeight="1">
      <c r="A376" s="16"/>
    </row>
    <row r="377" spans="1:1" ht="15.75" customHeight="1">
      <c r="A377" s="16"/>
    </row>
    <row r="378" spans="1:1" ht="15.75" customHeight="1">
      <c r="A378" s="16"/>
    </row>
    <row r="379" spans="1:1" ht="15.75" customHeight="1">
      <c r="A379" s="16"/>
    </row>
    <row r="380" spans="1:1" ht="15.75" customHeight="1">
      <c r="A380" s="16"/>
    </row>
    <row r="381" spans="1:1" ht="15.75" customHeight="1">
      <c r="A381" s="16"/>
    </row>
    <row r="382" spans="1:1" ht="15.75" customHeight="1">
      <c r="A382" s="16"/>
    </row>
    <row r="383" spans="1:1" ht="15.75" customHeight="1">
      <c r="A383" s="16"/>
    </row>
    <row r="384" spans="1:1" ht="15.75" customHeight="1">
      <c r="A384" s="16"/>
    </row>
    <row r="385" spans="1:1" ht="15.75" customHeight="1">
      <c r="A385" s="16"/>
    </row>
    <row r="386" spans="1:1" ht="15.75" customHeight="1">
      <c r="A386" s="16"/>
    </row>
    <row r="387" spans="1:1" ht="15.75" customHeight="1">
      <c r="A387" s="16"/>
    </row>
    <row r="388" spans="1:1" ht="15.75" customHeight="1">
      <c r="A388" s="16"/>
    </row>
    <row r="389" spans="1:1" ht="15.75" customHeight="1">
      <c r="A389" s="16"/>
    </row>
    <row r="390" spans="1:1" ht="15.75" customHeight="1">
      <c r="A390" s="16"/>
    </row>
    <row r="391" spans="1:1" ht="15.75" customHeight="1">
      <c r="A391" s="16"/>
    </row>
    <row r="392" spans="1:1" ht="15.75" customHeight="1">
      <c r="A392" s="16"/>
    </row>
    <row r="393" spans="1:1" ht="15.75" customHeight="1">
      <c r="A393" s="16"/>
    </row>
    <row r="394" spans="1:1" ht="15.75" customHeight="1">
      <c r="A394" s="16"/>
    </row>
    <row r="395" spans="1:1" ht="15.75" customHeight="1">
      <c r="A395" s="16"/>
    </row>
    <row r="396" spans="1:1" ht="15.75" customHeight="1">
      <c r="A396" s="16"/>
    </row>
    <row r="397" spans="1:1" ht="15.75" customHeight="1">
      <c r="A397" s="16"/>
    </row>
    <row r="398" spans="1:1" ht="15.75" customHeight="1">
      <c r="A398" s="16"/>
    </row>
    <row r="399" spans="1:1" ht="15.75" customHeight="1">
      <c r="A399" s="16"/>
    </row>
    <row r="400" spans="1:1" ht="15.75" customHeight="1">
      <c r="A400" s="16"/>
    </row>
    <row r="401" spans="1:1" ht="15.75" customHeight="1">
      <c r="A401" s="16"/>
    </row>
    <row r="402" spans="1:1" ht="15.75" customHeight="1">
      <c r="A402" s="16"/>
    </row>
    <row r="403" spans="1:1" ht="15.75" customHeight="1">
      <c r="A403" s="16"/>
    </row>
    <row r="404" spans="1:1" ht="15.75" customHeight="1">
      <c r="A404" s="16"/>
    </row>
    <row r="405" spans="1:1" ht="15.75" customHeight="1">
      <c r="A405" s="16"/>
    </row>
    <row r="406" spans="1:1" ht="15.75" customHeight="1">
      <c r="A406" s="16"/>
    </row>
    <row r="407" spans="1:1" ht="15.75" customHeight="1">
      <c r="A407" s="16"/>
    </row>
    <row r="408" spans="1:1" ht="15.75" customHeight="1">
      <c r="A408" s="16"/>
    </row>
    <row r="409" spans="1:1" ht="15.75" customHeight="1">
      <c r="A409" s="16"/>
    </row>
    <row r="410" spans="1:1" ht="15.75" customHeight="1">
      <c r="A410" s="16"/>
    </row>
    <row r="411" spans="1:1" ht="15.75" customHeight="1">
      <c r="A411" s="16"/>
    </row>
    <row r="412" spans="1:1" ht="15.75" customHeight="1">
      <c r="A412" s="16"/>
    </row>
    <row r="413" spans="1:1" ht="15.75" customHeight="1">
      <c r="A413" s="16"/>
    </row>
    <row r="414" spans="1:1" ht="15.75" customHeight="1">
      <c r="A414" s="16"/>
    </row>
    <row r="415" spans="1:1" ht="15.75" customHeight="1">
      <c r="A415" s="16"/>
    </row>
    <row r="416" spans="1:1" ht="15.75" customHeight="1">
      <c r="A416" s="16"/>
    </row>
    <row r="417" spans="1:1" ht="15.75" customHeight="1">
      <c r="A417" s="16"/>
    </row>
    <row r="418" spans="1:1" ht="15.75" customHeight="1">
      <c r="A418" s="16"/>
    </row>
    <row r="419" spans="1:1" ht="15.75" customHeight="1">
      <c r="A419" s="16"/>
    </row>
    <row r="420" spans="1:1" ht="15.75" customHeight="1">
      <c r="A420" s="16"/>
    </row>
    <row r="421" spans="1:1" ht="15.75" customHeight="1">
      <c r="A421" s="16"/>
    </row>
    <row r="422" spans="1:1" ht="15.75" customHeight="1">
      <c r="A422" s="16"/>
    </row>
    <row r="423" spans="1:1" ht="15.75" customHeight="1">
      <c r="A423" s="16"/>
    </row>
    <row r="424" spans="1:1" ht="15.75" customHeight="1">
      <c r="A424" s="16"/>
    </row>
    <row r="425" spans="1:1" ht="15.75" customHeight="1">
      <c r="A425" s="16"/>
    </row>
    <row r="426" spans="1:1" ht="15.75" customHeight="1">
      <c r="A426" s="16"/>
    </row>
    <row r="427" spans="1:1" ht="15.75" customHeight="1">
      <c r="A427" s="16"/>
    </row>
    <row r="428" spans="1:1" ht="15.75" customHeight="1">
      <c r="A428" s="16"/>
    </row>
    <row r="429" spans="1:1" ht="15.75" customHeight="1">
      <c r="A429" s="16"/>
    </row>
    <row r="430" spans="1:1" ht="15.75" customHeight="1">
      <c r="A430" s="16"/>
    </row>
    <row r="431" spans="1:1" ht="15.75" customHeight="1">
      <c r="A431" s="16"/>
    </row>
    <row r="432" spans="1:1" ht="15.75" customHeight="1">
      <c r="A432" s="16"/>
    </row>
    <row r="433" spans="1:1" ht="15.75" customHeight="1">
      <c r="A433" s="16"/>
    </row>
    <row r="434" spans="1:1" ht="15.75" customHeight="1">
      <c r="A434" s="16"/>
    </row>
    <row r="435" spans="1:1" ht="15.75" customHeight="1">
      <c r="A435" s="16"/>
    </row>
    <row r="436" spans="1:1" ht="15.75" customHeight="1">
      <c r="A436" s="16"/>
    </row>
    <row r="437" spans="1:1" ht="15.75" customHeight="1">
      <c r="A437" s="16"/>
    </row>
    <row r="438" spans="1:1" ht="15.75" customHeight="1">
      <c r="A438" s="16"/>
    </row>
    <row r="439" spans="1:1" ht="15.75" customHeight="1">
      <c r="A439" s="16"/>
    </row>
    <row r="440" spans="1:1" ht="15.75" customHeight="1">
      <c r="A440" s="16"/>
    </row>
    <row r="441" spans="1:1" ht="15.75" customHeight="1">
      <c r="A441" s="16"/>
    </row>
    <row r="442" spans="1:1" ht="15.75" customHeight="1">
      <c r="A442" s="16"/>
    </row>
    <row r="443" spans="1:1" ht="15.75" customHeight="1">
      <c r="A443" s="16"/>
    </row>
    <row r="444" spans="1:1" ht="15.75" customHeight="1">
      <c r="A444" s="16"/>
    </row>
    <row r="445" spans="1:1" ht="15.75" customHeight="1">
      <c r="A445" s="16"/>
    </row>
    <row r="446" spans="1:1" ht="15.75" customHeight="1">
      <c r="A446" s="16"/>
    </row>
    <row r="447" spans="1:1" ht="15.75" customHeight="1">
      <c r="A447" s="16"/>
    </row>
    <row r="448" spans="1:1" ht="15.75" customHeight="1">
      <c r="A448" s="16"/>
    </row>
    <row r="449" spans="1:1" ht="15.75" customHeight="1">
      <c r="A449" s="16"/>
    </row>
    <row r="450" spans="1:1" ht="15.75" customHeight="1">
      <c r="A450" s="16"/>
    </row>
    <row r="451" spans="1:1" ht="15.75" customHeight="1">
      <c r="A451" s="16"/>
    </row>
    <row r="452" spans="1:1" ht="15.75" customHeight="1">
      <c r="A452" s="16"/>
    </row>
    <row r="453" spans="1:1" ht="15.75" customHeight="1">
      <c r="A453" s="16"/>
    </row>
    <row r="454" spans="1:1" ht="15.75" customHeight="1">
      <c r="A454" s="16"/>
    </row>
    <row r="455" spans="1:1" ht="15.75" customHeight="1">
      <c r="A455" s="16"/>
    </row>
    <row r="456" spans="1:1" ht="15.75" customHeight="1">
      <c r="A456" s="16"/>
    </row>
    <row r="457" spans="1:1" ht="15.75" customHeight="1">
      <c r="A457" s="16"/>
    </row>
    <row r="458" spans="1:1" ht="15.75" customHeight="1">
      <c r="A458" s="16"/>
    </row>
    <row r="459" spans="1:1" ht="15.75" customHeight="1">
      <c r="A459" s="16"/>
    </row>
    <row r="460" spans="1:1" ht="15.75" customHeight="1">
      <c r="A460" s="16"/>
    </row>
    <row r="461" spans="1:1" ht="15.75" customHeight="1">
      <c r="A461" s="16"/>
    </row>
    <row r="462" spans="1:1" ht="15.75" customHeight="1">
      <c r="A462" s="16"/>
    </row>
    <row r="463" spans="1:1" ht="15.75" customHeight="1">
      <c r="A463" s="16"/>
    </row>
    <row r="464" spans="1:1" ht="15.75" customHeight="1">
      <c r="A464" s="16"/>
    </row>
    <row r="465" spans="1:1" ht="15.75" customHeight="1">
      <c r="A465" s="16"/>
    </row>
    <row r="466" spans="1:1" ht="15.75" customHeight="1">
      <c r="A466" s="16"/>
    </row>
    <row r="467" spans="1:1" ht="15.75" customHeight="1">
      <c r="A467" s="16"/>
    </row>
    <row r="468" spans="1:1" ht="15.75" customHeight="1">
      <c r="A468" s="16"/>
    </row>
    <row r="469" spans="1:1" ht="15.75" customHeight="1">
      <c r="A469" s="16"/>
    </row>
    <row r="470" spans="1:1" ht="15.75" customHeight="1">
      <c r="A470" s="16"/>
    </row>
    <row r="471" spans="1:1" ht="15.75" customHeight="1">
      <c r="A471" s="16"/>
    </row>
    <row r="472" spans="1:1" ht="15.75" customHeight="1">
      <c r="A472" s="16"/>
    </row>
    <row r="473" spans="1:1" ht="15.75" customHeight="1">
      <c r="A473" s="16"/>
    </row>
    <row r="474" spans="1:1" ht="15.75" customHeight="1">
      <c r="A474" s="16"/>
    </row>
    <row r="475" spans="1:1" ht="15.75" customHeight="1">
      <c r="A475" s="16"/>
    </row>
    <row r="476" spans="1:1" ht="15.75" customHeight="1">
      <c r="A476" s="16"/>
    </row>
    <row r="477" spans="1:1" ht="15.75" customHeight="1">
      <c r="A477" s="16"/>
    </row>
    <row r="478" spans="1:1" ht="15.75" customHeight="1">
      <c r="A478" s="16"/>
    </row>
    <row r="479" spans="1:1" ht="15.75" customHeight="1">
      <c r="A479" s="16"/>
    </row>
    <row r="480" spans="1:1" ht="15.75" customHeight="1">
      <c r="A480" s="16"/>
    </row>
    <row r="481" spans="1:1" ht="15.75" customHeight="1">
      <c r="A481" s="16"/>
    </row>
    <row r="482" spans="1:1" ht="15.75" customHeight="1">
      <c r="A482" s="16"/>
    </row>
    <row r="483" spans="1:1" ht="15.75" customHeight="1">
      <c r="A483" s="16"/>
    </row>
    <row r="484" spans="1:1" ht="15.75" customHeight="1">
      <c r="A484" s="16"/>
    </row>
    <row r="485" spans="1:1" ht="15.75" customHeight="1">
      <c r="A485" s="16"/>
    </row>
    <row r="486" spans="1:1" ht="15.75" customHeight="1">
      <c r="A486" s="16"/>
    </row>
    <row r="487" spans="1:1" ht="15.75" customHeight="1">
      <c r="A487" s="16"/>
    </row>
    <row r="488" spans="1:1" ht="15.75" customHeight="1">
      <c r="A488" s="16"/>
    </row>
    <row r="489" spans="1:1" ht="15.75" customHeight="1">
      <c r="A489" s="16"/>
    </row>
    <row r="490" spans="1:1" ht="15.75" customHeight="1">
      <c r="A490" s="16"/>
    </row>
    <row r="491" spans="1:1" ht="15.75" customHeight="1">
      <c r="A491" s="16"/>
    </row>
    <row r="492" spans="1:1" ht="15.75" customHeight="1">
      <c r="A492" s="16"/>
    </row>
    <row r="493" spans="1:1" ht="15.75" customHeight="1">
      <c r="A493" s="16"/>
    </row>
    <row r="494" spans="1:1" ht="15.75" customHeight="1">
      <c r="A494" s="16"/>
    </row>
    <row r="495" spans="1:1" ht="15.75" customHeight="1">
      <c r="A495" s="16"/>
    </row>
    <row r="496" spans="1:1" ht="15.75" customHeight="1">
      <c r="A496" s="16"/>
    </row>
    <row r="497" spans="1:1" ht="15.75" customHeight="1">
      <c r="A497" s="16"/>
    </row>
    <row r="498" spans="1:1" ht="15.75" customHeight="1">
      <c r="A498" s="16"/>
    </row>
    <row r="499" spans="1:1" ht="15.75" customHeight="1">
      <c r="A499" s="16"/>
    </row>
    <row r="500" spans="1:1" ht="15.75" customHeight="1">
      <c r="A500" s="16"/>
    </row>
    <row r="501" spans="1:1" ht="15.75" customHeight="1">
      <c r="A501" s="16"/>
    </row>
    <row r="502" spans="1:1" ht="15.75" customHeight="1">
      <c r="A502" s="16"/>
    </row>
    <row r="503" spans="1:1" ht="15.75" customHeight="1">
      <c r="A503" s="16"/>
    </row>
    <row r="504" spans="1:1" ht="15.75" customHeight="1">
      <c r="A504" s="16"/>
    </row>
    <row r="505" spans="1:1" ht="15.75" customHeight="1">
      <c r="A505" s="16"/>
    </row>
    <row r="506" spans="1:1" ht="15.75" customHeight="1">
      <c r="A506" s="16"/>
    </row>
    <row r="507" spans="1:1" ht="15.75" customHeight="1">
      <c r="A507" s="16"/>
    </row>
    <row r="508" spans="1:1" ht="15.75" customHeight="1">
      <c r="A508" s="16"/>
    </row>
    <row r="509" spans="1:1" ht="15.75" customHeight="1">
      <c r="A509" s="16"/>
    </row>
    <row r="510" spans="1:1" ht="15.75" customHeight="1">
      <c r="A510" s="16"/>
    </row>
    <row r="511" spans="1:1" ht="15.75" customHeight="1">
      <c r="A511" s="16"/>
    </row>
    <row r="512" spans="1:1" ht="15.75" customHeight="1">
      <c r="A512" s="16"/>
    </row>
    <row r="513" spans="1:1" ht="15.75" customHeight="1">
      <c r="A513" s="16"/>
    </row>
    <row r="514" spans="1:1" ht="15.75" customHeight="1">
      <c r="A514" s="16"/>
    </row>
    <row r="515" spans="1:1" ht="15.75" customHeight="1">
      <c r="A515" s="16"/>
    </row>
    <row r="516" spans="1:1" ht="15.75" customHeight="1">
      <c r="A516" s="16"/>
    </row>
    <row r="517" spans="1:1" ht="15.75" customHeight="1">
      <c r="A517" s="16"/>
    </row>
    <row r="518" spans="1:1" ht="15.75" customHeight="1">
      <c r="A518" s="16"/>
    </row>
    <row r="519" spans="1:1" ht="15.75" customHeight="1">
      <c r="A519" s="16"/>
    </row>
    <row r="520" spans="1:1" ht="15.75" customHeight="1">
      <c r="A520" s="16"/>
    </row>
    <row r="521" spans="1:1" ht="15.75" customHeight="1">
      <c r="A521" s="16"/>
    </row>
    <row r="522" spans="1:1" ht="15.75" customHeight="1">
      <c r="A522" s="16"/>
    </row>
    <row r="523" spans="1:1" ht="15.75" customHeight="1">
      <c r="A523" s="16"/>
    </row>
    <row r="524" spans="1:1" ht="15.75" customHeight="1">
      <c r="A524" s="16"/>
    </row>
    <row r="525" spans="1:1" ht="15.75" customHeight="1">
      <c r="A525" s="16"/>
    </row>
    <row r="526" spans="1:1" ht="15.75" customHeight="1">
      <c r="A526" s="16"/>
    </row>
    <row r="527" spans="1:1" ht="15.75" customHeight="1">
      <c r="A527" s="16"/>
    </row>
    <row r="528" spans="1:1" ht="15.75" customHeight="1">
      <c r="A528" s="16"/>
    </row>
    <row r="529" spans="1:1" ht="15.75" customHeight="1">
      <c r="A529" s="16"/>
    </row>
    <row r="530" spans="1:1" ht="15.75" customHeight="1">
      <c r="A530" s="16"/>
    </row>
    <row r="531" spans="1:1" ht="15.75" customHeight="1">
      <c r="A531" s="16"/>
    </row>
    <row r="532" spans="1:1" ht="15.75" customHeight="1">
      <c r="A532" s="16"/>
    </row>
    <row r="533" spans="1:1" ht="15.75" customHeight="1">
      <c r="A533" s="16"/>
    </row>
    <row r="534" spans="1:1" ht="15.75" customHeight="1">
      <c r="A534" s="16"/>
    </row>
    <row r="535" spans="1:1" ht="15.75" customHeight="1">
      <c r="A535" s="16"/>
    </row>
    <row r="536" spans="1:1" ht="15.75" customHeight="1">
      <c r="A536" s="16"/>
    </row>
    <row r="537" spans="1:1" ht="15.75" customHeight="1">
      <c r="A537" s="16"/>
    </row>
    <row r="538" spans="1:1" ht="15.75" customHeight="1">
      <c r="A538" s="16"/>
    </row>
    <row r="539" spans="1:1" ht="15.75" customHeight="1">
      <c r="A539" s="16"/>
    </row>
    <row r="540" spans="1:1" ht="15.75" customHeight="1">
      <c r="A540" s="16"/>
    </row>
    <row r="541" spans="1:1" ht="15.75" customHeight="1">
      <c r="A541" s="16"/>
    </row>
    <row r="542" spans="1:1" ht="15.75" customHeight="1">
      <c r="A542" s="16"/>
    </row>
    <row r="543" spans="1:1" ht="15.75" customHeight="1">
      <c r="A543" s="16"/>
    </row>
    <row r="544" spans="1:1" ht="15.75" customHeight="1">
      <c r="A544" s="16"/>
    </row>
    <row r="545" spans="1:1" ht="15.75" customHeight="1">
      <c r="A545" s="16"/>
    </row>
    <row r="546" spans="1:1" ht="15.75" customHeight="1">
      <c r="A546" s="16"/>
    </row>
    <row r="547" spans="1:1" ht="15.75" customHeight="1">
      <c r="A547" s="16"/>
    </row>
    <row r="548" spans="1:1" ht="15.75" customHeight="1">
      <c r="A548" s="16"/>
    </row>
    <row r="549" spans="1:1" ht="15.75" customHeight="1">
      <c r="A549" s="16"/>
    </row>
    <row r="550" spans="1:1" ht="15.75" customHeight="1">
      <c r="A550" s="16"/>
    </row>
    <row r="551" spans="1:1" ht="15.75" customHeight="1">
      <c r="A551" s="16"/>
    </row>
    <row r="552" spans="1:1" ht="15.75" customHeight="1">
      <c r="A552" s="16"/>
    </row>
    <row r="553" spans="1:1" ht="15.75" customHeight="1">
      <c r="A553" s="16"/>
    </row>
    <row r="554" spans="1:1" ht="15.75" customHeight="1">
      <c r="A554" s="16"/>
    </row>
    <row r="555" spans="1:1" ht="15.75" customHeight="1">
      <c r="A555" s="16"/>
    </row>
    <row r="556" spans="1:1" ht="15.75" customHeight="1">
      <c r="A556" s="16"/>
    </row>
    <row r="557" spans="1:1" ht="15.75" customHeight="1">
      <c r="A557" s="16"/>
    </row>
    <row r="558" spans="1:1" ht="15.75" customHeight="1">
      <c r="A558" s="16"/>
    </row>
    <row r="559" spans="1:1" ht="15.75" customHeight="1">
      <c r="A559" s="16"/>
    </row>
    <row r="560" spans="1:1" ht="15.75" customHeight="1">
      <c r="A560" s="16"/>
    </row>
    <row r="561" spans="1:1" ht="15.75" customHeight="1">
      <c r="A561" s="16"/>
    </row>
    <row r="562" spans="1:1" ht="15.75" customHeight="1">
      <c r="A562" s="16"/>
    </row>
    <row r="563" spans="1:1" ht="15.75" customHeight="1">
      <c r="A563" s="16"/>
    </row>
    <row r="564" spans="1:1" ht="15.75" customHeight="1">
      <c r="A564" s="16"/>
    </row>
    <row r="565" spans="1:1" ht="15.75" customHeight="1">
      <c r="A565" s="16"/>
    </row>
    <row r="566" spans="1:1" ht="15.75" customHeight="1">
      <c r="A566" s="16"/>
    </row>
    <row r="567" spans="1:1" ht="15.75" customHeight="1">
      <c r="A567" s="16"/>
    </row>
    <row r="568" spans="1:1" ht="15.75" customHeight="1">
      <c r="A568" s="16"/>
    </row>
    <row r="569" spans="1:1" ht="15.75" customHeight="1">
      <c r="A569" s="16"/>
    </row>
    <row r="570" spans="1:1" ht="15.75" customHeight="1">
      <c r="A570" s="16"/>
    </row>
    <row r="571" spans="1:1" ht="15.75" customHeight="1">
      <c r="A571" s="16"/>
    </row>
    <row r="572" spans="1:1" ht="15.75" customHeight="1">
      <c r="A572" s="16"/>
    </row>
    <row r="573" spans="1:1" ht="15.75" customHeight="1">
      <c r="A573" s="16"/>
    </row>
    <row r="574" spans="1:1" ht="15.75" customHeight="1">
      <c r="A574" s="16"/>
    </row>
    <row r="575" spans="1:1" ht="15.75" customHeight="1">
      <c r="A575" s="16"/>
    </row>
    <row r="576" spans="1:1" ht="15.75" customHeight="1">
      <c r="A576" s="16"/>
    </row>
    <row r="577" spans="1:1" ht="15.75" customHeight="1">
      <c r="A577" s="16"/>
    </row>
    <row r="578" spans="1:1" ht="15.75" customHeight="1">
      <c r="A578" s="16"/>
    </row>
    <row r="579" spans="1:1" ht="15.75" customHeight="1">
      <c r="A579" s="16"/>
    </row>
    <row r="580" spans="1:1" ht="15.75" customHeight="1">
      <c r="A580" s="16"/>
    </row>
    <row r="581" spans="1:1" ht="15.75" customHeight="1">
      <c r="A581" s="16"/>
    </row>
    <row r="582" spans="1:1" ht="15.75" customHeight="1">
      <c r="A582" s="16"/>
    </row>
    <row r="583" spans="1:1" ht="15.75" customHeight="1">
      <c r="A583" s="16"/>
    </row>
    <row r="584" spans="1:1" ht="15.75" customHeight="1">
      <c r="A584" s="16"/>
    </row>
    <row r="585" spans="1:1" ht="15.75" customHeight="1">
      <c r="A585" s="16"/>
    </row>
    <row r="586" spans="1:1" ht="15.75" customHeight="1">
      <c r="A586" s="16"/>
    </row>
    <row r="587" spans="1:1" ht="15.75" customHeight="1">
      <c r="A587" s="16"/>
    </row>
    <row r="588" spans="1:1" ht="15.75" customHeight="1">
      <c r="A588" s="16"/>
    </row>
    <row r="589" spans="1:1" ht="15.75" customHeight="1">
      <c r="A589" s="16"/>
    </row>
    <row r="590" spans="1:1" ht="15.75" customHeight="1">
      <c r="A590" s="16"/>
    </row>
    <row r="591" spans="1:1" ht="15.75" customHeight="1">
      <c r="A591" s="16"/>
    </row>
    <row r="592" spans="1:1" ht="15.75" customHeight="1">
      <c r="A592" s="16"/>
    </row>
    <row r="593" spans="1:1" ht="15.75" customHeight="1">
      <c r="A593" s="16"/>
    </row>
    <row r="594" spans="1:1" ht="15.75" customHeight="1">
      <c r="A594" s="16"/>
    </row>
    <row r="595" spans="1:1" ht="15.75" customHeight="1">
      <c r="A595" s="16"/>
    </row>
    <row r="596" spans="1:1" ht="15.75" customHeight="1">
      <c r="A596" s="16"/>
    </row>
    <row r="597" spans="1:1" ht="15.75" customHeight="1">
      <c r="A597" s="16"/>
    </row>
    <row r="598" spans="1:1" ht="15.75" customHeight="1">
      <c r="A598" s="16"/>
    </row>
    <row r="599" spans="1:1" ht="15.75" customHeight="1">
      <c r="A599" s="16"/>
    </row>
    <row r="600" spans="1:1" ht="15.75" customHeight="1">
      <c r="A600" s="16"/>
    </row>
    <row r="601" spans="1:1" ht="15.75" customHeight="1">
      <c r="A601" s="16"/>
    </row>
    <row r="602" spans="1:1" ht="15.75" customHeight="1">
      <c r="A602" s="16"/>
    </row>
    <row r="603" spans="1:1" ht="15.75" customHeight="1">
      <c r="A603" s="16"/>
    </row>
    <row r="604" spans="1:1" ht="15.75" customHeight="1">
      <c r="A604" s="16"/>
    </row>
    <row r="605" spans="1:1" ht="15.75" customHeight="1">
      <c r="A605" s="16"/>
    </row>
    <row r="606" spans="1:1" ht="15.75" customHeight="1">
      <c r="A606" s="16"/>
    </row>
    <row r="607" spans="1:1" ht="15.75" customHeight="1">
      <c r="A607" s="16"/>
    </row>
    <row r="608" spans="1:1" ht="15.75" customHeight="1">
      <c r="A608" s="16"/>
    </row>
    <row r="609" spans="1:1" ht="15.75" customHeight="1">
      <c r="A609" s="16"/>
    </row>
    <row r="610" spans="1:1" ht="15.75" customHeight="1">
      <c r="A610" s="16"/>
    </row>
    <row r="611" spans="1:1" ht="15.75" customHeight="1">
      <c r="A611" s="16"/>
    </row>
    <row r="612" spans="1:1" ht="15.75" customHeight="1">
      <c r="A612" s="16"/>
    </row>
    <row r="613" spans="1:1" ht="15.75" customHeight="1">
      <c r="A613" s="16"/>
    </row>
    <row r="614" spans="1:1" ht="15.75" customHeight="1">
      <c r="A614" s="16"/>
    </row>
    <row r="615" spans="1:1" ht="15.75" customHeight="1">
      <c r="A615" s="16"/>
    </row>
    <row r="616" spans="1:1" ht="15.75" customHeight="1">
      <c r="A616" s="16"/>
    </row>
    <row r="617" spans="1:1" ht="15.75" customHeight="1">
      <c r="A617" s="16"/>
    </row>
    <row r="618" spans="1:1" ht="15.75" customHeight="1">
      <c r="A618" s="16"/>
    </row>
    <row r="619" spans="1:1" ht="15.75" customHeight="1">
      <c r="A619" s="16"/>
    </row>
    <row r="620" spans="1:1" ht="15.75" customHeight="1">
      <c r="A620" s="16"/>
    </row>
    <row r="621" spans="1:1" ht="15.75" customHeight="1">
      <c r="A621" s="16"/>
    </row>
    <row r="622" spans="1:1" ht="15.75" customHeight="1">
      <c r="A622" s="16"/>
    </row>
    <row r="623" spans="1:1" ht="15.75" customHeight="1">
      <c r="A623" s="16"/>
    </row>
    <row r="624" spans="1:1" ht="15.75" customHeight="1">
      <c r="A624" s="16"/>
    </row>
    <row r="625" spans="1:1" ht="15.75" customHeight="1">
      <c r="A625" s="16"/>
    </row>
    <row r="626" spans="1:1" ht="15.75" customHeight="1">
      <c r="A626" s="16"/>
    </row>
    <row r="627" spans="1:1" ht="15.75" customHeight="1">
      <c r="A627" s="16"/>
    </row>
    <row r="628" spans="1:1" ht="15.75" customHeight="1">
      <c r="A628" s="16"/>
    </row>
    <row r="629" spans="1:1" ht="15.75" customHeight="1">
      <c r="A629" s="16"/>
    </row>
    <row r="630" spans="1:1" ht="15.75" customHeight="1">
      <c r="A630" s="16"/>
    </row>
    <row r="631" spans="1:1" ht="15.75" customHeight="1">
      <c r="A631" s="16"/>
    </row>
    <row r="632" spans="1:1" ht="15.75" customHeight="1">
      <c r="A632" s="16"/>
    </row>
    <row r="633" spans="1:1" ht="15.75" customHeight="1">
      <c r="A633" s="16"/>
    </row>
    <row r="634" spans="1:1" ht="15.75" customHeight="1">
      <c r="A634" s="16"/>
    </row>
    <row r="635" spans="1:1" ht="15.75" customHeight="1">
      <c r="A635" s="16"/>
    </row>
    <row r="636" spans="1:1" ht="15.75" customHeight="1">
      <c r="A636" s="16"/>
    </row>
    <row r="637" spans="1:1" ht="15.75" customHeight="1">
      <c r="A637" s="16"/>
    </row>
    <row r="638" spans="1:1" ht="15.75" customHeight="1">
      <c r="A638" s="16"/>
    </row>
    <row r="639" spans="1:1" ht="15.75" customHeight="1">
      <c r="A639" s="16"/>
    </row>
    <row r="640" spans="1:1" ht="15.75" customHeight="1">
      <c r="A640" s="16"/>
    </row>
    <row r="641" spans="1:1" ht="15.75" customHeight="1">
      <c r="A641" s="16"/>
    </row>
    <row r="642" spans="1:1" ht="15.75" customHeight="1">
      <c r="A642" s="16"/>
    </row>
    <row r="643" spans="1:1" ht="15.75" customHeight="1">
      <c r="A643" s="16"/>
    </row>
    <row r="644" spans="1:1" ht="15.75" customHeight="1">
      <c r="A644" s="16"/>
    </row>
    <row r="645" spans="1:1" ht="15.75" customHeight="1">
      <c r="A645" s="16"/>
    </row>
    <row r="646" spans="1:1" ht="15.75" customHeight="1">
      <c r="A646" s="16"/>
    </row>
    <row r="647" spans="1:1" ht="15.75" customHeight="1">
      <c r="A647" s="16"/>
    </row>
    <row r="648" spans="1:1" ht="15.75" customHeight="1">
      <c r="A648" s="16"/>
    </row>
    <row r="649" spans="1:1" ht="15.75" customHeight="1">
      <c r="A649" s="16"/>
    </row>
    <row r="650" spans="1:1" ht="15.75" customHeight="1">
      <c r="A650" s="16"/>
    </row>
    <row r="651" spans="1:1" ht="15.75" customHeight="1">
      <c r="A651" s="16"/>
    </row>
    <row r="652" spans="1:1" ht="15.75" customHeight="1">
      <c r="A652" s="16"/>
    </row>
    <row r="653" spans="1:1" ht="15.75" customHeight="1">
      <c r="A653" s="16"/>
    </row>
    <row r="654" spans="1:1" ht="15.75" customHeight="1">
      <c r="A654" s="16"/>
    </row>
    <row r="655" spans="1:1" ht="15.75" customHeight="1">
      <c r="A655" s="16"/>
    </row>
    <row r="656" spans="1:1" ht="15.75" customHeight="1">
      <c r="A656" s="16"/>
    </row>
    <row r="657" spans="1:1" ht="15.75" customHeight="1">
      <c r="A657" s="16"/>
    </row>
    <row r="658" spans="1:1" ht="15.75" customHeight="1">
      <c r="A658" s="16"/>
    </row>
    <row r="659" spans="1:1" ht="15.75" customHeight="1">
      <c r="A659" s="16"/>
    </row>
    <row r="660" spans="1:1" ht="15.75" customHeight="1">
      <c r="A660" s="16"/>
    </row>
    <row r="661" spans="1:1" ht="15.75" customHeight="1">
      <c r="A661" s="16"/>
    </row>
    <row r="662" spans="1:1" ht="15.75" customHeight="1">
      <c r="A662" s="16"/>
    </row>
    <row r="663" spans="1:1" ht="15.75" customHeight="1">
      <c r="A663" s="16"/>
    </row>
    <row r="664" spans="1:1" ht="15.75" customHeight="1">
      <c r="A664" s="16"/>
    </row>
    <row r="665" spans="1:1" ht="15.75" customHeight="1">
      <c r="A665" s="16"/>
    </row>
    <row r="666" spans="1:1" ht="15.75" customHeight="1">
      <c r="A666" s="16"/>
    </row>
    <row r="667" spans="1:1" ht="15.75" customHeight="1">
      <c r="A667" s="16"/>
    </row>
    <row r="668" spans="1:1" ht="15.75" customHeight="1">
      <c r="A668" s="16"/>
    </row>
    <row r="669" spans="1:1" ht="15.75" customHeight="1">
      <c r="A669" s="16"/>
    </row>
    <row r="670" spans="1:1" ht="15.75" customHeight="1">
      <c r="A670" s="16"/>
    </row>
    <row r="671" spans="1:1" ht="15.75" customHeight="1">
      <c r="A671" s="16"/>
    </row>
    <row r="672" spans="1:1" ht="15.75" customHeight="1">
      <c r="A672" s="16"/>
    </row>
    <row r="673" spans="1:1" ht="15.75" customHeight="1">
      <c r="A673" s="16"/>
    </row>
    <row r="674" spans="1:1" ht="15.75" customHeight="1">
      <c r="A674" s="16"/>
    </row>
    <row r="675" spans="1:1" ht="15.75" customHeight="1">
      <c r="A675" s="16"/>
    </row>
    <row r="676" spans="1:1" ht="15.75" customHeight="1">
      <c r="A676" s="16"/>
    </row>
    <row r="677" spans="1:1" ht="15.75" customHeight="1">
      <c r="A677" s="16"/>
    </row>
    <row r="678" spans="1:1" ht="15.75" customHeight="1">
      <c r="A678" s="16"/>
    </row>
    <row r="679" spans="1:1" ht="15.75" customHeight="1">
      <c r="A679" s="16"/>
    </row>
    <row r="680" spans="1:1" ht="15.75" customHeight="1">
      <c r="A680" s="16"/>
    </row>
    <row r="681" spans="1:1" ht="15.75" customHeight="1">
      <c r="A681" s="16"/>
    </row>
    <row r="682" spans="1:1" ht="15.75" customHeight="1">
      <c r="A682" s="16"/>
    </row>
    <row r="683" spans="1:1" ht="15.75" customHeight="1">
      <c r="A683" s="16"/>
    </row>
    <row r="684" spans="1:1" ht="15.75" customHeight="1">
      <c r="A684" s="16"/>
    </row>
    <row r="685" spans="1:1" ht="15.75" customHeight="1">
      <c r="A685" s="16"/>
    </row>
    <row r="686" spans="1:1" ht="15.75" customHeight="1">
      <c r="A686" s="16"/>
    </row>
    <row r="687" spans="1:1" ht="15.75" customHeight="1">
      <c r="A687" s="16"/>
    </row>
    <row r="688" spans="1:1" ht="15.75" customHeight="1">
      <c r="A688" s="16"/>
    </row>
    <row r="689" spans="1:1" ht="15.75" customHeight="1">
      <c r="A689" s="16"/>
    </row>
    <row r="690" spans="1:1" ht="15.75" customHeight="1">
      <c r="A690" s="16"/>
    </row>
    <row r="691" spans="1:1" ht="15.75" customHeight="1">
      <c r="A691" s="16"/>
    </row>
    <row r="692" spans="1:1" ht="15.75" customHeight="1">
      <c r="A692" s="16"/>
    </row>
    <row r="693" spans="1:1" ht="15.75" customHeight="1">
      <c r="A693" s="16"/>
    </row>
    <row r="694" spans="1:1" ht="15.75" customHeight="1">
      <c r="A694" s="16"/>
    </row>
    <row r="695" spans="1:1" ht="15.75" customHeight="1">
      <c r="A695" s="16"/>
    </row>
    <row r="696" spans="1:1" ht="15.75" customHeight="1">
      <c r="A696" s="16"/>
    </row>
    <row r="697" spans="1:1" ht="15.75" customHeight="1">
      <c r="A697" s="16"/>
    </row>
    <row r="698" spans="1:1" ht="15.75" customHeight="1">
      <c r="A698" s="16"/>
    </row>
    <row r="699" spans="1:1" ht="15.75" customHeight="1">
      <c r="A699" s="16"/>
    </row>
    <row r="700" spans="1:1" ht="15.75" customHeight="1">
      <c r="A700" s="16"/>
    </row>
    <row r="701" spans="1:1" ht="15.75" customHeight="1">
      <c r="A701" s="16"/>
    </row>
    <row r="702" spans="1:1" ht="15.75" customHeight="1">
      <c r="A702" s="16"/>
    </row>
    <row r="703" spans="1:1" ht="15.75" customHeight="1">
      <c r="A703" s="16"/>
    </row>
    <row r="704" spans="1:1" ht="15.75" customHeight="1">
      <c r="A704" s="16"/>
    </row>
    <row r="705" spans="1:1" ht="15.75" customHeight="1">
      <c r="A705" s="16"/>
    </row>
    <row r="706" spans="1:1" ht="15.75" customHeight="1">
      <c r="A706" s="16"/>
    </row>
    <row r="707" spans="1:1" ht="15.75" customHeight="1">
      <c r="A707" s="16"/>
    </row>
    <row r="708" spans="1:1" ht="15.75" customHeight="1">
      <c r="A708" s="16"/>
    </row>
    <row r="709" spans="1:1" ht="15.75" customHeight="1">
      <c r="A709" s="16"/>
    </row>
    <row r="710" spans="1:1" ht="15.75" customHeight="1">
      <c r="A710" s="16"/>
    </row>
    <row r="711" spans="1:1" ht="15.75" customHeight="1">
      <c r="A711" s="16"/>
    </row>
    <row r="712" spans="1:1" ht="15.75" customHeight="1">
      <c r="A712" s="16"/>
    </row>
    <row r="713" spans="1:1" ht="15.75" customHeight="1">
      <c r="A713" s="16"/>
    </row>
    <row r="714" spans="1:1" ht="15.75" customHeight="1">
      <c r="A714" s="16"/>
    </row>
    <row r="715" spans="1:1" ht="15.75" customHeight="1">
      <c r="A715" s="16"/>
    </row>
    <row r="716" spans="1:1" ht="15.75" customHeight="1">
      <c r="A716" s="16"/>
    </row>
    <row r="717" spans="1:1" ht="15.75" customHeight="1">
      <c r="A717" s="16"/>
    </row>
    <row r="718" spans="1:1" ht="15.75" customHeight="1">
      <c r="A718" s="16"/>
    </row>
    <row r="719" spans="1:1" ht="15.75" customHeight="1">
      <c r="A719" s="16"/>
    </row>
    <row r="720" spans="1:1" ht="15.75" customHeight="1">
      <c r="A720" s="16"/>
    </row>
    <row r="721" spans="1:1" ht="15.75" customHeight="1">
      <c r="A721" s="16"/>
    </row>
    <row r="722" spans="1:1" ht="15.75" customHeight="1">
      <c r="A722" s="16"/>
    </row>
    <row r="723" spans="1:1" ht="15.75" customHeight="1">
      <c r="A723" s="16"/>
    </row>
    <row r="724" spans="1:1" ht="15.75" customHeight="1">
      <c r="A724" s="16"/>
    </row>
    <row r="725" spans="1:1" ht="15.75" customHeight="1">
      <c r="A725" s="16"/>
    </row>
    <row r="726" spans="1:1" ht="15.75" customHeight="1">
      <c r="A726" s="16"/>
    </row>
    <row r="727" spans="1:1" ht="15.75" customHeight="1">
      <c r="A727" s="16"/>
    </row>
    <row r="728" spans="1:1" ht="15.75" customHeight="1">
      <c r="A728" s="16"/>
    </row>
    <row r="729" spans="1:1" ht="15.75" customHeight="1">
      <c r="A729" s="16"/>
    </row>
    <row r="730" spans="1:1" ht="15.75" customHeight="1">
      <c r="A730" s="16"/>
    </row>
    <row r="731" spans="1:1" ht="15.75" customHeight="1">
      <c r="A731" s="16"/>
    </row>
    <row r="732" spans="1:1" ht="15.75" customHeight="1">
      <c r="A732" s="16"/>
    </row>
    <row r="733" spans="1:1" ht="15.75" customHeight="1">
      <c r="A733" s="16"/>
    </row>
    <row r="734" spans="1:1" ht="15.75" customHeight="1">
      <c r="A734" s="16"/>
    </row>
    <row r="735" spans="1:1" ht="15.75" customHeight="1">
      <c r="A735" s="16"/>
    </row>
    <row r="736" spans="1:1" ht="15.75" customHeight="1">
      <c r="A736" s="16"/>
    </row>
    <row r="737" spans="1:1" ht="15.75" customHeight="1">
      <c r="A737" s="16"/>
    </row>
    <row r="738" spans="1:1" ht="15.75" customHeight="1">
      <c r="A738" s="16"/>
    </row>
    <row r="739" spans="1:1" ht="15.75" customHeight="1">
      <c r="A739" s="16"/>
    </row>
    <row r="740" spans="1:1" ht="15.75" customHeight="1">
      <c r="A740" s="16"/>
    </row>
    <row r="741" spans="1:1" ht="15.75" customHeight="1">
      <c r="A741" s="16"/>
    </row>
    <row r="742" spans="1:1" ht="15.75" customHeight="1">
      <c r="A742" s="16"/>
    </row>
    <row r="743" spans="1:1" ht="15.75" customHeight="1">
      <c r="A743" s="16"/>
    </row>
    <row r="744" spans="1:1" ht="15.75" customHeight="1">
      <c r="A744" s="16"/>
    </row>
    <row r="745" spans="1:1" ht="15.75" customHeight="1">
      <c r="A745" s="16"/>
    </row>
    <row r="746" spans="1:1" ht="15.75" customHeight="1">
      <c r="A746" s="16"/>
    </row>
    <row r="747" spans="1:1" ht="15.75" customHeight="1">
      <c r="A747" s="16"/>
    </row>
    <row r="748" spans="1:1" ht="15.75" customHeight="1">
      <c r="A748" s="16"/>
    </row>
    <row r="749" spans="1:1" ht="15.75" customHeight="1">
      <c r="A749" s="16"/>
    </row>
    <row r="750" spans="1:1" ht="15.75" customHeight="1">
      <c r="A750" s="16"/>
    </row>
    <row r="751" spans="1:1" ht="15.75" customHeight="1">
      <c r="A751" s="16"/>
    </row>
    <row r="752" spans="1:1" ht="15.75" customHeight="1">
      <c r="A752" s="16"/>
    </row>
    <row r="753" spans="1:1" ht="15.75" customHeight="1">
      <c r="A753" s="16"/>
    </row>
    <row r="754" spans="1:1" ht="15.75" customHeight="1">
      <c r="A754" s="16"/>
    </row>
    <row r="755" spans="1:1" ht="15.75" customHeight="1">
      <c r="A755" s="16"/>
    </row>
    <row r="756" spans="1:1" ht="15.75" customHeight="1">
      <c r="A756" s="16"/>
    </row>
    <row r="757" spans="1:1" ht="15.75" customHeight="1">
      <c r="A757" s="16"/>
    </row>
    <row r="758" spans="1:1" ht="15.75" customHeight="1">
      <c r="A758" s="16"/>
    </row>
    <row r="759" spans="1:1" ht="15.75" customHeight="1">
      <c r="A759" s="16"/>
    </row>
    <row r="760" spans="1:1" ht="15.75" customHeight="1">
      <c r="A760" s="16"/>
    </row>
    <row r="761" spans="1:1" ht="15.75" customHeight="1">
      <c r="A761" s="16"/>
    </row>
    <row r="762" spans="1:1" ht="15.75" customHeight="1">
      <c r="A762" s="16"/>
    </row>
    <row r="763" spans="1:1" ht="15.75" customHeight="1">
      <c r="A763" s="16"/>
    </row>
    <row r="764" spans="1:1" ht="15.75" customHeight="1">
      <c r="A764" s="16"/>
    </row>
    <row r="765" spans="1:1" ht="15.75" customHeight="1">
      <c r="A765" s="16"/>
    </row>
    <row r="766" spans="1:1" ht="15.75" customHeight="1">
      <c r="A766" s="16"/>
    </row>
    <row r="767" spans="1:1" ht="15.75" customHeight="1">
      <c r="A767" s="16"/>
    </row>
    <row r="768" spans="1:1" ht="15.75" customHeight="1">
      <c r="A768" s="16"/>
    </row>
    <row r="769" spans="1:1" ht="15.75" customHeight="1">
      <c r="A769" s="16"/>
    </row>
    <row r="770" spans="1:1" ht="15.75" customHeight="1">
      <c r="A770" s="16"/>
    </row>
    <row r="771" spans="1:1" ht="15.75" customHeight="1">
      <c r="A771" s="16"/>
    </row>
    <row r="772" spans="1:1" ht="15.75" customHeight="1">
      <c r="A772" s="16"/>
    </row>
    <row r="773" spans="1:1" ht="15.75" customHeight="1">
      <c r="A773" s="16"/>
    </row>
    <row r="774" spans="1:1" ht="15.75" customHeight="1">
      <c r="A774" s="16"/>
    </row>
    <row r="775" spans="1:1" ht="15.75" customHeight="1">
      <c r="A775" s="16"/>
    </row>
    <row r="776" spans="1:1" ht="15.75" customHeight="1">
      <c r="A776" s="16"/>
    </row>
    <row r="777" spans="1:1" ht="15.75" customHeight="1">
      <c r="A777" s="16"/>
    </row>
    <row r="778" spans="1:1" ht="15.75" customHeight="1">
      <c r="A778" s="16"/>
    </row>
    <row r="779" spans="1:1" ht="15.75" customHeight="1">
      <c r="A779" s="16"/>
    </row>
    <row r="780" spans="1:1" ht="15.75" customHeight="1">
      <c r="A780" s="16"/>
    </row>
    <row r="781" spans="1:1" ht="15.75" customHeight="1">
      <c r="A781" s="16"/>
    </row>
    <row r="782" spans="1:1" ht="15.75" customHeight="1">
      <c r="A782" s="16"/>
    </row>
    <row r="783" spans="1:1" ht="15.75" customHeight="1">
      <c r="A783" s="16"/>
    </row>
    <row r="784" spans="1:1" ht="15.75" customHeight="1">
      <c r="A784" s="16"/>
    </row>
    <row r="785" spans="1:1" ht="15.75" customHeight="1">
      <c r="A785" s="16"/>
    </row>
    <row r="786" spans="1:1" ht="15.75" customHeight="1">
      <c r="A786" s="16"/>
    </row>
    <row r="787" spans="1:1" ht="15.75" customHeight="1">
      <c r="A787" s="16"/>
    </row>
    <row r="788" spans="1:1" ht="15.75" customHeight="1">
      <c r="A788" s="16"/>
    </row>
    <row r="789" spans="1:1" ht="15.75" customHeight="1">
      <c r="A789" s="16"/>
    </row>
    <row r="790" spans="1:1" ht="15.75" customHeight="1">
      <c r="A790" s="16"/>
    </row>
    <row r="791" spans="1:1" ht="15.75" customHeight="1">
      <c r="A791" s="16"/>
    </row>
    <row r="792" spans="1:1" ht="15.75" customHeight="1">
      <c r="A792" s="16"/>
    </row>
    <row r="793" spans="1:1" ht="15.75" customHeight="1">
      <c r="A793" s="16"/>
    </row>
    <row r="794" spans="1:1" ht="15.75" customHeight="1">
      <c r="A794" s="16"/>
    </row>
    <row r="795" spans="1:1" ht="15.75" customHeight="1">
      <c r="A795" s="16"/>
    </row>
    <row r="796" spans="1:1" ht="15.75" customHeight="1">
      <c r="A796" s="16"/>
    </row>
    <row r="797" spans="1:1" ht="15.75" customHeight="1">
      <c r="A797" s="16"/>
    </row>
    <row r="798" spans="1:1" ht="15.75" customHeight="1">
      <c r="A798" s="16"/>
    </row>
    <row r="799" spans="1:1" ht="15.75" customHeight="1">
      <c r="A799" s="16"/>
    </row>
    <row r="800" spans="1:1" ht="15.75" customHeight="1">
      <c r="A800" s="16"/>
    </row>
    <row r="801" spans="1:1" ht="15.75" customHeight="1">
      <c r="A801" s="16"/>
    </row>
    <row r="802" spans="1:1" ht="15.75" customHeight="1">
      <c r="A802" s="16"/>
    </row>
    <row r="803" spans="1:1" ht="15.75" customHeight="1">
      <c r="A803" s="16"/>
    </row>
    <row r="804" spans="1:1" ht="15.75" customHeight="1">
      <c r="A804" s="16"/>
    </row>
    <row r="805" spans="1:1" ht="15.75" customHeight="1">
      <c r="A805" s="16"/>
    </row>
    <row r="806" spans="1:1" ht="15.75" customHeight="1">
      <c r="A806" s="16"/>
    </row>
    <row r="807" spans="1:1" ht="15.75" customHeight="1">
      <c r="A807" s="16"/>
    </row>
    <row r="808" spans="1:1" ht="15.75" customHeight="1">
      <c r="A808" s="16"/>
    </row>
    <row r="809" spans="1:1" ht="15.75" customHeight="1">
      <c r="A809" s="16"/>
    </row>
    <row r="810" spans="1:1" ht="15.75" customHeight="1">
      <c r="A810" s="16"/>
    </row>
    <row r="811" spans="1:1" ht="15.75" customHeight="1">
      <c r="A811" s="16"/>
    </row>
    <row r="812" spans="1:1" ht="15.75" customHeight="1">
      <c r="A812" s="16"/>
    </row>
    <row r="813" spans="1:1" ht="15.75" customHeight="1">
      <c r="A813" s="16"/>
    </row>
    <row r="814" spans="1:1" ht="15.75" customHeight="1">
      <c r="A814" s="16"/>
    </row>
    <row r="815" spans="1:1" ht="15.75" customHeight="1">
      <c r="A815" s="16"/>
    </row>
    <row r="816" spans="1:1" ht="15.75" customHeight="1">
      <c r="A816" s="16"/>
    </row>
    <row r="817" spans="1:1" ht="15.75" customHeight="1">
      <c r="A817" s="16"/>
    </row>
    <row r="818" spans="1:1" ht="15.75" customHeight="1">
      <c r="A818" s="16"/>
    </row>
    <row r="819" spans="1:1" ht="15.75" customHeight="1">
      <c r="A819" s="16"/>
    </row>
    <row r="820" spans="1:1" ht="15.75" customHeight="1">
      <c r="A820" s="16"/>
    </row>
    <row r="821" spans="1:1" ht="15.75" customHeight="1">
      <c r="A821" s="16"/>
    </row>
    <row r="822" spans="1:1" ht="15.75" customHeight="1">
      <c r="A822" s="16"/>
    </row>
    <row r="823" spans="1:1" ht="15.75" customHeight="1">
      <c r="A823" s="16"/>
    </row>
    <row r="824" spans="1:1" ht="15.75" customHeight="1">
      <c r="A824" s="16"/>
    </row>
    <row r="825" spans="1:1" ht="15.75" customHeight="1">
      <c r="A825" s="16"/>
    </row>
    <row r="826" spans="1:1" ht="15.75" customHeight="1">
      <c r="A826" s="16"/>
    </row>
    <row r="827" spans="1:1" ht="15.75" customHeight="1">
      <c r="A827" s="16"/>
    </row>
    <row r="828" spans="1:1" ht="15.75" customHeight="1">
      <c r="A828" s="16"/>
    </row>
    <row r="829" spans="1:1" ht="15.75" customHeight="1">
      <c r="A829" s="16"/>
    </row>
    <row r="830" spans="1:1" ht="15.75" customHeight="1">
      <c r="A830" s="16"/>
    </row>
    <row r="831" spans="1:1" ht="15.75" customHeight="1">
      <c r="A831" s="16"/>
    </row>
    <row r="832" spans="1:1" ht="15.75" customHeight="1">
      <c r="A832" s="16"/>
    </row>
    <row r="833" spans="1:1" ht="15.75" customHeight="1">
      <c r="A833" s="16"/>
    </row>
    <row r="834" spans="1:1" ht="15.75" customHeight="1">
      <c r="A834" s="16"/>
    </row>
    <row r="835" spans="1:1" ht="15.75" customHeight="1">
      <c r="A835" s="16"/>
    </row>
    <row r="836" spans="1:1" ht="15.75" customHeight="1">
      <c r="A836" s="16"/>
    </row>
    <row r="837" spans="1:1" ht="15.75" customHeight="1">
      <c r="A837" s="16"/>
    </row>
    <row r="838" spans="1:1" ht="15.75" customHeight="1">
      <c r="A838" s="16"/>
    </row>
    <row r="839" spans="1:1" ht="15.75" customHeight="1">
      <c r="A839" s="16"/>
    </row>
    <row r="840" spans="1:1" ht="15.75" customHeight="1">
      <c r="A840" s="16"/>
    </row>
    <row r="841" spans="1:1" ht="15.75" customHeight="1">
      <c r="A841" s="16"/>
    </row>
    <row r="842" spans="1:1" ht="15.75" customHeight="1">
      <c r="A842" s="16"/>
    </row>
    <row r="843" spans="1:1" ht="15.75" customHeight="1">
      <c r="A843" s="16"/>
    </row>
    <row r="844" spans="1:1" ht="15.75" customHeight="1">
      <c r="A844" s="16"/>
    </row>
    <row r="845" spans="1:1" ht="15.75" customHeight="1">
      <c r="A845" s="16"/>
    </row>
    <row r="846" spans="1:1" ht="15.75" customHeight="1">
      <c r="A846" s="16"/>
    </row>
    <row r="847" spans="1:1" ht="15.75" customHeight="1">
      <c r="A847" s="16"/>
    </row>
    <row r="848" spans="1:1" ht="15.75" customHeight="1">
      <c r="A848" s="16"/>
    </row>
    <row r="849" spans="1:1" ht="15.75" customHeight="1">
      <c r="A849" s="16"/>
    </row>
    <row r="850" spans="1:1" ht="15.75" customHeight="1">
      <c r="A850" s="16"/>
    </row>
    <row r="851" spans="1:1" ht="15.75" customHeight="1">
      <c r="A851" s="16"/>
    </row>
    <row r="852" spans="1:1" ht="15.75" customHeight="1">
      <c r="A852" s="16"/>
    </row>
    <row r="853" spans="1:1" ht="15.75" customHeight="1">
      <c r="A853" s="16"/>
    </row>
    <row r="854" spans="1:1" ht="15.75" customHeight="1">
      <c r="A854" s="16"/>
    </row>
    <row r="855" spans="1:1" ht="15.75" customHeight="1">
      <c r="A855" s="16"/>
    </row>
    <row r="856" spans="1:1" ht="15.75" customHeight="1">
      <c r="A856" s="16"/>
    </row>
    <row r="857" spans="1:1" ht="15.75" customHeight="1">
      <c r="A857" s="16"/>
    </row>
    <row r="858" spans="1:1" ht="15.75" customHeight="1">
      <c r="A858" s="16"/>
    </row>
    <row r="859" spans="1:1" ht="15.75" customHeight="1">
      <c r="A859" s="16"/>
    </row>
    <row r="860" spans="1:1" ht="15.75" customHeight="1">
      <c r="A860" s="16"/>
    </row>
    <row r="861" spans="1:1" ht="15.75" customHeight="1">
      <c r="A861" s="16"/>
    </row>
    <row r="862" spans="1:1" ht="15.75" customHeight="1">
      <c r="A862" s="16"/>
    </row>
    <row r="863" spans="1:1" ht="15.75" customHeight="1">
      <c r="A863" s="16"/>
    </row>
    <row r="864" spans="1:1" ht="15.75" customHeight="1">
      <c r="A864" s="16"/>
    </row>
    <row r="865" spans="1:1" ht="15.75" customHeight="1">
      <c r="A865" s="16"/>
    </row>
    <row r="866" spans="1:1" ht="15.75" customHeight="1">
      <c r="A866" s="16"/>
    </row>
    <row r="867" spans="1:1" ht="15.75" customHeight="1">
      <c r="A867" s="16"/>
    </row>
    <row r="868" spans="1:1" ht="15.75" customHeight="1">
      <c r="A868" s="16"/>
    </row>
    <row r="869" spans="1:1" ht="15.75" customHeight="1">
      <c r="A869" s="16"/>
    </row>
    <row r="870" spans="1:1" ht="15.75" customHeight="1">
      <c r="A870" s="16"/>
    </row>
    <row r="871" spans="1:1" ht="15.75" customHeight="1">
      <c r="A871" s="16"/>
    </row>
    <row r="872" spans="1:1" ht="15.75" customHeight="1">
      <c r="A872" s="16"/>
    </row>
    <row r="873" spans="1:1" ht="15.75" customHeight="1">
      <c r="A873" s="16"/>
    </row>
    <row r="874" spans="1:1" ht="15.75" customHeight="1">
      <c r="A874" s="16"/>
    </row>
    <row r="875" spans="1:1" ht="15.75" customHeight="1">
      <c r="A875" s="16"/>
    </row>
    <row r="876" spans="1:1" ht="15.75" customHeight="1">
      <c r="A876" s="16"/>
    </row>
    <row r="877" spans="1:1" ht="15.75" customHeight="1">
      <c r="A877" s="16"/>
    </row>
    <row r="878" spans="1:1" ht="15.75" customHeight="1">
      <c r="A878" s="16"/>
    </row>
    <row r="879" spans="1:1" ht="15.75" customHeight="1">
      <c r="A879" s="16"/>
    </row>
    <row r="880" spans="1:1" ht="15.75" customHeight="1">
      <c r="A880" s="16"/>
    </row>
    <row r="881" spans="1:1" ht="15.75" customHeight="1">
      <c r="A881" s="16"/>
    </row>
    <row r="882" spans="1:1" ht="15.75" customHeight="1">
      <c r="A882" s="16"/>
    </row>
    <row r="883" spans="1:1" ht="15.75" customHeight="1">
      <c r="A883" s="16"/>
    </row>
    <row r="884" spans="1:1" ht="15.75" customHeight="1">
      <c r="A884" s="16"/>
    </row>
    <row r="885" spans="1:1" ht="15.75" customHeight="1">
      <c r="A885" s="16"/>
    </row>
    <row r="886" spans="1:1" ht="15.75" customHeight="1">
      <c r="A886" s="16"/>
    </row>
    <row r="887" spans="1:1" ht="15.75" customHeight="1">
      <c r="A887" s="16"/>
    </row>
    <row r="888" spans="1:1" ht="15.75" customHeight="1">
      <c r="A888" s="16"/>
    </row>
    <row r="889" spans="1:1" ht="15.75" customHeight="1">
      <c r="A889" s="16"/>
    </row>
    <row r="890" spans="1:1" ht="15.75" customHeight="1">
      <c r="A890" s="16"/>
    </row>
    <row r="891" spans="1:1" ht="15.75" customHeight="1">
      <c r="A891" s="16"/>
    </row>
    <row r="892" spans="1:1" ht="15.75" customHeight="1">
      <c r="A892" s="16"/>
    </row>
    <row r="893" spans="1:1" ht="15.75" customHeight="1">
      <c r="A893" s="16"/>
    </row>
    <row r="894" spans="1:1" ht="15.75" customHeight="1">
      <c r="A894" s="16"/>
    </row>
    <row r="895" spans="1:1" ht="15.75" customHeight="1">
      <c r="A895" s="16"/>
    </row>
    <row r="896" spans="1:1" ht="15.75" customHeight="1">
      <c r="A896" s="16"/>
    </row>
    <row r="897" spans="1:1" ht="15.75" customHeight="1">
      <c r="A897" s="16"/>
    </row>
    <row r="898" spans="1:1" ht="15.75" customHeight="1">
      <c r="A898" s="16"/>
    </row>
    <row r="899" spans="1:1" ht="15.75" customHeight="1">
      <c r="A899" s="16"/>
    </row>
    <row r="900" spans="1:1" ht="15.75" customHeight="1">
      <c r="A900" s="16"/>
    </row>
    <row r="901" spans="1:1" ht="15.75" customHeight="1">
      <c r="A901" s="16"/>
    </row>
    <row r="902" spans="1:1" ht="15.75" customHeight="1">
      <c r="A902" s="16"/>
    </row>
    <row r="903" spans="1:1" ht="15.75" customHeight="1">
      <c r="A903" s="16"/>
    </row>
    <row r="904" spans="1:1" ht="15.75" customHeight="1">
      <c r="A904" s="16"/>
    </row>
    <row r="905" spans="1:1" ht="15.75" customHeight="1">
      <c r="A905" s="16"/>
    </row>
    <row r="906" spans="1:1" ht="15.75" customHeight="1">
      <c r="A906" s="16"/>
    </row>
    <row r="907" spans="1:1" ht="15.75" customHeight="1">
      <c r="A907" s="16"/>
    </row>
    <row r="908" spans="1:1" ht="15.75" customHeight="1">
      <c r="A908" s="16"/>
    </row>
    <row r="909" spans="1:1" ht="15.75" customHeight="1">
      <c r="A909" s="16"/>
    </row>
    <row r="910" spans="1:1" ht="15.75" customHeight="1">
      <c r="A910" s="16"/>
    </row>
    <row r="911" spans="1:1" ht="15.75" customHeight="1">
      <c r="A911" s="16"/>
    </row>
    <row r="912" spans="1:1" ht="15.75" customHeight="1">
      <c r="A912" s="16"/>
    </row>
    <row r="913" spans="1:1" ht="15.75" customHeight="1">
      <c r="A913" s="16"/>
    </row>
    <row r="914" spans="1:1" ht="15.75" customHeight="1">
      <c r="A914" s="16"/>
    </row>
    <row r="915" spans="1:1" ht="15.75" customHeight="1">
      <c r="A915" s="16"/>
    </row>
    <row r="916" spans="1:1" ht="15.75" customHeight="1">
      <c r="A916" s="16"/>
    </row>
    <row r="917" spans="1:1" ht="15.75" customHeight="1">
      <c r="A917" s="16"/>
    </row>
    <row r="918" spans="1:1" ht="15.75" customHeight="1">
      <c r="A918" s="16"/>
    </row>
    <row r="919" spans="1:1" ht="15.75" customHeight="1">
      <c r="A919" s="16"/>
    </row>
    <row r="920" spans="1:1" ht="15.75" customHeight="1">
      <c r="A920" s="16"/>
    </row>
    <row r="921" spans="1:1" ht="15.75" customHeight="1">
      <c r="A921" s="16"/>
    </row>
    <row r="922" spans="1:1" ht="15.75" customHeight="1">
      <c r="A922" s="16"/>
    </row>
    <row r="923" spans="1:1" ht="15.75" customHeight="1">
      <c r="A923" s="16"/>
    </row>
    <row r="924" spans="1:1" ht="15.75" customHeight="1">
      <c r="A924" s="16"/>
    </row>
    <row r="925" spans="1:1" ht="15.75" customHeight="1">
      <c r="A925" s="16"/>
    </row>
    <row r="926" spans="1:1" ht="15.75" customHeight="1">
      <c r="A926" s="16"/>
    </row>
    <row r="927" spans="1:1" ht="15.75" customHeight="1">
      <c r="A927" s="16"/>
    </row>
    <row r="928" spans="1:1" ht="15.75" customHeight="1">
      <c r="A928" s="16"/>
    </row>
    <row r="929" spans="1:1" ht="15.75" customHeight="1">
      <c r="A929" s="16"/>
    </row>
    <row r="930" spans="1:1" ht="15.75" customHeight="1">
      <c r="A930" s="16"/>
    </row>
    <row r="931" spans="1:1" ht="15.75" customHeight="1">
      <c r="A931" s="16"/>
    </row>
    <row r="932" spans="1:1" ht="15.75" customHeight="1">
      <c r="A932" s="16"/>
    </row>
    <row r="933" spans="1:1" ht="15.75" customHeight="1">
      <c r="A933" s="16"/>
    </row>
    <row r="934" spans="1:1" ht="15.75" customHeight="1">
      <c r="A934" s="16"/>
    </row>
    <row r="935" spans="1:1" ht="15.75" customHeight="1">
      <c r="A935" s="16"/>
    </row>
    <row r="936" spans="1:1" ht="15.75" customHeight="1">
      <c r="A936" s="16"/>
    </row>
    <row r="937" spans="1:1" ht="15.75" customHeight="1">
      <c r="A937" s="16"/>
    </row>
    <row r="938" spans="1:1" ht="15.75" customHeight="1">
      <c r="A938" s="16"/>
    </row>
    <row r="939" spans="1:1" ht="15.75" customHeight="1">
      <c r="A939" s="16"/>
    </row>
    <row r="940" spans="1:1" ht="15.75" customHeight="1">
      <c r="A940" s="16"/>
    </row>
    <row r="941" spans="1:1" ht="15.75" customHeight="1">
      <c r="A941" s="16"/>
    </row>
    <row r="942" spans="1:1" ht="15.75" customHeight="1">
      <c r="A942" s="16"/>
    </row>
    <row r="943" spans="1:1" ht="15.75" customHeight="1">
      <c r="A943" s="16"/>
    </row>
    <row r="944" spans="1:1" ht="15.75" customHeight="1">
      <c r="A944" s="16"/>
    </row>
    <row r="945" spans="1:1" ht="15.75" customHeight="1">
      <c r="A945" s="16"/>
    </row>
    <row r="946" spans="1:1" ht="15.75" customHeight="1">
      <c r="A946" s="16"/>
    </row>
    <row r="947" spans="1:1" ht="15.75" customHeight="1">
      <c r="A947" s="16"/>
    </row>
    <row r="948" spans="1:1" ht="15.75" customHeight="1">
      <c r="A948" s="16"/>
    </row>
    <row r="949" spans="1:1" ht="15.75" customHeight="1">
      <c r="A949" s="16"/>
    </row>
    <row r="950" spans="1:1" ht="15.75" customHeight="1">
      <c r="A950" s="16"/>
    </row>
    <row r="951" spans="1:1" ht="15.75" customHeight="1">
      <c r="A951" s="16"/>
    </row>
    <row r="952" spans="1:1" ht="15.75" customHeight="1">
      <c r="A952" s="16"/>
    </row>
    <row r="953" spans="1:1" ht="15.75" customHeight="1">
      <c r="A953" s="16"/>
    </row>
    <row r="954" spans="1:1" ht="15.75" customHeight="1">
      <c r="A954" s="16"/>
    </row>
    <row r="955" spans="1:1" ht="15.75" customHeight="1">
      <c r="A955" s="16"/>
    </row>
    <row r="956" spans="1:1" ht="15.75" customHeight="1">
      <c r="A956" s="16"/>
    </row>
    <row r="957" spans="1:1" ht="15.75" customHeight="1">
      <c r="A957" s="16"/>
    </row>
    <row r="958" spans="1:1" ht="15.75" customHeight="1">
      <c r="A958" s="16"/>
    </row>
    <row r="959" spans="1:1" ht="15.75" customHeight="1">
      <c r="A959" s="16"/>
    </row>
    <row r="960" spans="1:1" ht="15.75" customHeight="1">
      <c r="A960" s="16"/>
    </row>
    <row r="961" spans="1:1" ht="15.75" customHeight="1">
      <c r="A961" s="16"/>
    </row>
    <row r="962" spans="1:1" ht="15.75" customHeight="1">
      <c r="A962" s="16"/>
    </row>
    <row r="963" spans="1:1" ht="15.75" customHeight="1">
      <c r="A963" s="16"/>
    </row>
    <row r="964" spans="1:1" ht="15.75" customHeight="1">
      <c r="A964" s="16"/>
    </row>
    <row r="965" spans="1:1" ht="15.75" customHeight="1">
      <c r="A965" s="16"/>
    </row>
    <row r="966" spans="1:1" ht="15.75" customHeight="1">
      <c r="A966" s="16"/>
    </row>
    <row r="967" spans="1:1" ht="15.75" customHeight="1">
      <c r="A967" s="16"/>
    </row>
    <row r="968" spans="1:1" ht="15.75" customHeight="1">
      <c r="A968" s="16"/>
    </row>
    <row r="969" spans="1:1" ht="15.75" customHeight="1">
      <c r="A969" s="16"/>
    </row>
    <row r="970" spans="1:1" ht="15.75" customHeight="1">
      <c r="A970" s="16"/>
    </row>
    <row r="971" spans="1:1" ht="15.75" customHeight="1">
      <c r="A971" s="16"/>
    </row>
    <row r="972" spans="1:1" ht="15.75" customHeight="1">
      <c r="A972" s="16"/>
    </row>
    <row r="973" spans="1:1" ht="15.75" customHeight="1">
      <c r="A973" s="16"/>
    </row>
    <row r="974" spans="1:1" ht="15.75" customHeight="1">
      <c r="A974" s="16"/>
    </row>
    <row r="975" spans="1:1" ht="15.75" customHeight="1">
      <c r="A975" s="16"/>
    </row>
    <row r="976" spans="1:1" ht="15.75" customHeight="1">
      <c r="A976" s="16"/>
    </row>
    <row r="977" spans="1:1" ht="15.75" customHeight="1">
      <c r="A977" s="16"/>
    </row>
    <row r="978" spans="1:1" ht="15.75" customHeight="1">
      <c r="A978" s="16"/>
    </row>
    <row r="979" spans="1:1" ht="15.75" customHeight="1">
      <c r="A979" s="16"/>
    </row>
    <row r="980" spans="1:1" ht="15.75" customHeight="1">
      <c r="A980" s="16"/>
    </row>
    <row r="981" spans="1:1" ht="15.75" customHeight="1">
      <c r="A981" s="16"/>
    </row>
    <row r="982" spans="1:1" ht="15.75" customHeight="1">
      <c r="A982" s="16"/>
    </row>
    <row r="983" spans="1:1" ht="15.75" customHeight="1">
      <c r="A983" s="16"/>
    </row>
    <row r="984" spans="1:1" ht="15.75" customHeight="1">
      <c r="A984" s="16"/>
    </row>
    <row r="985" spans="1:1" ht="15.75" customHeight="1">
      <c r="A985" s="16"/>
    </row>
    <row r="986" spans="1:1" ht="15.75" customHeight="1">
      <c r="A986" s="16"/>
    </row>
    <row r="987" spans="1:1" ht="15.75" customHeight="1">
      <c r="A987" s="16"/>
    </row>
    <row r="988" spans="1:1" ht="15.75" customHeight="1">
      <c r="A988" s="16"/>
    </row>
    <row r="989" spans="1:1" ht="15.75" customHeight="1">
      <c r="A989" s="16"/>
    </row>
    <row r="990" spans="1:1" ht="15.75" customHeight="1">
      <c r="A990" s="16"/>
    </row>
    <row r="991" spans="1:1" ht="15.75" customHeight="1">
      <c r="A991" s="16"/>
    </row>
    <row r="992" spans="1:1" ht="15.75" customHeight="1">
      <c r="A992" s="16"/>
    </row>
    <row r="993" spans="1:1" ht="15.75" customHeight="1">
      <c r="A993" s="16"/>
    </row>
    <row r="994" spans="1:1" ht="15.75" customHeight="1">
      <c r="A994" s="16"/>
    </row>
    <row r="995" spans="1:1" ht="15.75" customHeight="1">
      <c r="A995" s="16"/>
    </row>
    <row r="996" spans="1:1" ht="15.75" customHeight="1">
      <c r="A996" s="16"/>
    </row>
    <row r="997" spans="1:1" ht="15.75" customHeight="1">
      <c r="A997" s="16"/>
    </row>
  </sheetData>
  <mergeCells count="2">
    <mergeCell ref="D4:H4"/>
    <mergeCell ref="D7:H7"/>
  </mergeCells>
  <pageMargins left="0.70866141732283472" right="0.70866141732283472" top="0.74803149606299213" bottom="0.74803149606299213" header="0" footer="0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3:T86"/>
  <sheetViews>
    <sheetView topLeftCell="A10" workbookViewId="0">
      <selection activeCell="D22" sqref="D22"/>
    </sheetView>
  </sheetViews>
  <sheetFormatPr defaultColWidth="14.44140625" defaultRowHeight="15" customHeight="1"/>
  <cols>
    <col min="1" max="1" width="61" customWidth="1"/>
    <col min="3" max="3" width="16" customWidth="1"/>
    <col min="4" max="4" width="16.44140625" customWidth="1"/>
    <col min="5" max="5" width="19.5546875" customWidth="1"/>
    <col min="6" max="6" width="15.33203125" bestFit="1" customWidth="1"/>
    <col min="7" max="8" width="15.77734375" customWidth="1"/>
    <col min="9" max="9" width="16.6640625" customWidth="1"/>
  </cols>
  <sheetData>
    <row r="3" spans="1:20" ht="14.4">
      <c r="A3" s="88" t="s">
        <v>43</v>
      </c>
      <c r="B3" s="89"/>
      <c r="C3" s="89"/>
      <c r="D3" s="89"/>
      <c r="E3" s="89"/>
    </row>
    <row r="4" spans="1:20" ht="15" customHeight="1">
      <c r="A4" s="89"/>
      <c r="B4" s="89"/>
      <c r="C4" s="89"/>
      <c r="D4" s="89"/>
      <c r="E4" s="89"/>
    </row>
    <row r="5" spans="1:20" ht="57.75" customHeight="1">
      <c r="A5" s="89"/>
      <c r="B5" s="89"/>
      <c r="C5" s="89"/>
      <c r="D5" s="89"/>
      <c r="E5" s="89"/>
    </row>
    <row r="7" spans="1:20" s="69" customFormat="1" ht="27.75" customHeight="1">
      <c r="A7" s="17" t="s">
        <v>6</v>
      </c>
      <c r="B7" s="94">
        <f>I25</f>
        <v>671471.46417787066</v>
      </c>
      <c r="C7" s="95" t="s">
        <v>7</v>
      </c>
      <c r="D7" s="95"/>
      <c r="E7" s="95"/>
      <c r="F7" s="95"/>
      <c r="G7" s="95"/>
      <c r="H7" s="95"/>
      <c r="I7" s="95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</row>
    <row r="8" spans="1:20" s="69" customFormat="1" ht="14.4" customHeight="1">
      <c r="A8" s="30" t="s">
        <v>8</v>
      </c>
      <c r="B8" s="96">
        <f>I24/I19</f>
        <v>1.0662014119611987</v>
      </c>
      <c r="C8" s="97" t="s">
        <v>9</v>
      </c>
      <c r="D8" s="97"/>
      <c r="E8" s="97"/>
      <c r="F8" s="97"/>
      <c r="G8" s="97"/>
      <c r="H8" s="97"/>
      <c r="I8" s="97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</row>
    <row r="9" spans="1:20" s="69" customFormat="1" ht="14.4">
      <c r="A9" s="30" t="s">
        <v>10</v>
      </c>
      <c r="B9" s="98">
        <f>IFERROR(IRR(B26:H26),0)</f>
        <v>0.15570078153202993</v>
      </c>
      <c r="C9" s="95" t="s">
        <v>11</v>
      </c>
      <c r="D9" s="95"/>
      <c r="E9" s="95"/>
      <c r="F9" s="95"/>
      <c r="G9" s="95"/>
      <c r="H9" s="95"/>
      <c r="I9" s="95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</row>
    <row r="10" spans="1:20" s="69" customFormat="1" ht="26.4">
      <c r="A10" s="30" t="s">
        <v>12</v>
      </c>
      <c r="B10" s="99">
        <f>IF(B7&lt;0,"не окупается",SUM(B33:H33))</f>
        <v>5.8996308566857163</v>
      </c>
      <c r="C10" s="95" t="s">
        <v>13</v>
      </c>
      <c r="D10" s="95"/>
      <c r="E10" s="95"/>
      <c r="F10" s="95"/>
      <c r="G10" s="95"/>
      <c r="H10" s="95"/>
      <c r="I10" s="95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</row>
    <row r="11" spans="1:20" s="69" customFormat="1" ht="14.4" customHeight="1">
      <c r="A11" s="30" t="s">
        <v>14</v>
      </c>
      <c r="B11" s="100">
        <v>0.12</v>
      </c>
      <c r="C11" s="97" t="s">
        <v>15</v>
      </c>
      <c r="D11" s="97"/>
      <c r="E11" s="97"/>
      <c r="F11" s="97"/>
      <c r="G11" s="97"/>
      <c r="H11" s="97"/>
      <c r="I11" s="97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</row>
    <row r="12" spans="1:20" s="69" customFormat="1" ht="14.4">
      <c r="A12" s="30" t="s">
        <v>16</v>
      </c>
      <c r="B12" s="101">
        <v>-1</v>
      </c>
      <c r="C12" s="104">
        <v>0</v>
      </c>
      <c r="D12" s="104">
        <v>1</v>
      </c>
      <c r="E12" s="104">
        <f t="shared" ref="E12:H12" si="0">D12+1</f>
        <v>2</v>
      </c>
      <c r="F12" s="104">
        <f t="shared" si="0"/>
        <v>3</v>
      </c>
      <c r="G12" s="104">
        <f t="shared" si="0"/>
        <v>4</v>
      </c>
      <c r="H12" s="104">
        <f t="shared" si="0"/>
        <v>5</v>
      </c>
      <c r="I12" s="103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</row>
    <row r="13" spans="1:20" s="69" customFormat="1" ht="15.75" customHeight="1">
      <c r="A13" s="35" t="s">
        <v>17</v>
      </c>
      <c r="B13" s="102">
        <f t="shared" ref="B13:H13" si="1">1/((1+0.14)^(B12))</f>
        <v>1.1400000000000001</v>
      </c>
      <c r="C13" s="102">
        <f t="shared" si="1"/>
        <v>1</v>
      </c>
      <c r="D13" s="102">
        <f t="shared" si="1"/>
        <v>0.8771929824561403</v>
      </c>
      <c r="E13" s="102">
        <f t="shared" si="1"/>
        <v>0.76946752847029842</v>
      </c>
      <c r="F13" s="102">
        <f t="shared" si="1"/>
        <v>0.67497151620201612</v>
      </c>
      <c r="G13" s="102">
        <f t="shared" si="1"/>
        <v>0.59208027737018942</v>
      </c>
      <c r="H13" s="102">
        <f t="shared" si="1"/>
        <v>0.51936866435981521</v>
      </c>
      <c r="I13" s="93"/>
    </row>
    <row r="14" spans="1:20" s="69" customFormat="1" ht="14.4">
      <c r="A14" s="16"/>
      <c r="B14" s="40">
        <v>2023</v>
      </c>
      <c r="C14" s="40">
        <f t="shared" ref="C14:H14" si="2">B14+1</f>
        <v>2024</v>
      </c>
      <c r="D14" s="40">
        <f t="shared" si="2"/>
        <v>2025</v>
      </c>
      <c r="E14" s="40">
        <f t="shared" si="2"/>
        <v>2026</v>
      </c>
      <c r="F14" s="40">
        <f t="shared" si="2"/>
        <v>2027</v>
      </c>
      <c r="G14" s="40">
        <f t="shared" si="2"/>
        <v>2028</v>
      </c>
      <c r="H14" s="40">
        <f t="shared" si="2"/>
        <v>2029</v>
      </c>
    </row>
    <row r="15" spans="1:20" s="69" customFormat="1" ht="14.4">
      <c r="A15" s="16"/>
      <c r="B15" s="41"/>
      <c r="C15" s="41" t="s">
        <v>45</v>
      </c>
      <c r="D15" s="41" t="s">
        <v>18</v>
      </c>
      <c r="E15" s="41" t="s">
        <v>19</v>
      </c>
      <c r="F15" s="41" t="s">
        <v>20</v>
      </c>
      <c r="G15" s="41" t="s">
        <v>21</v>
      </c>
      <c r="H15" s="41" t="s">
        <v>22</v>
      </c>
    </row>
    <row r="16" spans="1:20" s="69" customFormat="1" ht="14.4">
      <c r="A16" s="44" t="s">
        <v>25</v>
      </c>
      <c r="B16" s="70"/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70">
        <v>0</v>
      </c>
    </row>
    <row r="17" spans="1:10" s="69" customFormat="1" ht="14.4">
      <c r="A17" s="44" t="s">
        <v>26</v>
      </c>
      <c r="B17" s="70"/>
      <c r="C17" s="70">
        <v>3000000</v>
      </c>
      <c r="D17" s="70">
        <v>8000000</v>
      </c>
      <c r="E17" s="70">
        <v>0</v>
      </c>
      <c r="F17" s="70">
        <v>0</v>
      </c>
      <c r="G17" s="70">
        <v>0</v>
      </c>
      <c r="H17" s="70">
        <v>0</v>
      </c>
    </row>
    <row r="18" spans="1:10" s="69" customFormat="1" ht="14.4">
      <c r="A18" s="44" t="s">
        <v>27</v>
      </c>
      <c r="B18" s="71"/>
      <c r="C18" s="71">
        <v>3000000</v>
      </c>
      <c r="D18" s="71">
        <v>8000000</v>
      </c>
      <c r="E18" s="71">
        <v>0</v>
      </c>
      <c r="F18" s="71">
        <v>0</v>
      </c>
      <c r="G18" s="71">
        <v>0</v>
      </c>
      <c r="H18" s="71">
        <f t="shared" ref="H18" si="3">H16+H17</f>
        <v>0</v>
      </c>
      <c r="I18" s="46">
        <f t="shared" ref="I18:I19" si="4">SUM(B18:H18)</f>
        <v>11000000</v>
      </c>
    </row>
    <row r="19" spans="1:10" s="69" customFormat="1" ht="14.4">
      <c r="A19" s="44" t="s">
        <v>28</v>
      </c>
      <c r="B19" s="72"/>
      <c r="C19" s="72">
        <f>C18/((1+$B$11)^C12)</f>
        <v>3000000</v>
      </c>
      <c r="D19" s="72">
        <f>D18/((1+$B$11)^D12)</f>
        <v>7142857.1428571418</v>
      </c>
      <c r="E19" s="72">
        <f>E18/((1+$B$11)^E12)</f>
        <v>0</v>
      </c>
      <c r="F19" s="72">
        <f>F18/((1+$B$11)^F12)</f>
        <v>0</v>
      </c>
      <c r="G19" s="72">
        <f>G18/((1+$B$11)^G12)</f>
        <v>0</v>
      </c>
      <c r="H19" s="72">
        <f>H18/((1+$B$11)^H12)</f>
        <v>0</v>
      </c>
      <c r="I19" s="72">
        <f t="shared" si="4"/>
        <v>10142857.142857142</v>
      </c>
    </row>
    <row r="20" spans="1:10" s="69" customFormat="1" ht="15.75" customHeight="1">
      <c r="A20" s="50" t="s">
        <v>29</v>
      </c>
      <c r="B20" s="51"/>
      <c r="C20" s="51"/>
      <c r="D20" s="51"/>
      <c r="E20" s="51"/>
      <c r="F20" s="51"/>
      <c r="G20" s="51"/>
      <c r="H20" s="51"/>
    </row>
    <row r="21" spans="1:10" s="69" customFormat="1" ht="15.75" customHeight="1">
      <c r="A21" s="52" t="s">
        <v>30</v>
      </c>
      <c r="B21" s="70"/>
      <c r="D21" s="70">
        <v>0</v>
      </c>
      <c r="E21" s="70">
        <v>0</v>
      </c>
      <c r="F21" s="70">
        <v>0</v>
      </c>
      <c r="G21" s="70">
        <v>0</v>
      </c>
      <c r="H21" s="70">
        <v>0</v>
      </c>
    </row>
    <row r="22" spans="1:10" s="69" customFormat="1" ht="15.75" customHeight="1">
      <c r="A22" s="52" t="s">
        <v>31</v>
      </c>
      <c r="B22" s="70"/>
      <c r="C22" s="70"/>
      <c r="D22" s="70">
        <v>3000000</v>
      </c>
      <c r="E22" s="70">
        <v>3000000</v>
      </c>
      <c r="F22" s="70">
        <v>3000000</v>
      </c>
      <c r="G22" s="70">
        <v>3000000</v>
      </c>
      <c r="H22" s="70">
        <v>3000000</v>
      </c>
    </row>
    <row r="23" spans="1:10" s="69" customFormat="1" ht="15.75" customHeight="1">
      <c r="A23" s="52" t="s">
        <v>32</v>
      </c>
      <c r="B23" s="71"/>
      <c r="C23" s="71">
        <f t="shared" ref="C23:H23" si="5">SUM(C21:C22)</f>
        <v>0</v>
      </c>
      <c r="D23" s="71">
        <f t="shared" si="5"/>
        <v>3000000</v>
      </c>
      <c r="E23" s="71">
        <f t="shared" si="5"/>
        <v>3000000</v>
      </c>
      <c r="F23" s="71">
        <f t="shared" si="5"/>
        <v>3000000</v>
      </c>
      <c r="G23" s="71">
        <f t="shared" si="5"/>
        <v>3000000</v>
      </c>
      <c r="H23" s="71">
        <f t="shared" si="5"/>
        <v>3000000</v>
      </c>
      <c r="I23" s="46">
        <f t="shared" ref="I23:I24" si="6">SUM(B23:H23)</f>
        <v>15000000</v>
      </c>
    </row>
    <row r="24" spans="1:10" s="69" customFormat="1" ht="15.75" customHeight="1">
      <c r="A24" s="74" t="s">
        <v>33</v>
      </c>
      <c r="B24" s="72"/>
      <c r="C24" s="72">
        <f>C23/((1+$B$11/100)^C12)</f>
        <v>0</v>
      </c>
      <c r="D24" s="72">
        <f>D23/((1+$B$11)^D12)</f>
        <v>2678571.4285714282</v>
      </c>
      <c r="E24" s="72">
        <f>E23/((1+$B$11)^E12)</f>
        <v>2391581.6326530608</v>
      </c>
      <c r="F24" s="72">
        <f>F23/((1+$B$11)^F12)</f>
        <v>2135340.7434402327</v>
      </c>
      <c r="G24" s="72">
        <f>G23/((1+$B$11)^G12)</f>
        <v>1906554.2352144935</v>
      </c>
      <c r="H24" s="72">
        <f>H23/((1+$B$11)^H12)</f>
        <v>1702280.5671557977</v>
      </c>
      <c r="I24" s="46">
        <f t="shared" si="6"/>
        <v>10814328.607035013</v>
      </c>
    </row>
    <row r="25" spans="1:10" s="69" customFormat="1" ht="15.75" customHeight="1">
      <c r="A25" s="75" t="s">
        <v>34</v>
      </c>
      <c r="B25" s="55">
        <f>B24-B19</f>
        <v>0</v>
      </c>
      <c r="C25" s="55">
        <f>C24-C19</f>
        <v>-3000000</v>
      </c>
      <c r="D25" s="55">
        <f>D24-D19</f>
        <v>-4464285.7142857136</v>
      </c>
      <c r="E25" s="55">
        <f>E24-E19</f>
        <v>2391581.6326530608</v>
      </c>
      <c r="F25" s="55">
        <f>F24-F19</f>
        <v>2135340.7434402327</v>
      </c>
      <c r="G25" s="55">
        <f>G24-G19</f>
        <v>1906554.2352144935</v>
      </c>
      <c r="H25" s="55">
        <f>H24-H19</f>
        <v>1702280.5671557977</v>
      </c>
      <c r="I25" s="72">
        <f>SUM(B25:H25)</f>
        <v>671471.46417787066</v>
      </c>
      <c r="J25" s="72"/>
    </row>
    <row r="26" spans="1:10" s="69" customFormat="1" ht="15.75" customHeight="1">
      <c r="A26" s="60" t="s">
        <v>35</v>
      </c>
      <c r="B26" s="72"/>
      <c r="C26" s="72">
        <f>-C18+C23</f>
        <v>-3000000</v>
      </c>
      <c r="D26" s="72">
        <f>-D18+D23</f>
        <v>-5000000</v>
      </c>
      <c r="E26" s="72">
        <f>-E18+E23</f>
        <v>3000000</v>
      </c>
      <c r="F26" s="72">
        <f>-F18+F23</f>
        <v>3000000</v>
      </c>
      <c r="G26" s="72">
        <f>-G18+G23</f>
        <v>3000000</v>
      </c>
      <c r="H26" s="72">
        <f>-H18+H23</f>
        <v>3000000</v>
      </c>
    </row>
    <row r="27" spans="1:10" s="69" customFormat="1" ht="15.75" customHeight="1">
      <c r="A27" s="60" t="s">
        <v>36</v>
      </c>
      <c r="B27" s="73"/>
      <c r="C27" s="73">
        <f t="shared" ref="C27:H27" si="7">B27+C26</f>
        <v>-3000000</v>
      </c>
      <c r="D27" s="73">
        <f t="shared" si="7"/>
        <v>-8000000</v>
      </c>
      <c r="E27" s="73">
        <f t="shared" si="7"/>
        <v>-5000000</v>
      </c>
      <c r="F27" s="73">
        <f t="shared" si="7"/>
        <v>-2000000</v>
      </c>
      <c r="G27" s="76">
        <f t="shared" si="7"/>
        <v>1000000</v>
      </c>
      <c r="H27" s="76">
        <f t="shared" si="7"/>
        <v>4000000</v>
      </c>
    </row>
    <row r="28" spans="1:10" s="69" customFormat="1" ht="15.75" hidden="1" customHeight="1">
      <c r="A28" s="58" t="s">
        <v>37</v>
      </c>
      <c r="B28" s="72"/>
      <c r="C28" s="72">
        <f>-C17+C23</f>
        <v>-3000000</v>
      </c>
      <c r="D28" s="72">
        <f>-D17+D23</f>
        <v>-5000000</v>
      </c>
      <c r="E28" s="72">
        <f>-E17+E23</f>
        <v>3000000</v>
      </c>
      <c r="F28" s="72">
        <f>-F17+F23</f>
        <v>3000000</v>
      </c>
      <c r="G28" s="71">
        <f>-G17+G23</f>
        <v>3000000</v>
      </c>
      <c r="H28" s="71">
        <f>-H17+H23</f>
        <v>3000000</v>
      </c>
      <c r="I28" s="72">
        <f t="shared" ref="I28:I30" si="8">SUM(B28:H28)</f>
        <v>4000000</v>
      </c>
    </row>
    <row r="29" spans="1:10" s="69" customFormat="1" ht="14.4" hidden="1" customHeight="1">
      <c r="A29" s="58" t="s">
        <v>38</v>
      </c>
      <c r="B29" s="72"/>
      <c r="C29" s="72">
        <f>(C16-IF(C28&lt;0,C28,0))*C13</f>
        <v>3000000</v>
      </c>
      <c r="D29" s="72">
        <f>(D16-IF(D28&lt;0,D28,0))*D13</f>
        <v>4385964.9122807011</v>
      </c>
      <c r="E29" s="72">
        <f>(E16-IF(E28&lt;0,E28,0))*E13</f>
        <v>0</v>
      </c>
      <c r="F29" s="72">
        <f>(F16-IF(F28&lt;0,F28,0))*F13</f>
        <v>0</v>
      </c>
      <c r="G29" s="71">
        <f>(G16-IF(G28&lt;0,G28,0))*G13</f>
        <v>0</v>
      </c>
      <c r="H29" s="71">
        <f>(H16-IF(H28&lt;0,H28,0))*H13</f>
        <v>0</v>
      </c>
      <c r="I29" s="72">
        <f t="shared" si="8"/>
        <v>7385964.9122807011</v>
      </c>
    </row>
    <row r="30" spans="1:10" s="69" customFormat="1" ht="15.75" customHeight="1">
      <c r="A30" s="59" t="s">
        <v>39</v>
      </c>
      <c r="B30" s="73"/>
      <c r="C30" s="73">
        <f>C13*C26</f>
        <v>-3000000</v>
      </c>
      <c r="D30" s="73">
        <f>-D19+D13*D23</f>
        <v>-4511278.1954887211</v>
      </c>
      <c r="E30" s="73">
        <f>E13*E26</f>
        <v>2308402.5854108953</v>
      </c>
      <c r="F30" s="73">
        <f>F13*F26</f>
        <v>2024914.5486060483</v>
      </c>
      <c r="G30" s="76">
        <f>G13*G26</f>
        <v>1776240.8321105682</v>
      </c>
      <c r="H30" s="76">
        <f>H13*H26</f>
        <v>1558105.9930794456</v>
      </c>
      <c r="I30" s="72">
        <f t="shared" si="8"/>
        <v>156385.76371823577</v>
      </c>
    </row>
    <row r="31" spans="1:10" s="69" customFormat="1" ht="15.75" customHeight="1">
      <c r="A31" s="60" t="s">
        <v>40</v>
      </c>
      <c r="B31" s="73"/>
      <c r="C31" s="73">
        <f t="shared" ref="C31:H31" si="9">C30+B31</f>
        <v>-3000000</v>
      </c>
      <c r="D31" s="73">
        <f t="shared" si="9"/>
        <v>-7511278.1954887211</v>
      </c>
      <c r="E31" s="73">
        <f t="shared" si="9"/>
        <v>-5202875.6100778263</v>
      </c>
      <c r="F31" s="73">
        <f t="shared" si="9"/>
        <v>-3177961.061471778</v>
      </c>
      <c r="G31" s="76">
        <f t="shared" si="9"/>
        <v>-1401720.2293612098</v>
      </c>
      <c r="H31" s="76">
        <f t="shared" si="9"/>
        <v>156385.76371823577</v>
      </c>
    </row>
    <row r="32" spans="1:10" s="69" customFormat="1" ht="26.4">
      <c r="A32" s="60" t="s">
        <v>41</v>
      </c>
      <c r="C32" s="61">
        <f t="shared" ref="C32:H32" si="10">IF(C27&lt;0,1,IF(B32&lt;1,0,ABS(B27)/(ABS(B27)+C27)))</f>
        <v>1</v>
      </c>
      <c r="D32" s="61">
        <f t="shared" si="10"/>
        <v>1</v>
      </c>
      <c r="E32" s="61">
        <f t="shared" si="10"/>
        <v>1</v>
      </c>
      <c r="F32" s="61">
        <f t="shared" si="10"/>
        <v>1</v>
      </c>
      <c r="G32" s="61">
        <f t="shared" si="10"/>
        <v>0.66666666666666663</v>
      </c>
      <c r="H32" s="61">
        <f t="shared" si="10"/>
        <v>0</v>
      </c>
    </row>
    <row r="33" spans="1:10" s="69" customFormat="1" ht="15.75" customHeight="1">
      <c r="A33" s="60" t="s">
        <v>42</v>
      </c>
      <c r="B33" s="77"/>
      <c r="C33" s="77">
        <f t="shared" ref="C33:H33" si="11">IF(C31&lt;0,1,IF(B33&lt;1,0,ABS(B31)/(ABS(B31)+C31)))</f>
        <v>1</v>
      </c>
      <c r="D33" s="77">
        <f t="shared" si="11"/>
        <v>1</v>
      </c>
      <c r="E33" s="77">
        <f t="shared" si="11"/>
        <v>1</v>
      </c>
      <c r="F33" s="77">
        <f t="shared" si="11"/>
        <v>1</v>
      </c>
      <c r="G33" s="77">
        <f t="shared" si="11"/>
        <v>1</v>
      </c>
      <c r="H33" s="61">
        <f t="shared" si="11"/>
        <v>0.89963085668571596</v>
      </c>
      <c r="J33" s="77"/>
    </row>
    <row r="34" spans="1:10" s="69" customFormat="1" ht="15.75" customHeight="1">
      <c r="A34" s="16" t="str">
        <f>IF('[1]Учебный кейс 4'!DPP="не окупается","Не окупается","DPP"&amp;" "&amp;IF('[1]Учебный кейс 4'!DPP="&gt;10","&gt;10",ROUND('[1]Учебный кейс 4'!DPP,2))&amp;" (год)")</f>
        <v>DPP 5,55 (год)</v>
      </c>
      <c r="H34" s="61">
        <v>0.62934886122072586</v>
      </c>
      <c r="J34" s="77"/>
    </row>
    <row r="37" spans="1:10" ht="15" customHeight="1">
      <c r="A37" s="35" t="s">
        <v>46</v>
      </c>
      <c r="B37" s="35" t="s">
        <v>16</v>
      </c>
      <c r="C37" s="35" t="s">
        <v>47</v>
      </c>
    </row>
    <row r="38" spans="1:10" ht="15" customHeight="1">
      <c r="A38" s="78">
        <v>3000000</v>
      </c>
      <c r="B38" s="78">
        <v>1</v>
      </c>
      <c r="C38" s="78">
        <f>A38/(1+0.12)^B38</f>
        <v>2678571.4285714282</v>
      </c>
    </row>
    <row r="39" spans="1:10" ht="15" customHeight="1">
      <c r="A39" s="78">
        <v>3000000</v>
      </c>
      <c r="B39" s="78">
        <v>2</v>
      </c>
      <c r="C39" s="78">
        <f t="shared" ref="C39:C42" si="12">A39/(1+0.12)^B39</f>
        <v>2391581.6326530608</v>
      </c>
    </row>
    <row r="40" spans="1:10" ht="15" customHeight="1">
      <c r="A40" s="78">
        <v>3000000</v>
      </c>
      <c r="B40" s="78">
        <v>3</v>
      </c>
      <c r="C40" s="78">
        <f t="shared" si="12"/>
        <v>2135340.7434402327</v>
      </c>
    </row>
    <row r="41" spans="1:10" ht="15" customHeight="1">
      <c r="A41" s="78">
        <v>3000000</v>
      </c>
      <c r="B41" s="78">
        <v>4</v>
      </c>
      <c r="C41" s="78">
        <f t="shared" si="12"/>
        <v>1906554.2352144935</v>
      </c>
    </row>
    <row r="42" spans="1:10" ht="15" customHeight="1">
      <c r="A42" s="78">
        <v>3000000</v>
      </c>
      <c r="B42" s="78">
        <v>5</v>
      </c>
      <c r="C42" s="78">
        <f t="shared" si="12"/>
        <v>1702280.5671557977</v>
      </c>
    </row>
    <row r="43" spans="1:10" ht="15" customHeight="1">
      <c r="A43" s="78" t="s">
        <v>34</v>
      </c>
      <c r="B43" s="78"/>
      <c r="C43" s="79">
        <f>-1500000+SUM(C38:C42)</f>
        <v>9314328.6070350129</v>
      </c>
    </row>
    <row r="46" spans="1:10" ht="28.2" customHeight="1">
      <c r="A46" s="90" t="s">
        <v>44</v>
      </c>
      <c r="B46" s="90"/>
      <c r="C46" s="90"/>
      <c r="D46" s="90"/>
      <c r="E46" s="90"/>
      <c r="F46" s="90"/>
      <c r="G46" s="90"/>
      <c r="H46" s="90"/>
    </row>
    <row r="48" spans="1:10" ht="15" customHeight="1">
      <c r="A48" s="80" t="s">
        <v>48</v>
      </c>
    </row>
    <row r="50" spans="1:20" s="69" customFormat="1" ht="27.75" customHeight="1">
      <c r="A50" s="17" t="s">
        <v>6</v>
      </c>
      <c r="B50" s="63">
        <f>I70</f>
        <v>-5222767.8571428563</v>
      </c>
      <c r="C50" s="19"/>
      <c r="D50" s="20" t="s">
        <v>7</v>
      </c>
      <c r="E50" s="19"/>
      <c r="F50" s="19"/>
      <c r="G50" s="19"/>
      <c r="H50" s="21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</row>
    <row r="51" spans="1:20" s="69" customFormat="1" ht="14.4">
      <c r="A51" s="30" t="s">
        <v>8</v>
      </c>
      <c r="B51" s="64">
        <f>I69/I63</f>
        <v>0.46393878299120239</v>
      </c>
      <c r="C51" s="22"/>
      <c r="D51" s="86" t="s">
        <v>9</v>
      </c>
      <c r="E51" s="91"/>
      <c r="F51" s="91"/>
      <c r="G51" s="91"/>
      <c r="H51" s="9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</row>
    <row r="52" spans="1:20" s="69" customFormat="1" ht="14.4">
      <c r="A52" s="30" t="s">
        <v>10</v>
      </c>
      <c r="B52" s="65">
        <f>IFERROR(IRR(B72:H72),0)</f>
        <v>0</v>
      </c>
      <c r="C52" s="22"/>
      <c r="D52" s="26" t="s">
        <v>11</v>
      </c>
      <c r="E52" s="22"/>
      <c r="F52" s="22"/>
      <c r="G52" s="22"/>
      <c r="H52" s="66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</row>
    <row r="53" spans="1:20" s="69" customFormat="1" ht="26.4">
      <c r="A53" s="30" t="s">
        <v>12</v>
      </c>
      <c r="B53" s="67" t="str">
        <f>IF(B50&lt;0,"не окупается",SUM(B79:H79))</f>
        <v>не окупается</v>
      </c>
      <c r="C53" s="22"/>
      <c r="D53" s="26" t="s">
        <v>13</v>
      </c>
      <c r="E53" s="22"/>
      <c r="F53" s="22"/>
      <c r="G53" s="22"/>
      <c r="H53" s="66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</row>
    <row r="54" spans="1:20" s="69" customFormat="1" ht="14.4">
      <c r="A54" s="30" t="s">
        <v>14</v>
      </c>
      <c r="B54" s="29">
        <v>0.12</v>
      </c>
      <c r="C54" s="22"/>
      <c r="D54" s="86" t="s">
        <v>15</v>
      </c>
      <c r="E54" s="91"/>
      <c r="F54" s="91"/>
      <c r="G54" s="91"/>
      <c r="H54" s="9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</row>
    <row r="55" spans="1:20" s="69" customFormat="1" ht="14.4">
      <c r="A55" s="30" t="s">
        <v>16</v>
      </c>
      <c r="B55" s="32">
        <v>-1</v>
      </c>
      <c r="C55" s="32">
        <v>0</v>
      </c>
      <c r="D55" s="32">
        <v>1</v>
      </c>
      <c r="E55" s="32">
        <f t="shared" ref="E55" si="13">D55+1</f>
        <v>2</v>
      </c>
      <c r="F55" s="32"/>
      <c r="G55" s="32"/>
      <c r="H55" s="33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</row>
    <row r="56" spans="1:20" s="69" customFormat="1" ht="15.75" customHeight="1">
      <c r="A56" s="35" t="s">
        <v>17</v>
      </c>
      <c r="B56" s="68">
        <f t="shared" ref="B56:E56" si="14">1/((1+0.14)^(B55))</f>
        <v>1.1400000000000001</v>
      </c>
      <c r="C56" s="68">
        <f t="shared" si="14"/>
        <v>1</v>
      </c>
      <c r="D56" s="68">
        <f t="shared" si="14"/>
        <v>0.8771929824561403</v>
      </c>
      <c r="E56" s="68">
        <f t="shared" si="14"/>
        <v>0.76946752847029842</v>
      </c>
      <c r="F56" s="68"/>
      <c r="G56" s="68"/>
      <c r="H56" s="68"/>
      <c r="I56" s="68"/>
    </row>
    <row r="57" spans="1:20" s="69" customFormat="1" ht="26.25" customHeight="1">
      <c r="A57" s="16"/>
      <c r="B57" s="38"/>
      <c r="C57" s="38"/>
      <c r="D57" s="38"/>
      <c r="E57" s="38"/>
      <c r="F57" s="38"/>
      <c r="G57" s="38"/>
      <c r="H57" s="38"/>
    </row>
    <row r="58" spans="1:20" s="69" customFormat="1" ht="26.25" customHeight="1">
      <c r="A58" s="16"/>
      <c r="B58" s="40">
        <v>2022</v>
      </c>
      <c r="C58" s="40">
        <v>2024</v>
      </c>
      <c r="D58" s="40">
        <f t="shared" ref="D58" si="15">C58+1</f>
        <v>2025</v>
      </c>
      <c r="E58" s="40">
        <f t="shared" ref="E58" si="16">D58+1</f>
        <v>2026</v>
      </c>
      <c r="F58" s="40"/>
      <c r="G58" s="40"/>
      <c r="H58" s="40"/>
    </row>
    <row r="59" spans="1:20" s="69" customFormat="1" ht="14.4">
      <c r="A59" s="16"/>
      <c r="B59" s="41"/>
      <c r="C59" s="41" t="s">
        <v>45</v>
      </c>
      <c r="D59" s="41" t="s">
        <v>18</v>
      </c>
      <c r="E59" s="41" t="s">
        <v>19</v>
      </c>
      <c r="F59" s="41"/>
      <c r="G59" s="41"/>
      <c r="H59" s="41"/>
    </row>
    <row r="60" spans="1:20" s="69" customFormat="1" ht="14.4">
      <c r="A60" s="44" t="s">
        <v>25</v>
      </c>
      <c r="B60" s="70"/>
      <c r="C60" s="70">
        <v>2600000</v>
      </c>
      <c r="D60" s="70">
        <v>8000000</v>
      </c>
      <c r="E60" s="70">
        <v>0</v>
      </c>
      <c r="F60" s="70"/>
      <c r="G60" s="70"/>
      <c r="H60" s="70"/>
    </row>
    <row r="61" spans="1:20" s="69" customFormat="1" ht="14.4">
      <c r="A61" s="44" t="s">
        <v>26</v>
      </c>
      <c r="B61" s="70"/>
      <c r="C61" s="70"/>
      <c r="D61" s="70"/>
      <c r="E61" s="70"/>
      <c r="F61" s="70"/>
      <c r="G61" s="70"/>
      <c r="H61" s="70"/>
    </row>
    <row r="62" spans="1:20" s="69" customFormat="1" ht="14.4">
      <c r="A62" s="44" t="s">
        <v>27</v>
      </c>
      <c r="B62" s="71"/>
      <c r="C62" s="71">
        <v>2600000</v>
      </c>
      <c r="D62" s="71">
        <v>8000000</v>
      </c>
      <c r="E62" s="71">
        <v>0</v>
      </c>
      <c r="F62" s="71"/>
      <c r="G62" s="71"/>
      <c r="H62" s="71"/>
      <c r="I62" s="46">
        <f t="shared" ref="I62:I63" si="17">SUM(B62:H62)</f>
        <v>10600000</v>
      </c>
    </row>
    <row r="63" spans="1:20" s="69" customFormat="1" ht="14.4">
      <c r="A63" s="44" t="s">
        <v>28</v>
      </c>
      <c r="B63" s="72"/>
      <c r="C63" s="72">
        <f>C62/((1+$B$11)^C55)</f>
        <v>2600000</v>
      </c>
      <c r="D63" s="72">
        <f t="shared" ref="D63" si="18">D62/((1+$B$11)^D55)</f>
        <v>7142857.1428571418</v>
      </c>
      <c r="E63" s="72">
        <f t="shared" ref="E63" si="19">E62/((1+$B$11)^E55)</f>
        <v>0</v>
      </c>
      <c r="F63" s="72"/>
      <c r="G63" s="72"/>
      <c r="H63" s="72"/>
      <c r="I63" s="72">
        <f t="shared" si="17"/>
        <v>9742857.1428571418</v>
      </c>
    </row>
    <row r="64" spans="1:20" s="69" customFormat="1" ht="14.4">
      <c r="A64" s="70"/>
      <c r="B64" s="72"/>
      <c r="C64" s="72"/>
      <c r="D64" s="72"/>
      <c r="E64" s="72"/>
      <c r="F64" s="72"/>
      <c r="G64" s="72"/>
      <c r="H64" s="72"/>
      <c r="I64" s="73"/>
    </row>
    <row r="65" spans="1:10" s="69" customFormat="1" ht="15.75" customHeight="1">
      <c r="A65" s="50" t="s">
        <v>29</v>
      </c>
      <c r="B65" s="51"/>
      <c r="C65" s="51"/>
      <c r="D65" s="51"/>
      <c r="E65" s="51"/>
      <c r="F65" s="51"/>
      <c r="G65" s="51"/>
      <c r="H65" s="51"/>
    </row>
    <row r="66" spans="1:10" s="69" customFormat="1" ht="15.75" customHeight="1">
      <c r="A66" s="52" t="s">
        <v>30</v>
      </c>
      <c r="B66" s="70"/>
      <c r="D66" s="70">
        <v>5000000</v>
      </c>
      <c r="E66" s="70">
        <v>70000</v>
      </c>
      <c r="F66" s="70"/>
      <c r="G66" s="70"/>
      <c r="H66" s="70"/>
    </row>
    <row r="67" spans="1:10" s="69" customFormat="1" ht="15.75" customHeight="1">
      <c r="A67" s="52" t="s">
        <v>31</v>
      </c>
      <c r="B67" s="70"/>
      <c r="C67" s="70"/>
      <c r="D67" s="70"/>
      <c r="E67" s="70"/>
      <c r="F67" s="70"/>
      <c r="G67" s="70"/>
      <c r="H67" s="70"/>
    </row>
    <row r="68" spans="1:10" s="69" customFormat="1" ht="15.75" customHeight="1">
      <c r="A68" s="52" t="s">
        <v>32</v>
      </c>
      <c r="B68" s="71"/>
      <c r="C68" s="71">
        <f t="shared" ref="C68:E68" si="20">SUM(C66:C67)</f>
        <v>0</v>
      </c>
      <c r="D68" s="71">
        <f t="shared" si="20"/>
        <v>5000000</v>
      </c>
      <c r="E68" s="71">
        <f t="shared" si="20"/>
        <v>70000</v>
      </c>
      <c r="F68" s="71"/>
      <c r="G68" s="71"/>
      <c r="H68" s="71"/>
      <c r="I68" s="46">
        <f t="shared" ref="I68:I69" si="21">SUM(B68:H68)</f>
        <v>5070000</v>
      </c>
    </row>
    <row r="69" spans="1:10" s="69" customFormat="1" ht="15.75" customHeight="1">
      <c r="A69" s="74" t="s">
        <v>33</v>
      </c>
      <c r="B69" s="72"/>
      <c r="C69" s="72">
        <f>C68/((1+$B$11/100)^C55)</f>
        <v>0</v>
      </c>
      <c r="D69" s="72">
        <f>D68/((1+$B$11)^D55)</f>
        <v>4464285.7142857136</v>
      </c>
      <c r="E69" s="72">
        <f t="shared" ref="E69" si="22">E68/((1+$B$11)^E55)</f>
        <v>55803.57142857142</v>
      </c>
      <c r="F69" s="72"/>
      <c r="G69" s="72"/>
      <c r="H69" s="72"/>
      <c r="I69" s="46">
        <f t="shared" si="21"/>
        <v>4520089.2857142854</v>
      </c>
    </row>
    <row r="70" spans="1:10" s="69" customFormat="1" ht="15.75" customHeight="1">
      <c r="A70" s="75" t="s">
        <v>34</v>
      </c>
      <c r="B70" s="55">
        <f t="shared" ref="B70:E70" si="23">B69-B63</f>
        <v>0</v>
      </c>
      <c r="C70" s="55">
        <f t="shared" si="23"/>
        <v>-2600000</v>
      </c>
      <c r="D70" s="55">
        <f t="shared" si="23"/>
        <v>-2678571.4285714282</v>
      </c>
      <c r="E70" s="55">
        <f t="shared" si="23"/>
        <v>55803.57142857142</v>
      </c>
      <c r="F70" s="55"/>
      <c r="G70" s="55"/>
      <c r="H70" s="55"/>
      <c r="I70" s="72">
        <f>SUM(B70:H70)</f>
        <v>-5222767.8571428563</v>
      </c>
      <c r="J70" s="72"/>
    </row>
    <row r="71" spans="1:10" s="69" customFormat="1" ht="15.75" customHeight="1">
      <c r="A71" s="16"/>
    </row>
    <row r="72" spans="1:10" s="69" customFormat="1" ht="15.75" customHeight="1">
      <c r="A72" s="60" t="s">
        <v>35</v>
      </c>
      <c r="B72" s="72"/>
      <c r="C72" s="72">
        <f t="shared" ref="C72:E72" si="24">-C62+C68</f>
        <v>-2600000</v>
      </c>
      <c r="D72" s="72">
        <f t="shared" si="24"/>
        <v>-3000000</v>
      </c>
      <c r="E72" s="72">
        <f t="shared" si="24"/>
        <v>70000</v>
      </c>
      <c r="F72" s="72"/>
      <c r="G72" s="72"/>
      <c r="H72" s="72"/>
    </row>
    <row r="73" spans="1:10" s="69" customFormat="1" ht="15.75" customHeight="1">
      <c r="A73" s="60" t="s">
        <v>36</v>
      </c>
      <c r="B73" s="73"/>
      <c r="C73" s="73">
        <f t="shared" ref="C73" si="25">B73+C72</f>
        <v>-2600000</v>
      </c>
      <c r="D73" s="73">
        <f t="shared" ref="D73" si="26">C73+D72</f>
        <v>-5600000</v>
      </c>
      <c r="E73" s="73">
        <f t="shared" ref="E73" si="27">D73+E72</f>
        <v>-5530000</v>
      </c>
      <c r="F73" s="73"/>
      <c r="G73" s="76"/>
      <c r="H73" s="76"/>
    </row>
    <row r="74" spans="1:10" s="69" customFormat="1" ht="15.75" hidden="1" customHeight="1">
      <c r="A74" s="58" t="s">
        <v>37</v>
      </c>
      <c r="B74" s="72"/>
      <c r="C74" s="72">
        <f t="shared" ref="C74:E74" si="28">-C61+C68</f>
        <v>0</v>
      </c>
      <c r="D74" s="72">
        <f t="shared" si="28"/>
        <v>5000000</v>
      </c>
      <c r="E74" s="72">
        <f t="shared" si="28"/>
        <v>70000</v>
      </c>
      <c r="F74" s="72"/>
      <c r="G74" s="71"/>
      <c r="H74" s="71"/>
      <c r="I74" s="72">
        <f t="shared" ref="I74:I76" si="29">SUM(B74:H74)</f>
        <v>5070000</v>
      </c>
    </row>
    <row r="75" spans="1:10" s="69" customFormat="1" ht="14.4" hidden="1" customHeight="1">
      <c r="A75" s="58" t="s">
        <v>38</v>
      </c>
      <c r="B75" s="72"/>
      <c r="C75" s="72">
        <f t="shared" ref="C75:E75" si="30">(C60-IF(C74&lt;0,C74,0))*C56</f>
        <v>2600000</v>
      </c>
      <c r="D75" s="72">
        <f t="shared" si="30"/>
        <v>7017543.8596491227</v>
      </c>
      <c r="E75" s="72">
        <f t="shared" si="30"/>
        <v>0</v>
      </c>
      <c r="F75" s="72"/>
      <c r="G75" s="71"/>
      <c r="H75" s="71"/>
      <c r="I75" s="72">
        <f t="shared" si="29"/>
        <v>9617543.8596491218</v>
      </c>
    </row>
    <row r="76" spans="1:10" s="69" customFormat="1" ht="15.75" customHeight="1">
      <c r="A76" s="59" t="s">
        <v>39</v>
      </c>
      <c r="B76" s="73"/>
      <c r="C76" s="73">
        <f>C56*C72</f>
        <v>-2600000</v>
      </c>
      <c r="D76" s="73">
        <f>-D63+D56*D68</f>
        <v>-2756892.2305764407</v>
      </c>
      <c r="E76" s="73">
        <f t="shared" ref="E76" si="31">E56*E72</f>
        <v>53862.726992920892</v>
      </c>
      <c r="F76" s="73"/>
      <c r="G76" s="76"/>
      <c r="H76" s="76"/>
      <c r="I76" s="72">
        <f t="shared" si="29"/>
        <v>-5303029.5035835197</v>
      </c>
    </row>
    <row r="77" spans="1:10" s="69" customFormat="1" ht="15.75" customHeight="1">
      <c r="A77" s="60" t="s">
        <v>40</v>
      </c>
      <c r="B77" s="73"/>
      <c r="C77" s="73">
        <f t="shared" ref="C77" si="32">C76+B77</f>
        <v>-2600000</v>
      </c>
      <c r="D77" s="73">
        <f t="shared" ref="D77" si="33">D76+C77</f>
        <v>-5356892.2305764407</v>
      </c>
      <c r="E77" s="73">
        <f t="shared" ref="E77" si="34">E76+D77</f>
        <v>-5303029.5035835197</v>
      </c>
      <c r="F77" s="73"/>
      <c r="G77" s="76"/>
      <c r="H77" s="76"/>
    </row>
    <row r="78" spans="1:10" s="69" customFormat="1" ht="26.4">
      <c r="A78" s="60" t="s">
        <v>41</v>
      </c>
      <c r="C78" s="61">
        <f t="shared" ref="C78" si="35">IF(C73&lt;0,1,IF(B78&lt;1,0,ABS(B73)/(ABS(B73)+C73)))</f>
        <v>1</v>
      </c>
      <c r="D78" s="61">
        <f t="shared" ref="D78" si="36">IF(D73&lt;0,1,IF(C78&lt;1,0,ABS(C73)/(ABS(C73)+D73)))</f>
        <v>1</v>
      </c>
      <c r="E78" s="61">
        <f t="shared" ref="E78" si="37">IF(E73&lt;0,1,IF(D78&lt;1,0,ABS(D73)/(ABS(D73)+E73)))</f>
        <v>1</v>
      </c>
      <c r="F78" s="61"/>
      <c r="G78" s="61"/>
      <c r="H78" s="61"/>
    </row>
    <row r="79" spans="1:10" s="69" customFormat="1" ht="15.75" customHeight="1">
      <c r="A79" s="60" t="s">
        <v>42</v>
      </c>
      <c r="B79" s="77"/>
      <c r="C79" s="77">
        <f t="shared" ref="C79" si="38">IF(C77&lt;0,1,IF(B79&lt;1,0,ABS(B77)/(ABS(B77)+C77)))</f>
        <v>1</v>
      </c>
      <c r="D79" s="77">
        <f t="shared" ref="D79" si="39">IF(D77&lt;0,1,IF(C79&lt;1,0,ABS(C77)/(ABS(C77)+D77)))</f>
        <v>1</v>
      </c>
      <c r="E79" s="77">
        <f t="shared" ref="E79" si="40">IF(E77&lt;0,1,IF(D79&lt;1,0,ABS(D77)/(ABS(D77)+E77)))</f>
        <v>1</v>
      </c>
      <c r="F79" s="77"/>
      <c r="G79" s="77"/>
      <c r="H79" s="61"/>
      <c r="J79" s="77"/>
    </row>
    <row r="80" spans="1:10" s="69" customFormat="1" ht="15.75" customHeight="1">
      <c r="A80" s="16" t="str">
        <f>IF('[1]Учебный кейс 4'!DPP="не окупается","Не окупается","DPP"&amp;" "&amp;IF('[1]Учебный кейс 4'!DPP="&gt;10","&gt;10",ROUND('[1]Учебный кейс 4'!DPP,2))&amp;" (год)")</f>
        <v>DPP 5,55 (год)</v>
      </c>
      <c r="H80" s="61">
        <v>0.62934886122072586</v>
      </c>
      <c r="J80" s="77"/>
    </row>
    <row r="83" spans="1:3" ht="15" customHeight="1">
      <c r="A83" s="81" t="s">
        <v>46</v>
      </c>
      <c r="B83" s="81" t="s">
        <v>16</v>
      </c>
      <c r="C83" s="81" t="s">
        <v>47</v>
      </c>
    </row>
    <row r="84" spans="1:3" ht="15" customHeight="1">
      <c r="A84" s="82">
        <v>386697</v>
      </c>
      <c r="B84" s="78">
        <v>1</v>
      </c>
      <c r="C84" s="78">
        <f>A84/(1+0.12)^B84</f>
        <v>345265.17857142852</v>
      </c>
    </row>
    <row r="85" spans="1:3" ht="15" customHeight="1">
      <c r="A85" s="82">
        <v>961688</v>
      </c>
      <c r="B85" s="78">
        <v>2</v>
      </c>
      <c r="C85" s="78">
        <f t="shared" ref="C85" si="41">A85/(1+0.12)^B85</f>
        <v>766651.78571428556</v>
      </c>
    </row>
    <row r="86" spans="1:3" ht="15" customHeight="1">
      <c r="A86" s="78" t="s">
        <v>34</v>
      </c>
      <c r="B86" s="78"/>
      <c r="C86" s="79">
        <f>-500000+SUM(C84:C85)</f>
        <v>611916.96428571409</v>
      </c>
    </row>
  </sheetData>
  <mergeCells count="9">
    <mergeCell ref="A3:E5"/>
    <mergeCell ref="A46:H46"/>
    <mergeCell ref="D51:H51"/>
    <mergeCell ref="D54:H54"/>
    <mergeCell ref="C11:I11"/>
    <mergeCell ref="C7:I7"/>
    <mergeCell ref="C8:I8"/>
    <mergeCell ref="C9:I9"/>
    <mergeCell ref="C10:I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6</vt:i4>
      </vt:variant>
    </vt:vector>
  </HeadingPairs>
  <TitlesOfParts>
    <vt:vector size="11" baseType="lpstr">
      <vt:lpstr>Учебный кейс 1</vt:lpstr>
      <vt:lpstr>Учебный кейс 2</vt:lpstr>
      <vt:lpstr>Учебный кейс 3</vt:lpstr>
      <vt:lpstr>Учебный кейс 4</vt:lpstr>
      <vt:lpstr>ДЗ</vt:lpstr>
      <vt:lpstr>'Учебный кейс 4'!DPP</vt:lpstr>
      <vt:lpstr>'Учебный кейс 4'!IRR</vt:lpstr>
      <vt:lpstr>'Учебный кейс 4'!NPV</vt:lpstr>
      <vt:lpstr>'Учебный кейс 4'!PI</vt:lpstr>
      <vt:lpstr>'Учебный кейс 4'!PVI</vt:lpstr>
      <vt:lpstr>'Учебный кейс 4'!Инвест_7лет_Дисконт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Наталья Ли</dc:creator>
  <cp:lastModifiedBy>Наталья Ли</cp:lastModifiedBy>
  <dcterms:created xsi:type="dcterms:W3CDTF">2025-03-07T06:24:39Z</dcterms:created>
  <dcterms:modified xsi:type="dcterms:W3CDTF">2025-03-07T07:47:15Z</dcterms:modified>
</cp:coreProperties>
</file>