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GeekBrains\II год\4 Финансовый менеджмент\1 Введение в финансовый менеджмент и ресурсное планирование\"/>
    </mc:Choice>
  </mc:AlternateContent>
  <xr:revisionPtr revIDLastSave="0" documentId="13_ncr:1_{4D7B11EA-6AF7-4380-BC08-7A3A4E3FDAD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Учебный кейс 1" sheetId="1" r:id="rId1"/>
    <sheet name="Учебный кейс 2" sheetId="2" r:id="rId2"/>
    <sheet name="Учебный кейс 3" sheetId="3" r:id="rId3"/>
    <sheet name="Команда" sheetId="4" r:id="rId4"/>
    <sheet name="Ставки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6" i="5" l="1"/>
  <c r="Z76" i="5"/>
  <c r="V76" i="5"/>
  <c r="Q76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N58" i="5"/>
  <c r="M58" i="5"/>
  <c r="L58" i="5"/>
  <c r="K58" i="5"/>
  <c r="J58" i="5"/>
  <c r="I58" i="5"/>
  <c r="H58" i="5"/>
  <c r="G58" i="5"/>
  <c r="F58" i="5"/>
  <c r="E58" i="5"/>
  <c r="D58" i="5"/>
  <c r="C58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K56" i="5"/>
  <c r="H56" i="5"/>
  <c r="G56" i="5"/>
  <c r="F56" i="5"/>
  <c r="E56" i="5"/>
  <c r="D56" i="5"/>
  <c r="C56" i="5"/>
  <c r="AA56" i="5" s="1"/>
  <c r="N55" i="5"/>
  <c r="M55" i="5"/>
  <c r="L55" i="5"/>
  <c r="K55" i="5"/>
  <c r="J55" i="5"/>
  <c r="I55" i="5"/>
  <c r="H55" i="5"/>
  <c r="G55" i="5"/>
  <c r="F55" i="5"/>
  <c r="E55" i="5"/>
  <c r="D55" i="5"/>
  <c r="C55" i="5"/>
  <c r="X54" i="5"/>
  <c r="T54" i="5"/>
  <c r="P54" i="5"/>
  <c r="N54" i="5"/>
  <c r="M54" i="5"/>
  <c r="L54" i="5"/>
  <c r="K54" i="5"/>
  <c r="J54" i="5"/>
  <c r="I54" i="5"/>
  <c r="H54" i="5"/>
  <c r="G54" i="5"/>
  <c r="F54" i="5"/>
  <c r="E54" i="5"/>
  <c r="D54" i="5"/>
  <c r="C54" i="5"/>
  <c r="X53" i="5"/>
  <c r="T53" i="5"/>
  <c r="P53" i="5"/>
  <c r="N53" i="5"/>
  <c r="M53" i="5"/>
  <c r="L53" i="5"/>
  <c r="K53" i="5"/>
  <c r="J53" i="5"/>
  <c r="I53" i="5"/>
  <c r="H53" i="5"/>
  <c r="G53" i="5"/>
  <c r="F53" i="5"/>
  <c r="E53" i="5"/>
  <c r="D53" i="5"/>
  <c r="C53" i="5"/>
  <c r="X52" i="5"/>
  <c r="T52" i="5"/>
  <c r="P52" i="5"/>
  <c r="N52" i="5"/>
  <c r="M52" i="5"/>
  <c r="L52" i="5"/>
  <c r="K52" i="5"/>
  <c r="J52" i="5"/>
  <c r="I52" i="5"/>
  <c r="H52" i="5"/>
  <c r="G52" i="5"/>
  <c r="F52" i="5"/>
  <c r="E52" i="5"/>
  <c r="D52" i="5"/>
  <c r="C52" i="5"/>
  <c r="N51" i="5"/>
  <c r="M51" i="5"/>
  <c r="L51" i="5"/>
  <c r="K51" i="5"/>
  <c r="J51" i="5"/>
  <c r="I51" i="5"/>
  <c r="H51" i="5"/>
  <c r="G51" i="5"/>
  <c r="F51" i="5"/>
  <c r="E51" i="5"/>
  <c r="D51" i="5"/>
  <c r="C51" i="5"/>
  <c r="X50" i="5"/>
  <c r="T50" i="5"/>
  <c r="P50" i="5"/>
  <c r="N50" i="5"/>
  <c r="M50" i="5"/>
  <c r="L50" i="5"/>
  <c r="K50" i="5"/>
  <c r="J50" i="5"/>
  <c r="I50" i="5"/>
  <c r="H50" i="5"/>
  <c r="G50" i="5"/>
  <c r="F50" i="5"/>
  <c r="E50" i="5"/>
  <c r="D50" i="5"/>
  <c r="C50" i="5"/>
  <c r="X49" i="5"/>
  <c r="T49" i="5"/>
  <c r="P49" i="5"/>
  <c r="N49" i="5"/>
  <c r="M49" i="5"/>
  <c r="L49" i="5"/>
  <c r="K49" i="5"/>
  <c r="J49" i="5"/>
  <c r="I49" i="5"/>
  <c r="H49" i="5"/>
  <c r="G49" i="5"/>
  <c r="F49" i="5"/>
  <c r="E49" i="5"/>
  <c r="D49" i="5"/>
  <c r="C49" i="5"/>
  <c r="X48" i="5"/>
  <c r="T48" i="5"/>
  <c r="P48" i="5"/>
  <c r="N48" i="5"/>
  <c r="M48" i="5"/>
  <c r="L48" i="5"/>
  <c r="K48" i="5"/>
  <c r="J48" i="5"/>
  <c r="I48" i="5"/>
  <c r="H48" i="5"/>
  <c r="G48" i="5"/>
  <c r="F48" i="5"/>
  <c r="E48" i="5"/>
  <c r="D48" i="5"/>
  <c r="C48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X45" i="5"/>
  <c r="T45" i="5"/>
  <c r="P45" i="5"/>
  <c r="N45" i="5"/>
  <c r="M45" i="5"/>
  <c r="L45" i="5"/>
  <c r="K45" i="5"/>
  <c r="J45" i="5"/>
  <c r="I45" i="5"/>
  <c r="H45" i="5"/>
  <c r="G45" i="5"/>
  <c r="F45" i="5"/>
  <c r="E45" i="5"/>
  <c r="D45" i="5"/>
  <c r="C45" i="5"/>
  <c r="X44" i="5"/>
  <c r="T44" i="5"/>
  <c r="P44" i="5"/>
  <c r="N44" i="5"/>
  <c r="N73" i="5" s="1"/>
  <c r="M44" i="5"/>
  <c r="M73" i="5" s="1"/>
  <c r="L44" i="5"/>
  <c r="L73" i="5" s="1"/>
  <c r="K44" i="5"/>
  <c r="K73" i="5" s="1"/>
  <c r="J44" i="5"/>
  <c r="J73" i="5" s="1"/>
  <c r="I44" i="5"/>
  <c r="I73" i="5" s="1"/>
  <c r="H44" i="5"/>
  <c r="H73" i="5" s="1"/>
  <c r="G44" i="5"/>
  <c r="G73" i="5" s="1"/>
  <c r="F44" i="5"/>
  <c r="F73" i="5" s="1"/>
  <c r="E44" i="5"/>
  <c r="E73" i="5" s="1"/>
  <c r="D44" i="5"/>
  <c r="D73" i="5" s="1"/>
  <c r="C44" i="5"/>
  <c r="C73" i="5" s="1"/>
  <c r="D25" i="5"/>
  <c r="Z58" i="5" s="1"/>
  <c r="D24" i="5"/>
  <c r="D22" i="5"/>
  <c r="W55" i="5" s="1"/>
  <c r="D21" i="5"/>
  <c r="W54" i="5" s="1"/>
  <c r="D20" i="5"/>
  <c r="W53" i="5" s="1"/>
  <c r="D19" i="5"/>
  <c r="W52" i="5" s="1"/>
  <c r="D18" i="5"/>
  <c r="W51" i="5" s="1"/>
  <c r="D17" i="5"/>
  <c r="W50" i="5" s="1"/>
  <c r="D16" i="5"/>
  <c r="W49" i="5" s="1"/>
  <c r="D15" i="5"/>
  <c r="W48" i="5" s="1"/>
  <c r="D13" i="5"/>
  <c r="D12" i="5"/>
  <c r="W45" i="5" s="1"/>
  <c r="D11" i="5"/>
  <c r="W44" i="5" s="1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F7" i="1"/>
  <c r="E7" i="1"/>
  <c r="D7" i="1"/>
  <c r="D8" i="2" s="1"/>
  <c r="F6" i="1"/>
  <c r="E6" i="1" s="1"/>
  <c r="D6" i="1"/>
  <c r="D7" i="2" s="1"/>
  <c r="F5" i="1"/>
  <c r="E5" i="1"/>
  <c r="D5" i="1"/>
  <c r="D6" i="2" s="1"/>
  <c r="E6" i="2" s="1"/>
  <c r="F4" i="1"/>
  <c r="E4" i="1" s="1"/>
  <c r="F8" i="1" s="1"/>
  <c r="D4" i="1"/>
  <c r="D5" i="2" s="1"/>
  <c r="E5" i="2" s="1"/>
  <c r="D10" i="2" l="1"/>
  <c r="E10" i="2" s="1"/>
  <c r="E8" i="2"/>
  <c r="E7" i="2"/>
  <c r="D9" i="2"/>
  <c r="E9" i="2" s="1"/>
  <c r="E11" i="2" s="1"/>
  <c r="O58" i="5"/>
  <c r="S58" i="5"/>
  <c r="W58" i="5"/>
  <c r="W73" i="5" s="1"/>
  <c r="P51" i="5"/>
  <c r="P73" i="5" s="1"/>
  <c r="T55" i="5"/>
  <c r="X55" i="5"/>
  <c r="Q44" i="5"/>
  <c r="U44" i="5"/>
  <c r="Y44" i="5"/>
  <c r="Q45" i="5"/>
  <c r="U45" i="5"/>
  <c r="Y45" i="5"/>
  <c r="Q48" i="5"/>
  <c r="U48" i="5"/>
  <c r="Y48" i="5"/>
  <c r="Q49" i="5"/>
  <c r="U49" i="5"/>
  <c r="Y49" i="5"/>
  <c r="Q50" i="5"/>
  <c r="U50" i="5"/>
  <c r="Y50" i="5"/>
  <c r="Q51" i="5"/>
  <c r="U51" i="5"/>
  <c r="Y51" i="5"/>
  <c r="Q52" i="5"/>
  <c r="U52" i="5"/>
  <c r="Y52" i="5"/>
  <c r="Q53" i="5"/>
  <c r="U53" i="5"/>
  <c r="Y53" i="5"/>
  <c r="Q54" i="5"/>
  <c r="U54" i="5"/>
  <c r="Y54" i="5"/>
  <c r="Q55" i="5"/>
  <c r="U55" i="5"/>
  <c r="Y55" i="5"/>
  <c r="P58" i="5"/>
  <c r="T58" i="5"/>
  <c r="X58" i="5"/>
  <c r="X51" i="5"/>
  <c r="X73" i="5" s="1"/>
  <c r="P55" i="5"/>
  <c r="R44" i="5"/>
  <c r="V44" i="5"/>
  <c r="Z44" i="5"/>
  <c r="R45" i="5"/>
  <c r="V45" i="5"/>
  <c r="Z45" i="5"/>
  <c r="R48" i="5"/>
  <c r="V48" i="5"/>
  <c r="Z48" i="5"/>
  <c r="R49" i="5"/>
  <c r="V49" i="5"/>
  <c r="Z49" i="5"/>
  <c r="R50" i="5"/>
  <c r="V50" i="5"/>
  <c r="Z50" i="5"/>
  <c r="R51" i="5"/>
  <c r="V51" i="5"/>
  <c r="Z51" i="5"/>
  <c r="R52" i="5"/>
  <c r="V52" i="5"/>
  <c r="Z52" i="5"/>
  <c r="R53" i="5"/>
  <c r="V53" i="5"/>
  <c r="Z53" i="5"/>
  <c r="R54" i="5"/>
  <c r="V54" i="5"/>
  <c r="Z54" i="5"/>
  <c r="R55" i="5"/>
  <c r="V55" i="5"/>
  <c r="Z55" i="5"/>
  <c r="Q58" i="5"/>
  <c r="U58" i="5"/>
  <c r="Y58" i="5"/>
  <c r="T51" i="5"/>
  <c r="T73" i="5" s="1"/>
  <c r="O44" i="5"/>
  <c r="S44" i="5"/>
  <c r="O45" i="5"/>
  <c r="S45" i="5"/>
  <c r="O48" i="5"/>
  <c r="S48" i="5"/>
  <c r="O49" i="5"/>
  <c r="S49" i="5"/>
  <c r="O50" i="5"/>
  <c r="S50" i="5"/>
  <c r="O51" i="5"/>
  <c r="S51" i="5"/>
  <c r="O52" i="5"/>
  <c r="S52" i="5"/>
  <c r="O53" i="5"/>
  <c r="S53" i="5"/>
  <c r="O54" i="5"/>
  <c r="S54" i="5"/>
  <c r="O55" i="5"/>
  <c r="S55" i="5"/>
  <c r="R58" i="5"/>
  <c r="V58" i="5"/>
  <c r="V73" i="5" l="1"/>
  <c r="Q73" i="5"/>
  <c r="R73" i="5"/>
  <c r="S73" i="5"/>
  <c r="Y73" i="5"/>
  <c r="O73" i="5"/>
  <c r="Z73" i="5"/>
  <c r="U73" i="5"/>
</calcChain>
</file>

<file path=xl/sharedStrings.xml><?xml version="1.0" encoding="utf-8"?>
<sst xmlns="http://schemas.openxmlformats.org/spreadsheetml/2006/main" count="282" uniqueCount="102">
  <si>
    <t>Необходимо: посчитать стоимость проекта, который состоит из 0,5 FTE РП  (1 FTE = 6 млн в год), 0,3 FTE программиста (1 FTE = 5 млн в год), 0,1 FTE ведущего программиста (1 FTE = 7 млн в год) , 0,2 FTE бизнес-аналитика (1 FTE = 3,5 млн в год) на 3 осенних месяца 2019 г. 
Условие:  вам нужно учесть количество рабочих дней в указанном периоде</t>
  </si>
  <si>
    <t xml:space="preserve">Объем загрузки </t>
  </si>
  <si>
    <t>Ежегодная стоимость сотрудника</t>
  </si>
  <si>
    <t>стоимость 1 часа сотрудника
  (1970 часов)</t>
  </si>
  <si>
    <t xml:space="preserve">Стоимость с учетом загрузки </t>
  </si>
  <si>
    <t>Стоимость на 3 осенних месяца (64/ 247)</t>
  </si>
  <si>
    <t>программист ведущий</t>
  </si>
  <si>
    <t>программист</t>
  </si>
  <si>
    <t>бизнес-аналитик</t>
  </si>
  <si>
    <t>РП</t>
  </si>
  <si>
    <t>ИТОГО</t>
  </si>
  <si>
    <t>Необходимо: посчитать стоимость задачи по разработке и согласованию ТЗ 
с Заказчиком. Ставки специалистов соответствуют кейсу 1. Трудозатраты в таблице ниже.</t>
  </si>
  <si>
    <t>Работа</t>
  </si>
  <si>
    <t>роль</t>
  </si>
  <si>
    <t>количество часов</t>
  </si>
  <si>
    <t>стоимость 1 часа сотрудника</t>
  </si>
  <si>
    <t>Стоимость работы</t>
  </si>
  <si>
    <t>Разработка ТЗ</t>
  </si>
  <si>
    <t>Согласование ТЗ с Заказчиком</t>
  </si>
  <si>
    <t>Корректировка ТЗ</t>
  </si>
  <si>
    <t>Утверждение с Заказчиком</t>
  </si>
  <si>
    <t xml:space="preserve">ИТОГО </t>
  </si>
  <si>
    <t>Вы: Project Manager на стороне Заказчика - автодилера ООО «Авто-онлайн»</t>
  </si>
  <si>
    <t>Заказчик: Отдел продаж</t>
  </si>
  <si>
    <t>Ваш проект: Разработка и внедрение ERP системы для учета наличия автомобилей, а также разработка сайта для продажи автомобилей. Вы выбрали ERP систему на платформе Oracle и для разработки и внедрения, а также для продвижения сайта решили привлечь сотрудников вендора по договору аутстаффинга.</t>
  </si>
  <si>
    <t>Состав вашей команды (внутренней и привлеченной) приведен на листе “Команда”, ставки команды, а также проценты отчислений в соц. фонды - на листе “Ставки”</t>
  </si>
  <si>
    <t>Сроки реализации проекта: 2 года (1.01.2022-31.12.2023)</t>
  </si>
  <si>
    <t>Задание для семинара:</t>
  </si>
  <si>
    <t>Все расчеты округляем до целых. Вы можете произвести расчеты на примере 1-2 сотрудников</t>
  </si>
  <si>
    <t>Задание 1. Вам необходимо рассчитать стоимость привлечения штатных сотрудников на проект с учетом загрузки (FTE) и зарплаты (лист Ставки)</t>
  </si>
  <si>
    <t>Задание 2. Вам необходимо рассчитать стоимость привлечения аутстаффа на проект (сдельная оплата труда) с учетом предполагаемого объема работ (шт) и стоимости 1 ед. работы (лист Ставки)</t>
  </si>
  <si>
    <t>Задание 3. Вам необходимо распределить по кварталам стоимость привлечения тестировщика по договору ГПХ. Стоимость договора за весь объем работы - 1690000, оплата производится 1 раз в квартал (последний месяц) - пропорционально отработанному времени (загрузке в FTE)</t>
  </si>
  <si>
    <t>Задание 4. Вам необходимо рассчитать стоимость привлечения сотрудников ВЕНДОРА по формату T&amp;M на проект с учетом загрузки (FTE) и стоимости часа (лист Ставки)</t>
  </si>
  <si>
    <t>Задание 5. Вам необходимо рассчитать стоимость привлечения проджект менеджера от ВЕНДОРА на проект с учетом загрузки (FTE) и ежемесячной стоимости (лист Ставки)</t>
  </si>
  <si>
    <t>Задание 6. Вам необходимо рассчитать стоимость привлечения сотрудников ВЕНДОРА на проект, которые работают по сдельной оплате труда с учетом предполагаемого объема работ (шт) и стоимости 1 ед. работы (лист Ставки)</t>
  </si>
  <si>
    <t xml:space="preserve">Единица измерения загрузки </t>
  </si>
  <si>
    <t xml:space="preserve">Объем загрузки в FTE </t>
  </si>
  <si>
    <t xml:space="preserve">Роли команды </t>
  </si>
  <si>
    <t>Формат привлечения</t>
  </si>
  <si>
    <t>Владелец продукта</t>
  </si>
  <si>
    <t>Штат</t>
  </si>
  <si>
    <t>FTE</t>
  </si>
  <si>
    <t>Проджект менеджер</t>
  </si>
  <si>
    <t>Бухгалтер</t>
  </si>
  <si>
    <t xml:space="preserve">Юрист </t>
  </si>
  <si>
    <t>Аутстафф</t>
  </si>
  <si>
    <t>шт</t>
  </si>
  <si>
    <t>Дизайнер</t>
  </si>
  <si>
    <t>Системный аналитик</t>
  </si>
  <si>
    <t>Senior back-end разработчик</t>
  </si>
  <si>
    <t>Middle back-end разработчик</t>
  </si>
  <si>
    <t>Junior back-end разработчик</t>
  </si>
  <si>
    <t>Senior front-end разработчик</t>
  </si>
  <si>
    <t>Middle front-end разработчик</t>
  </si>
  <si>
    <t>Junior front-end разработчик</t>
  </si>
  <si>
    <t>Тестировщик</t>
  </si>
  <si>
    <t>договор ГПХ</t>
  </si>
  <si>
    <t>Ключевые пользователи</t>
  </si>
  <si>
    <t>DevOps-инженер</t>
  </si>
  <si>
    <t>Вендор T&amp;M</t>
  </si>
  <si>
    <t>Вендор (fix price 350000 в мес )</t>
  </si>
  <si>
    <t>Вендор (сдельщина)</t>
  </si>
  <si>
    <t>SMM</t>
  </si>
  <si>
    <t>Кол-во пользователей (накопительным итогом)</t>
  </si>
  <si>
    <t>Итого</t>
  </si>
  <si>
    <t>Задания</t>
  </si>
  <si>
    <t>Ответы</t>
  </si>
  <si>
    <t xml:space="preserve">Задание 1. Вам необходимо рассчитать стоимость привлечения штатных сотрудников на проект с учетом загрузки (FTE) и зарплаты (лист Salary) </t>
  </si>
  <si>
    <t>Задание 2. Вам необходимо рассчитать стоимость привлечения аутстаффа на проект (сдельная оплата труда) с учетом предполагаемого объема работ (шт) и стоимости 1 ед. работы (лист salary)</t>
  </si>
  <si>
    <t>Для расчета стоимости привлечения внештатных сотрудников необходимо учесть кол-во выполняемой работы и умножить на стоимость разработки одной единицы продукции. К примеру, юрист в январе 2022 года будет согласовывать 3 документа, каждый документ будет стоить 2000, стоимость привлечения юриста в январе 2022 года составит 3*2000 = 6000. В 2023 году мы не применяем индексацию, т.к. эти сотрудники не являются штатными, но в качестве прогнозных значений иногда учитывают процент инфляции или запрашивают у конкретного специалиста, на сколько могут подорожать их услуги. В данном кейсе предположим, что увеличения не произойдет</t>
  </si>
  <si>
    <t>Задание 3. Вам необходимо распределить по кварталам стоимоть привлечения тестировщика по договору ГПХ. Стоимоть договора за весь объем работы - 1690000, оплата производится 1 раз в квартал (последний месяц) - пропорционально отработанному времени (загрузке в FTE)</t>
  </si>
  <si>
    <t>Для определения выплат тестировщику необходимо:
1. Определить суммарную нагрузку за 2 года - сумма по строке 16, она составит 14,5FTE
2. Определить поквартальную загрузку, к примеру во 2 квартале 2022 года он будет занят 0,5 FTE
3. Найдем пропорцию: время, отработанное во 2 квартале по отношению к общей загрузке, и умножим на общую сумум договора: (0,5/ 14,5)*1690000 = 58275, 86. Сумму поставим в июне - последний месяц квартала. Аналогично произведем расчеты для каждого квартала.</t>
  </si>
  <si>
    <t xml:space="preserve">Задание 4. Вам необходимо рассчитать стоимость привлечения сотрудников ВЕНДОРА по формату T&amp;M на проект с учетом загрузки (FTE) и стоимости часа (лист Salary) </t>
  </si>
  <si>
    <r>
      <rPr>
        <sz val="12"/>
        <color theme="1"/>
        <rFont val="Calibri"/>
      </rPr>
      <t>Для определения стоимости привлечения штатных сотрудников вендора нам необходимо: 
1. Определить кол-во рабочих часов в каждом месяце, т.к. нам даны часовые ставки специалистов. Для этого обращаемся к сайту Консультант за 2022, 2023 гг</t>
    </r>
    <r>
      <rPr>
        <sz val="12"/>
        <color rgb="FF000000"/>
        <rFont val="Calibri"/>
      </rPr>
      <t xml:space="preserve"> </t>
    </r>
    <r>
      <rPr>
        <u/>
        <sz val="12"/>
        <color rgb="FF000000"/>
        <rFont val="Calibri"/>
      </rPr>
      <t>http://www.consultant.ru/law/ref/calendar/proizvodstvennye/2022</t>
    </r>
    <r>
      <rPr>
        <u/>
        <sz val="12"/>
        <color theme="1"/>
        <rFont val="Calibri"/>
      </rPr>
      <t>/</t>
    </r>
    <r>
      <rPr>
        <sz val="12"/>
        <color theme="1"/>
        <rFont val="Calibri"/>
      </rPr>
      <t xml:space="preserve"> 
2. Далее умножаем кол-во рабочих часов * на % загрузки сотрудника (FTE) * и на часовую ставку.
3. Соц. отчисления, а также индексацию в 2023 году мы не применяем, т.к. часовая ставка специалистов - итоговая стоимость для Заказчика, включенная в договор, она не может измениться без заключения доп.соглашения.</t>
    </r>
  </si>
  <si>
    <t>Задание 5. Вам необходимо рассчитать стоимость привлечения проджект менеджера от ВЕНДОРА на проект с учетом загрузки (FTE) и ежемесячной стоимости  (лист Salary)</t>
  </si>
  <si>
    <t>В отличие от других сотрудников ставка РП у нас месячная, поэтому мы не используем кол-во часов, а просто умножаем % загрузки РП на месячный оклад</t>
  </si>
  <si>
    <t>Задание 6. Вам необходимо рассчитать стоимость привлечения сотрудников ВЕНДОРА на проект, которые работают по сдельной оплате  труда с учетом предполагаемого объема работ (шт) и стоимости 1 ед. работы (лист salary)</t>
  </si>
  <si>
    <t xml:space="preserve">Для расчета стоимости привлечения внештатных сотрудников ВЕНДОРА необходимо учесть кол-во выполняемой работы и умножить на стоимость разработки одной единицы продукции. Расчеты полностью аналогичны заданию 2.                                                                     </t>
  </si>
  <si>
    <t xml:space="preserve">Домашнее задание. 
1. Доделать упражнения 1-6 по всем сотрудникам и годам
2. Рассчитать стоимость лицензий. Условие: всего у нас 5400 пользователей. Лицензии состоят из 2 компонент: 
 - стоимость ПО = 10 млн, закупается один раз с момента начала использования ПО (с момента тестирования)
-  стоимость лицензий на пользователей. Пакетное предложение для пользователей: 1000 пользователей = 800 000  руб, 500 польз - 300 000 руб., если покупать лицензии на 1 пользователя, то стоимость лицензии для 1 польз = 1000 руб. Прирост по кол-ву пользователей приведен в строке 44., расширять купленные пакеты нельзя, можно только дозакупать новые. Оцените, какая закупка лицензий выгоднее - поэтапная или единовременная, покажите все варианты и сформируйте итоговое предложение для спонсора проекта.   </t>
  </si>
  <si>
    <t xml:space="preserve">В целом расчет лицензий складывается из стоимости ПО и стоимости лицензий для пользователей.
Для определения стоимости лицензий для пользователей есть 3 варианта
1. а Закупить сразу все лицензии пакетом: пакет на 1000 пользователей: 5*800000 + 1000*400 = 4 400 000
1. б Закупить сразу все лицензии пакетом с небольшим запасом (на 5500 пользователей): пакет на 1000 пользователей: 5*800000 + 300000 = 4 300 000
2. Закупить сразу все лицензии по-штучно: 5400*1000 = 5 400 000
3. Производить закупку поэтапно с учетом актуального кол-ва пользователей. Учесть, что, к примеру, купить пакет из 500 лицензий выгоднее, чем 400 поштучно. Расчеты приведены в строках 75,76. 
С т.з. суммы выгоден вариант 1б, но с т.з. экономической привлекательности проекта и снижения риска переплаты выгоднее вариант 2 (эти вопросы вы будете разбирать на 4 лекции). </t>
  </si>
  <si>
    <t>Предположения</t>
  </si>
  <si>
    <t>Индексация</t>
  </si>
  <si>
    <t>Обязательное пенсионное страхование (ОПС)</t>
  </si>
  <si>
    <t>Обязательное медицинское страхование (ОМС)</t>
  </si>
  <si>
    <t>Страхование от случаев временной нетрудоспособности и материнства (ВНиМ)</t>
  </si>
  <si>
    <t>Страхование от несчастных случаев или профессиональных заболеваний (НСиПЗ)</t>
  </si>
  <si>
    <t>комментарий</t>
  </si>
  <si>
    <t>ставки с учетом индексации</t>
  </si>
  <si>
    <t xml:space="preserve">Бухгалтер </t>
  </si>
  <si>
    <t>не учитываем в стоимости проекта</t>
  </si>
  <si>
    <t>Юрист</t>
  </si>
  <si>
    <t>аутстафф</t>
  </si>
  <si>
    <t>за 1 документ, не подлежит индексации</t>
  </si>
  <si>
    <t xml:space="preserve">стоимоть за весь объем работы, оплата 1 раз в квартал (последний месяц) - пропорционально отработанному времени </t>
  </si>
  <si>
    <t>Вендор</t>
  </si>
  <si>
    <t>не применяем индексацию, т.к. договор заключен на 2 года и не подлежит пересмотру</t>
  </si>
  <si>
    <t>Стоимость команды</t>
  </si>
  <si>
    <t>проверка</t>
  </si>
  <si>
    <t xml:space="preserve">SMM </t>
  </si>
  <si>
    <t xml:space="preserve">Стоимость закупаемох лицензий </t>
  </si>
  <si>
    <t xml:space="preserve">Лицензии пакетом </t>
  </si>
  <si>
    <t>1. Для расчета ФОТ штатных сотрудников в 2022 году необходимо учесть все соц. отчисления (С5-С8) и % загрузки на проекте, т.е. ФОТ = зарплата сотрудника * (1+ С5+С6+С7+С8)*FTE
2. Для расчета ФОТ штатных сотрудников в 2023 году необходимо учесть индексацию, т.е. зарплату сотрудников * (1+D4)
3. Исключение составляют сотрудники, которые не являются полноценными исполнителями по проекту: бухгалтер, ключевые пользователи - скорее всего вы будете привлекать их как согласующих, их зарплата не зависит об объема вовлечения в проект. Обычно такие сотрудники не включаются в смету проекта, но этот аспект обязательно нужно прояснить в вашей компании.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</si>
</sst>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_-* #,##0.00\ &quot;₽&quot;_-;\-* #,##0.00\ &quot;₽&quot;_-;_-* &quot;-&quot;??\ &quot;₽&quot;_-;_-@"/>
    <numFmt numFmtId="167" formatCode="_-* #,##0\ &quot;₽&quot;_-;\-* #,##0\ &quot;₽&quot;_-;_-* &quot;-&quot;??\ &quot;₽&quot;_-;_-@"/>
  </numFmts>
  <fonts count="21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theme="0"/>
      <name val="Calibri"/>
      <scheme val="minor"/>
    </font>
    <font>
      <sz val="12"/>
      <color rgb="FFFFFFFF"/>
      <name val="Calibri"/>
      <scheme val="minor"/>
    </font>
    <font>
      <b/>
      <sz val="12"/>
      <color theme="0"/>
      <name val="Calibri"/>
      <scheme val="minor"/>
    </font>
    <font>
      <sz val="11"/>
      <color rgb="FF434343"/>
      <name val="Arial"/>
    </font>
    <font>
      <i/>
      <sz val="11"/>
      <color rgb="FF434343"/>
      <name val="Arial"/>
    </font>
    <font>
      <sz val="12"/>
      <color rgb="FF000000"/>
      <name val="Arial"/>
    </font>
    <font>
      <sz val="12"/>
      <name val="Calibri"/>
    </font>
    <font>
      <sz val="12"/>
      <color theme="1"/>
      <name val="Calibri"/>
    </font>
    <font>
      <b/>
      <sz val="12"/>
      <color theme="0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24"/>
      <color theme="0"/>
      <name val="Calibri"/>
    </font>
    <font>
      <u/>
      <sz val="12"/>
      <color theme="1"/>
      <name val="Calibri"/>
    </font>
    <font>
      <b/>
      <sz val="18"/>
      <color theme="1"/>
      <name val="Calibri"/>
    </font>
    <font>
      <sz val="12"/>
      <color theme="0"/>
      <name val="Calibri"/>
    </font>
    <font>
      <sz val="11"/>
      <color rgb="FFFF0000"/>
      <name val="Calibri"/>
    </font>
    <font>
      <sz val="12"/>
      <color rgb="FF000000"/>
      <name val="Calibri"/>
    </font>
    <font>
      <u/>
      <sz val="12"/>
      <color rgb="FF000000"/>
      <name val="Calibri"/>
    </font>
    <font>
      <sz val="12"/>
      <color theme="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theme="0"/>
      </patternFill>
    </fill>
    <fill>
      <patternFill patternType="solid">
        <fgColor rgb="FF8EAADB"/>
        <bgColor rgb="FF8EAADB"/>
      </patternFill>
    </fill>
    <fill>
      <patternFill patternType="solid">
        <fgColor rgb="FF00B050"/>
        <bgColor rgb="FF00B050"/>
      </patternFill>
    </fill>
    <fill>
      <patternFill patternType="solid">
        <fgColor rgb="FF6AA84F"/>
        <bgColor rgb="FF6AA84F"/>
      </patternFill>
    </fill>
    <fill>
      <patternFill patternType="solid">
        <fgColor rgb="FF1E4E79"/>
        <bgColor rgb="FF1E4E79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/>
      <top style="thin">
        <color rgb="FF9A9A9A"/>
      </top>
      <bottom style="thin">
        <color rgb="FF9A9A9A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/>
    <xf numFmtId="1" fontId="1" fillId="0" borderId="1" xfId="0" applyNumberFormat="1" applyFont="1" applyBorder="1"/>
    <xf numFmtId="1" fontId="1" fillId="0" borderId="0" xfId="0" applyNumberFormat="1" applyFont="1"/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horizontal="center" vertical="top"/>
    </xf>
    <xf numFmtId="1" fontId="1" fillId="0" borderId="3" xfId="0" applyNumberFormat="1" applyFont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top"/>
    </xf>
    <xf numFmtId="0" fontId="5" fillId="0" borderId="0" xfId="0" applyFont="1" applyAlignment="1"/>
    <xf numFmtId="0" fontId="5" fillId="0" borderId="0" xfId="0" applyFont="1"/>
    <xf numFmtId="0" fontId="6" fillId="0" borderId="0" xfId="0" applyFont="1" applyAlignment="1"/>
    <xf numFmtId="0" fontId="9" fillId="4" borderId="7" xfId="0" applyFont="1" applyFill="1" applyBorder="1"/>
    <xf numFmtId="0" fontId="9" fillId="4" borderId="7" xfId="0" applyFont="1" applyFill="1" applyBorder="1" applyAlignment="1"/>
    <xf numFmtId="0" fontId="10" fillId="5" borderId="14" xfId="0" applyFont="1" applyFill="1" applyBorder="1" applyAlignment="1">
      <alignment horizontal="center"/>
    </xf>
    <xf numFmtId="0" fontId="10" fillId="5" borderId="15" xfId="0" applyFont="1" applyFill="1" applyBorder="1" applyAlignment="1">
      <alignment horizontal="center"/>
    </xf>
    <xf numFmtId="0" fontId="10" fillId="5" borderId="16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right"/>
    </xf>
    <xf numFmtId="0" fontId="9" fillId="4" borderId="0" xfId="0" applyFont="1" applyFill="1" applyAlignment="1">
      <alignment horizontal="right"/>
    </xf>
    <xf numFmtId="164" fontId="11" fillId="0" borderId="0" xfId="0" applyNumberFormat="1" applyFont="1"/>
    <xf numFmtId="164" fontId="11" fillId="0" borderId="17" xfId="0" applyNumberFormat="1" applyFont="1" applyBorder="1"/>
    <xf numFmtId="0" fontId="9" fillId="4" borderId="7" xfId="0" applyFont="1" applyFill="1" applyBorder="1" applyAlignment="1">
      <alignment horizontal="right"/>
    </xf>
    <xf numFmtId="164" fontId="11" fillId="0" borderId="0" xfId="0" applyNumberFormat="1" applyFont="1" applyAlignment="1"/>
    <xf numFmtId="0" fontId="9" fillId="4" borderId="8" xfId="0" applyFont="1" applyFill="1" applyBorder="1" applyAlignment="1">
      <alignment horizontal="right"/>
    </xf>
    <xf numFmtId="0" fontId="9" fillId="4" borderId="18" xfId="0" applyFont="1" applyFill="1" applyBorder="1" applyAlignment="1">
      <alignment horizontal="right"/>
    </xf>
    <xf numFmtId="164" fontId="11" fillId="0" borderId="19" xfId="0" applyNumberFormat="1" applyFont="1" applyBorder="1"/>
    <xf numFmtId="164" fontId="11" fillId="0" borderId="20" xfId="0" applyNumberFormat="1" applyFont="1" applyBorder="1"/>
    <xf numFmtId="164" fontId="11" fillId="6" borderId="7" xfId="0" applyNumberFormat="1" applyFont="1" applyFill="1" applyBorder="1"/>
    <xf numFmtId="164" fontId="11" fillId="6" borderId="21" xfId="0" applyNumberFormat="1" applyFont="1" applyFill="1" applyBorder="1"/>
    <xf numFmtId="0" fontId="9" fillId="4" borderId="7" xfId="0" applyFont="1" applyFill="1" applyBorder="1" applyAlignment="1">
      <alignment horizontal="right" vertical="top"/>
    </xf>
    <xf numFmtId="164" fontId="9" fillId="4" borderId="7" xfId="0" applyNumberFormat="1" applyFont="1" applyFill="1" applyBorder="1"/>
    <xf numFmtId="164" fontId="9" fillId="4" borderId="21" xfId="0" applyNumberFormat="1" applyFont="1" applyFill="1" applyBorder="1"/>
    <xf numFmtId="164" fontId="9" fillId="4" borderId="22" xfId="0" applyNumberFormat="1" applyFont="1" applyFill="1" applyBorder="1"/>
    <xf numFmtId="0" fontId="9" fillId="4" borderId="23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164" fontId="9" fillId="0" borderId="0" xfId="0" applyNumberFormat="1" applyFont="1"/>
    <xf numFmtId="164" fontId="9" fillId="0" borderId="0" xfId="0" applyNumberFormat="1" applyFont="1" applyAlignment="1"/>
    <xf numFmtId="164" fontId="9" fillId="0" borderId="17" xfId="0" applyNumberFormat="1" applyFont="1" applyBorder="1"/>
    <xf numFmtId="0" fontId="12" fillId="4" borderId="23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164" fontId="12" fillId="0" borderId="0" xfId="0" applyNumberFormat="1" applyFont="1"/>
    <xf numFmtId="164" fontId="12" fillId="0" borderId="17" xfId="0" applyNumberFormat="1" applyFont="1" applyBorder="1"/>
    <xf numFmtId="0" fontId="9" fillId="4" borderId="7" xfId="0" applyFont="1" applyFill="1" applyBorder="1" applyAlignment="1">
      <alignment vertical="top" wrapText="1"/>
    </xf>
    <xf numFmtId="0" fontId="9" fillId="4" borderId="7" xfId="0" applyFont="1" applyFill="1" applyBorder="1" applyAlignment="1">
      <alignment wrapText="1"/>
    </xf>
    <xf numFmtId="0" fontId="9" fillId="4" borderId="28" xfId="0" applyFont="1" applyFill="1" applyBorder="1"/>
    <xf numFmtId="0" fontId="9" fillId="4" borderId="9" xfId="0" applyFont="1" applyFill="1" applyBorder="1"/>
    <xf numFmtId="0" fontId="9" fillId="4" borderId="8" xfId="0" applyFont="1" applyFill="1" applyBorder="1"/>
    <xf numFmtId="0" fontId="12" fillId="4" borderId="7" xfId="0" applyFont="1" applyFill="1" applyBorder="1"/>
    <xf numFmtId="0" fontId="12" fillId="4" borderId="0" xfId="0" applyFont="1" applyFill="1"/>
    <xf numFmtId="0" fontId="16" fillId="8" borderId="7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9" fillId="4" borderId="0" xfId="0" applyFont="1" applyFill="1"/>
    <xf numFmtId="9" fontId="9" fillId="0" borderId="0" xfId="0" applyNumberFormat="1" applyFont="1"/>
    <xf numFmtId="165" fontId="9" fillId="0" borderId="0" xfId="0" applyNumberFormat="1" applyFont="1"/>
    <xf numFmtId="0" fontId="12" fillId="4" borderId="7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166" fontId="11" fillId="0" borderId="0" xfId="0" applyNumberFormat="1" applyFont="1"/>
    <xf numFmtId="166" fontId="11" fillId="0" borderId="0" xfId="0" applyNumberFormat="1" applyFont="1" applyAlignment="1"/>
    <xf numFmtId="166" fontId="11" fillId="0" borderId="19" xfId="0" applyNumberFormat="1" applyFont="1" applyBorder="1"/>
    <xf numFmtId="0" fontId="10" fillId="4" borderId="0" xfId="0" applyFont="1" applyFill="1" applyAlignment="1">
      <alignment horizontal="center"/>
    </xf>
    <xf numFmtId="0" fontId="12" fillId="5" borderId="15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167" fontId="11" fillId="0" borderId="17" xfId="0" applyNumberFormat="1" applyFont="1" applyBorder="1"/>
    <xf numFmtId="166" fontId="11" fillId="0" borderId="29" xfId="0" applyNumberFormat="1" applyFont="1" applyBorder="1"/>
    <xf numFmtId="167" fontId="11" fillId="0" borderId="17" xfId="0" applyNumberFormat="1" applyFont="1" applyBorder="1" applyAlignment="1"/>
    <xf numFmtId="166" fontId="11" fillId="0" borderId="17" xfId="0" applyNumberFormat="1" applyFont="1" applyBorder="1" applyAlignment="1"/>
    <xf numFmtId="166" fontId="11" fillId="0" borderId="17" xfId="0" applyNumberFormat="1" applyFont="1" applyBorder="1"/>
    <xf numFmtId="167" fontId="11" fillId="4" borderId="17" xfId="0" applyNumberFormat="1" applyFont="1" applyFill="1" applyBorder="1"/>
    <xf numFmtId="166" fontId="11" fillId="4" borderId="29" xfId="0" applyNumberFormat="1" applyFont="1" applyFill="1" applyBorder="1"/>
    <xf numFmtId="166" fontId="11" fillId="4" borderId="0" xfId="0" applyNumberFormat="1" applyFont="1" applyFill="1"/>
    <xf numFmtId="167" fontId="11" fillId="0" borderId="20" xfId="0" applyNumberFormat="1" applyFont="1" applyBorder="1"/>
    <xf numFmtId="166" fontId="11" fillId="0" borderId="30" xfId="0" applyNumberFormat="1" applyFont="1" applyBorder="1"/>
    <xf numFmtId="0" fontId="9" fillId="0" borderId="19" xfId="0" applyFont="1" applyBorder="1"/>
    <xf numFmtId="0" fontId="9" fillId="4" borderId="18" xfId="0" applyFont="1" applyFill="1" applyBorder="1"/>
    <xf numFmtId="167" fontId="9" fillId="4" borderId="31" xfId="0" applyNumberFormat="1" applyFont="1" applyFill="1" applyBorder="1"/>
    <xf numFmtId="167" fontId="9" fillId="4" borderId="18" xfId="0" applyNumberFormat="1" applyFont="1" applyFill="1" applyBorder="1"/>
    <xf numFmtId="167" fontId="9" fillId="4" borderId="32" xfId="0" applyNumberFormat="1" applyFont="1" applyFill="1" applyBorder="1"/>
    <xf numFmtId="166" fontId="9" fillId="4" borderId="32" xfId="0" applyNumberFormat="1" applyFont="1" applyFill="1" applyBorder="1"/>
    <xf numFmtId="166" fontId="9" fillId="4" borderId="0" xfId="0" applyNumberFormat="1" applyFont="1" applyFill="1"/>
    <xf numFmtId="0" fontId="12" fillId="4" borderId="7" xfId="0" applyFont="1" applyFill="1" applyBorder="1" applyAlignment="1">
      <alignment horizontal="right"/>
    </xf>
    <xf numFmtId="167" fontId="12" fillId="0" borderId="17" xfId="0" applyNumberFormat="1" applyFont="1" applyBorder="1"/>
    <xf numFmtId="167" fontId="12" fillId="0" borderId="0" xfId="0" applyNumberFormat="1" applyFont="1"/>
    <xf numFmtId="167" fontId="12" fillId="0" borderId="33" xfId="0" applyNumberFormat="1" applyFont="1" applyBorder="1"/>
    <xf numFmtId="166" fontId="12" fillId="0" borderId="33" xfId="0" applyNumberFormat="1" applyFont="1" applyBorder="1"/>
    <xf numFmtId="166" fontId="12" fillId="0" borderId="0" xfId="0" applyNumberFormat="1" applyFont="1"/>
    <xf numFmtId="167" fontId="9" fillId="4" borderId="7" xfId="0" applyNumberFormat="1" applyFont="1" applyFill="1" applyBorder="1"/>
    <xf numFmtId="0" fontId="9" fillId="4" borderId="23" xfId="0" applyFont="1" applyFill="1" applyBorder="1" applyAlignment="1">
      <alignment horizontal="left"/>
    </xf>
    <xf numFmtId="167" fontId="9" fillId="4" borderId="0" xfId="0" applyNumberFormat="1" applyFont="1" applyFill="1" applyAlignment="1">
      <alignment horizontal="center"/>
    </xf>
    <xf numFmtId="167" fontId="9" fillId="0" borderId="0" xfId="0" applyNumberFormat="1" applyFont="1"/>
    <xf numFmtId="3" fontId="9" fillId="0" borderId="0" xfId="0" applyNumberFormat="1" applyFont="1" applyAlignment="1"/>
    <xf numFmtId="3" fontId="9" fillId="0" borderId="0" xfId="0" applyNumberFormat="1" applyFont="1"/>
    <xf numFmtId="167" fontId="9" fillId="4" borderId="0" xfId="0" applyNumberFormat="1" applyFont="1" applyFill="1"/>
    <xf numFmtId="0" fontId="1" fillId="0" borderId="0" xfId="0" applyFont="1"/>
    <xf numFmtId="0" fontId="1" fillId="0" borderId="0" xfId="0" applyFont="1" applyAlignment="1">
      <alignment vertical="top" wrapText="1"/>
    </xf>
    <xf numFmtId="0" fontId="0" fillId="0" borderId="0" xfId="0" applyFont="1" applyAlignment="1"/>
    <xf numFmtId="0" fontId="1" fillId="0" borderId="0" xfId="0" applyFont="1" applyAlignment="1"/>
    <xf numFmtId="0" fontId="7" fillId="0" borderId="4" xfId="0" applyFont="1" applyBorder="1" applyAlignment="1">
      <alignment horizontal="left" vertical="center" wrapText="1"/>
    </xf>
    <xf numFmtId="0" fontId="8" fillId="0" borderId="5" xfId="0" applyFont="1" applyBorder="1"/>
    <xf numFmtId="0" fontId="8" fillId="0" borderId="6" xfId="0" applyFont="1" applyBorder="1"/>
    <xf numFmtId="0" fontId="7" fillId="0" borderId="4" xfId="0" applyFont="1" applyBorder="1" applyAlignment="1">
      <alignment horizontal="left" wrapText="1"/>
    </xf>
    <xf numFmtId="0" fontId="9" fillId="4" borderId="8" xfId="0" applyFont="1" applyFill="1" applyBorder="1" applyAlignment="1">
      <alignment wrapText="1"/>
    </xf>
    <xf numFmtId="0" fontId="8" fillId="0" borderId="9" xfId="0" applyFont="1" applyBorder="1"/>
    <xf numFmtId="0" fontId="8" fillId="0" borderId="13" xfId="0" applyFont="1" applyBorder="1"/>
    <xf numFmtId="0" fontId="10" fillId="5" borderId="10" xfId="0" applyFont="1" applyFill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12" fillId="4" borderId="23" xfId="0" applyFont="1" applyFill="1" applyBorder="1" applyAlignment="1">
      <alignment horizontal="center"/>
    </xf>
    <xf numFmtId="0" fontId="8" fillId="0" borderId="24" xfId="0" applyFont="1" applyBorder="1"/>
    <xf numFmtId="0" fontId="13" fillId="7" borderId="25" xfId="0" applyFont="1" applyFill="1" applyBorder="1" applyAlignment="1">
      <alignment horizontal="left" vertical="center" wrapText="1"/>
    </xf>
    <xf numFmtId="0" fontId="8" fillId="0" borderId="26" xfId="0" applyFont="1" applyBorder="1"/>
    <xf numFmtId="0" fontId="8" fillId="0" borderId="27" xfId="0" applyFont="1" applyBorder="1"/>
    <xf numFmtId="0" fontId="9" fillId="4" borderId="4" xfId="0" applyFont="1" applyFill="1" applyBorder="1" applyAlignment="1">
      <alignment vertical="top" wrapText="1"/>
    </xf>
    <xf numFmtId="0" fontId="9" fillId="4" borderId="4" xfId="0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horizontal="left" vertical="top" wrapText="1"/>
    </xf>
    <xf numFmtId="0" fontId="16" fillId="8" borderId="23" xfId="0" applyFont="1" applyFill="1" applyBorder="1" applyAlignment="1">
      <alignment horizontal="center"/>
    </xf>
    <xf numFmtId="0" fontId="8" fillId="0" borderId="28" xfId="0" applyFont="1" applyBorder="1"/>
    <xf numFmtId="166" fontId="17" fillId="0" borderId="0" xfId="0" applyNumberFormat="1" applyFont="1" applyAlignment="1"/>
    <xf numFmtId="0" fontId="15" fillId="4" borderId="23" xfId="0" applyFont="1" applyFill="1" applyBorder="1" applyAlignment="1">
      <alignment horizontal="center"/>
    </xf>
    <xf numFmtId="0" fontId="9" fillId="0" borderId="0" xfId="0" applyFont="1" applyAlignment="1">
      <alignment horizontal="left" wrapText="1"/>
    </xf>
    <xf numFmtId="0" fontId="20" fillId="4" borderId="4" xfId="0" applyFont="1" applyFill="1" applyBorder="1" applyAlignment="1">
      <alignment wrapText="1"/>
    </xf>
    <xf numFmtId="0" fontId="20" fillId="4" borderId="4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1"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nsultant.ru/law/ref/calendar/proizvodstvennye/202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8"/>
  <sheetViews>
    <sheetView workbookViewId="0">
      <selection sqref="A1:F2"/>
    </sheetView>
  </sheetViews>
  <sheetFormatPr defaultColWidth="11.19921875" defaultRowHeight="15" customHeight="1" x14ac:dyDescent="0.3"/>
  <cols>
    <col min="1" max="1" width="20" customWidth="1"/>
    <col min="2" max="2" width="11.796875" customWidth="1"/>
    <col min="3" max="3" width="11.8984375" customWidth="1"/>
    <col min="4" max="4" width="18.69921875" customWidth="1"/>
    <col min="6" max="6" width="14.09765625" customWidth="1"/>
  </cols>
  <sheetData>
    <row r="1" spans="1:27" ht="15.6" x14ac:dyDescent="0.3">
      <c r="A1" s="101" t="s">
        <v>0</v>
      </c>
      <c r="B1" s="102"/>
      <c r="C1" s="102"/>
      <c r="D1" s="102"/>
      <c r="E1" s="102"/>
      <c r="F1" s="102"/>
    </row>
    <row r="2" spans="1:27" ht="96" customHeight="1" x14ac:dyDescent="0.3">
      <c r="A2" s="102"/>
      <c r="B2" s="102"/>
      <c r="C2" s="102"/>
      <c r="D2" s="102"/>
      <c r="E2" s="102"/>
      <c r="F2" s="102"/>
    </row>
    <row r="3" spans="1:27" ht="62.4" x14ac:dyDescent="0.3">
      <c r="A3" s="1"/>
      <c r="B3" s="2" t="s">
        <v>1</v>
      </c>
      <c r="C3" s="2" t="s">
        <v>2</v>
      </c>
      <c r="D3" s="3" t="s">
        <v>3</v>
      </c>
      <c r="E3" s="2" t="s">
        <v>4</v>
      </c>
      <c r="F3" s="3" t="s">
        <v>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6" x14ac:dyDescent="0.3">
      <c r="A4" s="5" t="s">
        <v>6</v>
      </c>
      <c r="B4" s="6">
        <v>0.1</v>
      </c>
      <c r="C4" s="6">
        <v>7000000</v>
      </c>
      <c r="D4" s="7">
        <f t="shared" ref="D4:D7" si="0">C4/1970</f>
        <v>3553.2994923857868</v>
      </c>
      <c r="E4" s="7">
        <f t="shared" ref="E4:E7" si="1">B4*F4</f>
        <v>181376.51821862347</v>
      </c>
      <c r="F4" s="7">
        <f t="shared" ref="F4:F7" si="2">C4*64/247</f>
        <v>1813765.1821862347</v>
      </c>
    </row>
    <row r="5" spans="1:27" ht="15.6" x14ac:dyDescent="0.3">
      <c r="A5" s="5" t="s">
        <v>7</v>
      </c>
      <c r="B5" s="6">
        <v>0.3</v>
      </c>
      <c r="C5" s="6">
        <v>5000000</v>
      </c>
      <c r="D5" s="7">
        <f t="shared" si="0"/>
        <v>2538.0710659898477</v>
      </c>
      <c r="E5" s="7">
        <f t="shared" si="1"/>
        <v>388663.96761133603</v>
      </c>
      <c r="F5" s="7">
        <f t="shared" si="2"/>
        <v>1295546.5587044535</v>
      </c>
    </row>
    <row r="6" spans="1:27" ht="15.6" x14ac:dyDescent="0.3">
      <c r="A6" s="5" t="s">
        <v>8</v>
      </c>
      <c r="B6" s="6">
        <v>0.2</v>
      </c>
      <c r="C6" s="6">
        <v>3500000</v>
      </c>
      <c r="D6" s="7">
        <f t="shared" si="0"/>
        <v>1776.6497461928934</v>
      </c>
      <c r="E6" s="7">
        <f t="shared" si="1"/>
        <v>181376.51821862347</v>
      </c>
      <c r="F6" s="7">
        <f t="shared" si="2"/>
        <v>906882.59109311737</v>
      </c>
    </row>
    <row r="7" spans="1:27" ht="15.6" x14ac:dyDescent="0.3">
      <c r="A7" s="5" t="s">
        <v>9</v>
      </c>
      <c r="B7" s="6">
        <v>0.5</v>
      </c>
      <c r="C7" s="6">
        <v>6000000</v>
      </c>
      <c r="D7" s="7">
        <f t="shared" si="0"/>
        <v>3045.6852791878173</v>
      </c>
      <c r="E7" s="7">
        <f t="shared" si="1"/>
        <v>777327.93522267207</v>
      </c>
      <c r="F7" s="7">
        <f t="shared" si="2"/>
        <v>1554655.8704453441</v>
      </c>
    </row>
    <row r="8" spans="1:27" ht="15.6" x14ac:dyDescent="0.3">
      <c r="E8" s="2" t="s">
        <v>10</v>
      </c>
      <c r="F8" s="8">
        <f>SUM(E4:E7)</f>
        <v>1528744.9392712549</v>
      </c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1"/>
  <sheetViews>
    <sheetView workbookViewId="0">
      <selection sqref="A1:E2"/>
    </sheetView>
  </sheetViews>
  <sheetFormatPr defaultColWidth="11.19921875" defaultRowHeight="15" customHeight="1" x14ac:dyDescent="0.3"/>
  <cols>
    <col min="1" max="1" width="32.296875" customWidth="1"/>
    <col min="2" max="2" width="19.3984375" customWidth="1"/>
    <col min="3" max="3" width="18.59765625" customWidth="1"/>
    <col min="4" max="4" width="16.69921875" customWidth="1"/>
    <col min="5" max="5" width="16.19921875" customWidth="1"/>
  </cols>
  <sheetData>
    <row r="1" spans="1:5" ht="15.6" x14ac:dyDescent="0.3">
      <c r="A1" s="103" t="s">
        <v>11</v>
      </c>
      <c r="B1" s="102"/>
      <c r="C1" s="102"/>
      <c r="D1" s="102"/>
      <c r="E1" s="102"/>
    </row>
    <row r="2" spans="1:5" ht="16.5" customHeight="1" x14ac:dyDescent="0.3">
      <c r="A2" s="102"/>
      <c r="B2" s="102"/>
      <c r="C2" s="102"/>
      <c r="D2" s="102"/>
      <c r="E2" s="102"/>
    </row>
    <row r="4" spans="1:5" ht="31.2" x14ac:dyDescent="0.3">
      <c r="A4" s="9" t="s">
        <v>12</v>
      </c>
      <c r="B4" s="9" t="s">
        <v>13</v>
      </c>
      <c r="C4" s="10" t="s">
        <v>14</v>
      </c>
      <c r="D4" s="11" t="s">
        <v>15</v>
      </c>
      <c r="E4" s="10" t="s">
        <v>16</v>
      </c>
    </row>
    <row r="5" spans="1:5" ht="15.6" x14ac:dyDescent="0.3">
      <c r="A5" s="12" t="s">
        <v>17</v>
      </c>
      <c r="B5" s="12" t="s">
        <v>6</v>
      </c>
      <c r="C5" s="13">
        <v>5</v>
      </c>
      <c r="D5" s="14">
        <f>'Учебный кейс 1'!D4</f>
        <v>3553.2994923857868</v>
      </c>
      <c r="E5" s="14">
        <f t="shared" ref="E5:E10" si="0">C5*D5</f>
        <v>17766.497461928935</v>
      </c>
    </row>
    <row r="6" spans="1:5" ht="15.6" x14ac:dyDescent="0.3">
      <c r="A6" s="12" t="s">
        <v>17</v>
      </c>
      <c r="B6" s="12" t="s">
        <v>7</v>
      </c>
      <c r="C6" s="13">
        <v>3</v>
      </c>
      <c r="D6" s="14">
        <f>'Учебный кейс 1'!D5</f>
        <v>2538.0710659898477</v>
      </c>
      <c r="E6" s="14">
        <f t="shared" si="0"/>
        <v>7614.2131979695432</v>
      </c>
    </row>
    <row r="7" spans="1:5" ht="15.6" x14ac:dyDescent="0.3">
      <c r="A7" s="12" t="s">
        <v>17</v>
      </c>
      <c r="B7" s="12" t="s">
        <v>8</v>
      </c>
      <c r="C7" s="13">
        <v>15</v>
      </c>
      <c r="D7" s="14">
        <f>'Учебный кейс 1'!D6</f>
        <v>1776.6497461928934</v>
      </c>
      <c r="E7" s="14">
        <f t="shared" si="0"/>
        <v>26649.746192893403</v>
      </c>
    </row>
    <row r="8" spans="1:5" ht="15.6" x14ac:dyDescent="0.3">
      <c r="A8" s="12" t="s">
        <v>18</v>
      </c>
      <c r="B8" s="12" t="s">
        <v>9</v>
      </c>
      <c r="C8" s="13">
        <v>5</v>
      </c>
      <c r="D8" s="14">
        <f>'Учебный кейс 1'!D7</f>
        <v>3045.6852791878173</v>
      </c>
      <c r="E8" s="14">
        <f t="shared" si="0"/>
        <v>15228.426395939086</v>
      </c>
    </row>
    <row r="9" spans="1:5" ht="15.6" x14ac:dyDescent="0.3">
      <c r="A9" s="12" t="s">
        <v>19</v>
      </c>
      <c r="B9" s="12" t="s">
        <v>8</v>
      </c>
      <c r="C9" s="13">
        <v>10</v>
      </c>
      <c r="D9" s="14">
        <f t="shared" ref="D9:D10" si="1">D7</f>
        <v>1776.6497461928934</v>
      </c>
      <c r="E9" s="14">
        <f t="shared" si="0"/>
        <v>17766.497461928935</v>
      </c>
    </row>
    <row r="10" spans="1:5" ht="15.6" x14ac:dyDescent="0.3">
      <c r="A10" s="12" t="s">
        <v>20</v>
      </c>
      <c r="B10" s="12" t="s">
        <v>9</v>
      </c>
      <c r="C10" s="13">
        <v>2</v>
      </c>
      <c r="D10" s="14">
        <f t="shared" si="1"/>
        <v>3045.6852791878173</v>
      </c>
      <c r="E10" s="14">
        <f t="shared" si="0"/>
        <v>6091.3705583756346</v>
      </c>
    </row>
    <row r="11" spans="1:5" ht="15.6" x14ac:dyDescent="0.3">
      <c r="D11" s="15" t="s">
        <v>21</v>
      </c>
      <c r="E11" s="14">
        <f>SUM(E5:E10)</f>
        <v>91116.751269035536</v>
      </c>
    </row>
  </sheetData>
  <mergeCells count="1">
    <mergeCell ref="A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6"/>
  <sheetViews>
    <sheetView workbookViewId="0"/>
  </sheetViews>
  <sheetFormatPr defaultColWidth="11.19921875" defaultRowHeight="15" customHeight="1" x14ac:dyDescent="0.3"/>
  <sheetData>
    <row r="1" spans="1:7" ht="15.6" x14ac:dyDescent="0.3">
      <c r="A1" s="16" t="s">
        <v>22</v>
      </c>
    </row>
    <row r="2" spans="1:7" ht="15.6" x14ac:dyDescent="0.3">
      <c r="A2" s="16" t="s">
        <v>23</v>
      </c>
    </row>
    <row r="3" spans="1:7" ht="15.6" x14ac:dyDescent="0.3">
      <c r="A3" s="16" t="s">
        <v>24</v>
      </c>
    </row>
    <row r="4" spans="1:7" ht="15.6" x14ac:dyDescent="0.3">
      <c r="A4" s="17"/>
    </row>
    <row r="5" spans="1:7" ht="15.6" x14ac:dyDescent="0.3">
      <c r="A5" s="16" t="s">
        <v>25</v>
      </c>
    </row>
    <row r="6" spans="1:7" ht="15.6" x14ac:dyDescent="0.3">
      <c r="A6" s="17"/>
    </row>
    <row r="7" spans="1:7" ht="15.6" x14ac:dyDescent="0.3">
      <c r="A7" s="16" t="s">
        <v>26</v>
      </c>
    </row>
    <row r="8" spans="1:7" ht="15.6" x14ac:dyDescent="0.3">
      <c r="A8" s="17"/>
    </row>
    <row r="9" spans="1:7" ht="15.6" x14ac:dyDescent="0.3">
      <c r="A9" s="16" t="s">
        <v>27</v>
      </c>
    </row>
    <row r="10" spans="1:7" ht="15.6" x14ac:dyDescent="0.3">
      <c r="A10" s="17"/>
    </row>
    <row r="11" spans="1:7" ht="15.6" x14ac:dyDescent="0.3">
      <c r="A11" s="18" t="s">
        <v>28</v>
      </c>
    </row>
    <row r="12" spans="1:7" ht="15.6" x14ac:dyDescent="0.3">
      <c r="A12" s="104" t="s">
        <v>29</v>
      </c>
      <c r="B12" s="105"/>
      <c r="C12" s="105"/>
      <c r="D12" s="105"/>
      <c r="E12" s="105"/>
      <c r="F12" s="105"/>
      <c r="G12" s="106"/>
    </row>
    <row r="13" spans="1:7" ht="15.6" x14ac:dyDescent="0.3">
      <c r="A13" s="104" t="s">
        <v>30</v>
      </c>
      <c r="B13" s="105"/>
      <c r="C13" s="105"/>
      <c r="D13" s="105"/>
      <c r="E13" s="105"/>
      <c r="F13" s="105"/>
      <c r="G13" s="106"/>
    </row>
    <row r="14" spans="1:7" ht="15.6" x14ac:dyDescent="0.3">
      <c r="A14" s="104" t="s">
        <v>31</v>
      </c>
      <c r="B14" s="105"/>
      <c r="C14" s="105"/>
      <c r="D14" s="105"/>
      <c r="E14" s="105"/>
      <c r="F14" s="105"/>
      <c r="G14" s="106"/>
    </row>
    <row r="15" spans="1:7" ht="15.6" x14ac:dyDescent="0.3">
      <c r="A15" s="104" t="s">
        <v>32</v>
      </c>
      <c r="B15" s="105"/>
      <c r="C15" s="105"/>
      <c r="D15" s="105"/>
      <c r="E15" s="105"/>
      <c r="F15" s="105"/>
      <c r="G15" s="106"/>
    </row>
    <row r="16" spans="1:7" ht="38.25" customHeight="1" x14ac:dyDescent="0.3">
      <c r="A16" s="104" t="s">
        <v>33</v>
      </c>
      <c r="B16" s="105"/>
      <c r="C16" s="105"/>
      <c r="D16" s="105"/>
      <c r="E16" s="105"/>
      <c r="F16" s="105"/>
      <c r="G16" s="106"/>
    </row>
    <row r="17" spans="1:7" ht="15.6" x14ac:dyDescent="0.3">
      <c r="A17" s="104" t="s">
        <v>34</v>
      </c>
      <c r="B17" s="105"/>
      <c r="C17" s="105"/>
      <c r="D17" s="105"/>
      <c r="E17" s="105"/>
      <c r="F17" s="105"/>
      <c r="G17" s="106"/>
    </row>
    <row r="18" spans="1:7" ht="15.6" x14ac:dyDescent="0.3">
      <c r="A18" s="107"/>
      <c r="B18" s="105"/>
      <c r="C18" s="105"/>
      <c r="D18" s="105"/>
      <c r="E18" s="105"/>
      <c r="F18" s="105"/>
      <c r="G18" s="106"/>
    </row>
    <row r="19" spans="1:7" ht="15.6" x14ac:dyDescent="0.3">
      <c r="A19" s="107"/>
      <c r="B19" s="105"/>
      <c r="C19" s="105"/>
      <c r="D19" s="105"/>
      <c r="E19" s="105"/>
      <c r="F19" s="105"/>
      <c r="G19" s="106"/>
    </row>
    <row r="20" spans="1:7" ht="15.6" x14ac:dyDescent="0.3">
      <c r="A20" s="107"/>
      <c r="B20" s="105"/>
      <c r="C20" s="105"/>
      <c r="D20" s="105"/>
      <c r="E20" s="105"/>
      <c r="F20" s="105"/>
      <c r="G20" s="106"/>
    </row>
    <row r="21" spans="1:7" ht="15.6" x14ac:dyDescent="0.3">
      <c r="A21" s="107"/>
      <c r="B21" s="105"/>
      <c r="C21" s="105"/>
      <c r="D21" s="105"/>
      <c r="E21" s="105"/>
      <c r="F21" s="105"/>
      <c r="G21" s="106"/>
    </row>
    <row r="22" spans="1:7" ht="15.6" x14ac:dyDescent="0.3">
      <c r="A22" s="107"/>
      <c r="B22" s="105"/>
      <c r="C22" s="105"/>
      <c r="D22" s="105"/>
      <c r="E22" s="105"/>
      <c r="F22" s="105"/>
      <c r="G22" s="106"/>
    </row>
    <row r="23" spans="1:7" ht="15.6" x14ac:dyDescent="0.3">
      <c r="A23" s="107"/>
      <c r="B23" s="105"/>
      <c r="C23" s="105"/>
      <c r="D23" s="105"/>
      <c r="E23" s="105"/>
      <c r="F23" s="105"/>
      <c r="G23" s="106"/>
    </row>
    <row r="24" spans="1:7" ht="15.6" x14ac:dyDescent="0.3">
      <c r="A24" s="107"/>
      <c r="B24" s="105"/>
      <c r="C24" s="105"/>
      <c r="D24" s="105"/>
      <c r="E24" s="105"/>
      <c r="F24" s="105"/>
      <c r="G24" s="106"/>
    </row>
    <row r="25" spans="1:7" ht="15.6" x14ac:dyDescent="0.3">
      <c r="A25" s="107"/>
      <c r="B25" s="105"/>
      <c r="C25" s="105"/>
      <c r="D25" s="105"/>
      <c r="E25" s="105"/>
      <c r="F25" s="105"/>
      <c r="G25" s="106"/>
    </row>
    <row r="26" spans="1:7" ht="15.6" x14ac:dyDescent="0.3">
      <c r="A26" s="107"/>
      <c r="B26" s="105"/>
      <c r="C26" s="105"/>
      <c r="D26" s="105"/>
      <c r="E26" s="105"/>
      <c r="F26" s="105"/>
      <c r="G26" s="106"/>
    </row>
    <row r="27" spans="1:7" ht="15.6" x14ac:dyDescent="0.3">
      <c r="A27" s="107"/>
      <c r="B27" s="105"/>
      <c r="C27" s="105"/>
      <c r="D27" s="105"/>
      <c r="E27" s="105"/>
      <c r="F27" s="105"/>
      <c r="G27" s="106"/>
    </row>
    <row r="28" spans="1:7" ht="15.6" x14ac:dyDescent="0.3">
      <c r="A28" s="107"/>
      <c r="B28" s="105"/>
      <c r="C28" s="105"/>
      <c r="D28" s="105"/>
      <c r="E28" s="105"/>
      <c r="F28" s="105"/>
      <c r="G28" s="106"/>
    </row>
    <row r="29" spans="1:7" ht="15.6" x14ac:dyDescent="0.3">
      <c r="A29" s="107"/>
      <c r="B29" s="105"/>
      <c r="C29" s="105"/>
      <c r="D29" s="105"/>
      <c r="E29" s="105"/>
      <c r="F29" s="105"/>
      <c r="G29" s="106"/>
    </row>
    <row r="30" spans="1:7" ht="15.6" x14ac:dyDescent="0.3">
      <c r="A30" s="107"/>
      <c r="B30" s="105"/>
      <c r="C30" s="105"/>
      <c r="D30" s="105"/>
      <c r="E30" s="105"/>
      <c r="F30" s="105"/>
      <c r="G30" s="106"/>
    </row>
    <row r="31" spans="1:7" ht="15.6" x14ac:dyDescent="0.3">
      <c r="A31" s="107"/>
      <c r="B31" s="105"/>
      <c r="C31" s="105"/>
      <c r="D31" s="105"/>
      <c r="E31" s="105"/>
      <c r="F31" s="105"/>
      <c r="G31" s="106"/>
    </row>
    <row r="32" spans="1:7" ht="15.6" x14ac:dyDescent="0.3">
      <c r="A32" s="107"/>
      <c r="B32" s="105"/>
      <c r="C32" s="105"/>
      <c r="D32" s="105"/>
      <c r="E32" s="105"/>
      <c r="F32" s="105"/>
      <c r="G32" s="106"/>
    </row>
    <row r="33" spans="1:7" ht="15.6" x14ac:dyDescent="0.3">
      <c r="A33" s="107"/>
      <c r="B33" s="105"/>
      <c r="C33" s="105"/>
      <c r="D33" s="105"/>
      <c r="E33" s="105"/>
      <c r="F33" s="105"/>
      <c r="G33" s="106"/>
    </row>
    <row r="34" spans="1:7" ht="15.6" x14ac:dyDescent="0.3">
      <c r="A34" s="107"/>
      <c r="B34" s="105"/>
      <c r="C34" s="105"/>
      <c r="D34" s="105"/>
      <c r="E34" s="105"/>
      <c r="F34" s="105"/>
      <c r="G34" s="106"/>
    </row>
    <row r="35" spans="1:7" ht="15.6" x14ac:dyDescent="0.3">
      <c r="A35" s="107"/>
      <c r="B35" s="105"/>
      <c r="C35" s="105"/>
      <c r="D35" s="105"/>
      <c r="E35" s="105"/>
      <c r="F35" s="105"/>
      <c r="G35" s="106"/>
    </row>
    <row r="36" spans="1:7" ht="15.6" x14ac:dyDescent="0.3">
      <c r="A36" s="107"/>
      <c r="B36" s="105"/>
      <c r="C36" s="105"/>
      <c r="D36" s="105"/>
      <c r="E36" s="105"/>
      <c r="F36" s="105"/>
      <c r="G36" s="106"/>
    </row>
  </sheetData>
  <mergeCells count="25">
    <mergeCell ref="A34:G34"/>
    <mergeCell ref="A35:G35"/>
    <mergeCell ref="A36:G36"/>
    <mergeCell ref="A26:G26"/>
    <mergeCell ref="A27:G27"/>
    <mergeCell ref="A28:G28"/>
    <mergeCell ref="A29:G29"/>
    <mergeCell ref="A30:G30"/>
    <mergeCell ref="A31:G31"/>
    <mergeCell ref="A32:G32"/>
    <mergeCell ref="A22:G22"/>
    <mergeCell ref="A23:G23"/>
    <mergeCell ref="A24:G24"/>
    <mergeCell ref="A25:G25"/>
    <mergeCell ref="A33:G33"/>
    <mergeCell ref="A17:G17"/>
    <mergeCell ref="A18:G18"/>
    <mergeCell ref="A19:G19"/>
    <mergeCell ref="A20:G20"/>
    <mergeCell ref="A21:G21"/>
    <mergeCell ref="A12:G12"/>
    <mergeCell ref="A13:G13"/>
    <mergeCell ref="A14:G14"/>
    <mergeCell ref="A15:G15"/>
    <mergeCell ref="A16:G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5" sqref="A5:XFD5"/>
    </sheetView>
  </sheetViews>
  <sheetFormatPr defaultColWidth="11.19921875" defaultRowHeight="15" customHeight="1" x14ac:dyDescent="0.3"/>
  <cols>
    <col min="1" max="1" width="43" bestFit="1" customWidth="1"/>
    <col min="2" max="2" width="25.19921875" customWidth="1"/>
    <col min="3" max="3" width="11.69921875" customWidth="1"/>
    <col min="4" max="27" width="8.59765625" customWidth="1"/>
  </cols>
  <sheetData>
    <row r="1" spans="1:27" ht="15.75" customHeight="1" x14ac:dyDescent="0.3">
      <c r="A1" s="19"/>
      <c r="B1" s="19"/>
      <c r="C1" s="108" t="s">
        <v>35</v>
      </c>
      <c r="D1" s="19" t="s">
        <v>36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ht="15.75" customHeight="1" x14ac:dyDescent="0.3">
      <c r="A2" s="19" t="s">
        <v>37</v>
      </c>
      <c r="B2" s="20" t="s">
        <v>38</v>
      </c>
      <c r="C2" s="109"/>
      <c r="D2" s="111">
        <v>2022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3"/>
      <c r="P2" s="111">
        <v>2023</v>
      </c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3"/>
    </row>
    <row r="3" spans="1:27" ht="15.75" customHeight="1" x14ac:dyDescent="0.3">
      <c r="A3" s="19"/>
      <c r="B3" s="19"/>
      <c r="C3" s="110"/>
      <c r="D3" s="21">
        <v>1</v>
      </c>
      <c r="E3" s="22">
        <v>2</v>
      </c>
      <c r="F3" s="22">
        <v>3</v>
      </c>
      <c r="G3" s="22">
        <v>4</v>
      </c>
      <c r="H3" s="22">
        <v>5</v>
      </c>
      <c r="I3" s="22">
        <v>6</v>
      </c>
      <c r="J3" s="22">
        <v>7</v>
      </c>
      <c r="K3" s="22">
        <v>8</v>
      </c>
      <c r="L3" s="22">
        <v>9</v>
      </c>
      <c r="M3" s="22">
        <v>10</v>
      </c>
      <c r="N3" s="22">
        <v>11</v>
      </c>
      <c r="O3" s="23">
        <v>12</v>
      </c>
      <c r="P3" s="22">
        <v>1</v>
      </c>
      <c r="Q3" s="22">
        <v>2</v>
      </c>
      <c r="R3" s="22">
        <v>3</v>
      </c>
      <c r="S3" s="22">
        <v>4</v>
      </c>
      <c r="T3" s="22">
        <v>5</v>
      </c>
      <c r="U3" s="22">
        <v>6</v>
      </c>
      <c r="V3" s="22">
        <v>7</v>
      </c>
      <c r="W3" s="22">
        <v>8</v>
      </c>
      <c r="X3" s="22">
        <v>9</v>
      </c>
      <c r="Y3" s="22">
        <v>10</v>
      </c>
      <c r="Z3" s="22">
        <v>11</v>
      </c>
      <c r="AA3" s="22">
        <v>12</v>
      </c>
    </row>
    <row r="4" spans="1:27" ht="15.75" customHeight="1" x14ac:dyDescent="0.3">
      <c r="A4" s="24" t="s">
        <v>39</v>
      </c>
      <c r="B4" s="24" t="s">
        <v>40</v>
      </c>
      <c r="C4" s="25" t="s">
        <v>41</v>
      </c>
      <c r="D4" s="26">
        <v>1</v>
      </c>
      <c r="E4" s="26">
        <v>1</v>
      </c>
      <c r="F4" s="26">
        <v>1</v>
      </c>
      <c r="G4" s="26">
        <v>1</v>
      </c>
      <c r="H4" s="26">
        <v>1</v>
      </c>
      <c r="I4" s="26">
        <v>1</v>
      </c>
      <c r="J4" s="26">
        <v>1</v>
      </c>
      <c r="K4" s="26">
        <v>1</v>
      </c>
      <c r="L4" s="26">
        <v>1</v>
      </c>
      <c r="M4" s="26">
        <v>1</v>
      </c>
      <c r="N4" s="26">
        <v>1</v>
      </c>
      <c r="O4" s="26">
        <v>1</v>
      </c>
      <c r="P4" s="26">
        <v>1</v>
      </c>
      <c r="Q4" s="26">
        <v>1</v>
      </c>
      <c r="R4" s="26">
        <v>1</v>
      </c>
      <c r="S4" s="26">
        <v>1</v>
      </c>
      <c r="T4" s="26">
        <v>1</v>
      </c>
      <c r="U4" s="26">
        <v>1</v>
      </c>
      <c r="V4" s="26">
        <v>1</v>
      </c>
      <c r="W4" s="26">
        <v>1</v>
      </c>
      <c r="X4" s="26">
        <v>1</v>
      </c>
      <c r="Y4" s="26">
        <v>1</v>
      </c>
      <c r="Z4" s="26">
        <v>1</v>
      </c>
      <c r="AA4" s="26">
        <v>1</v>
      </c>
    </row>
    <row r="5" spans="1:27" ht="15.75" customHeight="1" x14ac:dyDescent="0.3">
      <c r="A5" s="24" t="s">
        <v>42</v>
      </c>
      <c r="B5" s="24" t="s">
        <v>40</v>
      </c>
      <c r="C5" s="25" t="s">
        <v>41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7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</row>
    <row r="6" spans="1:27" ht="15.75" customHeight="1" x14ac:dyDescent="0.3">
      <c r="A6" s="28" t="s">
        <v>43</v>
      </c>
      <c r="B6" s="24" t="s">
        <v>40</v>
      </c>
      <c r="C6" s="25" t="s">
        <v>41</v>
      </c>
      <c r="D6" s="29">
        <v>0.1</v>
      </c>
      <c r="E6" s="29">
        <v>0.1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7">
        <v>0</v>
      </c>
      <c r="Q6" s="26">
        <v>0</v>
      </c>
      <c r="R6" s="26">
        <v>0</v>
      </c>
      <c r="S6" s="29">
        <v>0.1</v>
      </c>
      <c r="T6" s="29">
        <v>0.1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9">
        <v>0.1</v>
      </c>
      <c r="AA6" s="29">
        <v>0.1</v>
      </c>
    </row>
    <row r="7" spans="1:27" ht="15.75" customHeight="1" x14ac:dyDescent="0.3">
      <c r="A7" s="28" t="s">
        <v>44</v>
      </c>
      <c r="B7" s="28" t="s">
        <v>45</v>
      </c>
      <c r="C7" s="25" t="s">
        <v>46</v>
      </c>
      <c r="D7" s="29">
        <v>3</v>
      </c>
      <c r="E7" s="26">
        <v>0</v>
      </c>
      <c r="F7" s="26">
        <v>0</v>
      </c>
      <c r="G7" s="26">
        <v>0</v>
      </c>
      <c r="H7" s="29">
        <v>1</v>
      </c>
      <c r="I7" s="26">
        <v>0</v>
      </c>
      <c r="J7" s="26">
        <v>0</v>
      </c>
      <c r="K7" s="26">
        <v>0</v>
      </c>
      <c r="L7" s="26">
        <v>0</v>
      </c>
      <c r="M7" s="29">
        <v>1</v>
      </c>
      <c r="N7" s="26">
        <v>0</v>
      </c>
      <c r="O7" s="26">
        <v>0</v>
      </c>
      <c r="P7" s="27">
        <v>0</v>
      </c>
      <c r="Q7" s="29">
        <v>1</v>
      </c>
      <c r="R7" s="26">
        <v>0</v>
      </c>
      <c r="S7" s="26">
        <v>0</v>
      </c>
      <c r="T7" s="29">
        <v>1</v>
      </c>
      <c r="U7" s="26">
        <v>0</v>
      </c>
      <c r="V7" s="26">
        <v>0</v>
      </c>
      <c r="W7" s="29">
        <v>1</v>
      </c>
      <c r="X7" s="26">
        <v>0</v>
      </c>
      <c r="Y7" s="26">
        <v>0</v>
      </c>
      <c r="Z7" s="26">
        <v>0</v>
      </c>
      <c r="AA7" s="29">
        <v>2</v>
      </c>
    </row>
    <row r="8" spans="1:27" ht="15.75" customHeight="1" x14ac:dyDescent="0.3">
      <c r="A8" s="24" t="s">
        <v>47</v>
      </c>
      <c r="B8" s="24" t="s">
        <v>40</v>
      </c>
      <c r="C8" s="25" t="s">
        <v>41</v>
      </c>
      <c r="D8" s="26">
        <v>0</v>
      </c>
      <c r="E8" s="26">
        <v>0</v>
      </c>
      <c r="F8" s="26">
        <v>1</v>
      </c>
      <c r="G8" s="26">
        <v>1</v>
      </c>
      <c r="H8" s="26">
        <v>1</v>
      </c>
      <c r="I8" s="26">
        <v>1</v>
      </c>
      <c r="J8" s="26">
        <v>1</v>
      </c>
      <c r="K8" s="26">
        <v>1</v>
      </c>
      <c r="L8" s="26">
        <v>1</v>
      </c>
      <c r="M8" s="26">
        <v>1</v>
      </c>
      <c r="N8" s="26">
        <v>1</v>
      </c>
      <c r="O8" s="26">
        <v>1</v>
      </c>
      <c r="P8" s="27">
        <v>1</v>
      </c>
      <c r="Q8" s="26">
        <v>1</v>
      </c>
      <c r="R8" s="26">
        <v>1</v>
      </c>
      <c r="S8" s="26">
        <v>1</v>
      </c>
      <c r="T8" s="26">
        <v>1</v>
      </c>
      <c r="U8" s="26">
        <v>1</v>
      </c>
      <c r="V8" s="26">
        <v>1</v>
      </c>
      <c r="W8" s="26">
        <v>1</v>
      </c>
      <c r="X8" s="26">
        <v>1</v>
      </c>
      <c r="Y8" s="26">
        <v>1</v>
      </c>
      <c r="Z8" s="26">
        <v>1</v>
      </c>
      <c r="AA8" s="26">
        <v>1</v>
      </c>
    </row>
    <row r="9" spans="1:27" ht="15.75" customHeight="1" x14ac:dyDescent="0.3">
      <c r="A9" s="24" t="s">
        <v>48</v>
      </c>
      <c r="B9" s="24" t="s">
        <v>40</v>
      </c>
      <c r="C9" s="25" t="s">
        <v>41</v>
      </c>
      <c r="D9" s="26">
        <v>0</v>
      </c>
      <c r="E9" s="26">
        <v>0</v>
      </c>
      <c r="F9" s="26">
        <v>1</v>
      </c>
      <c r="G9" s="26">
        <v>1</v>
      </c>
      <c r="H9" s="26">
        <v>1</v>
      </c>
      <c r="I9" s="26">
        <v>1</v>
      </c>
      <c r="J9" s="26">
        <v>1</v>
      </c>
      <c r="K9" s="26">
        <v>1</v>
      </c>
      <c r="L9" s="26">
        <v>1</v>
      </c>
      <c r="M9" s="26">
        <v>1</v>
      </c>
      <c r="N9" s="26">
        <v>1</v>
      </c>
      <c r="O9" s="26">
        <v>1</v>
      </c>
      <c r="P9" s="27">
        <v>1</v>
      </c>
      <c r="Q9" s="26">
        <v>1</v>
      </c>
      <c r="R9" s="26">
        <v>1</v>
      </c>
      <c r="S9" s="26">
        <v>1</v>
      </c>
      <c r="T9" s="26">
        <v>1</v>
      </c>
      <c r="U9" s="26">
        <v>1</v>
      </c>
      <c r="V9" s="26">
        <v>1</v>
      </c>
      <c r="W9" s="26">
        <v>1</v>
      </c>
      <c r="X9" s="26">
        <v>1</v>
      </c>
      <c r="Y9" s="26">
        <v>1</v>
      </c>
      <c r="Z9" s="26">
        <v>1</v>
      </c>
      <c r="AA9" s="26">
        <v>1</v>
      </c>
    </row>
    <row r="10" spans="1:27" ht="15.75" customHeight="1" x14ac:dyDescent="0.3">
      <c r="A10" s="24" t="s">
        <v>49</v>
      </c>
      <c r="B10" s="24" t="s">
        <v>40</v>
      </c>
      <c r="C10" s="25" t="s">
        <v>41</v>
      </c>
      <c r="D10" s="26">
        <v>0</v>
      </c>
      <c r="E10" s="26">
        <v>0</v>
      </c>
      <c r="F10" s="26">
        <v>1</v>
      </c>
      <c r="G10" s="26">
        <v>1</v>
      </c>
      <c r="H10" s="26">
        <v>1</v>
      </c>
      <c r="I10" s="26">
        <v>1</v>
      </c>
      <c r="J10" s="26">
        <v>1</v>
      </c>
      <c r="K10" s="26">
        <v>1</v>
      </c>
      <c r="L10" s="26">
        <v>1</v>
      </c>
      <c r="M10" s="26">
        <v>1</v>
      </c>
      <c r="N10" s="26">
        <v>1</v>
      </c>
      <c r="O10" s="26">
        <v>1</v>
      </c>
      <c r="P10" s="27">
        <v>1</v>
      </c>
      <c r="Q10" s="26">
        <v>1</v>
      </c>
      <c r="R10" s="26">
        <v>1</v>
      </c>
      <c r="S10" s="26">
        <v>1</v>
      </c>
      <c r="T10" s="26">
        <v>1</v>
      </c>
      <c r="U10" s="26">
        <v>1</v>
      </c>
      <c r="V10" s="26">
        <v>1</v>
      </c>
      <c r="W10" s="26">
        <v>1</v>
      </c>
      <c r="X10" s="26">
        <v>1</v>
      </c>
      <c r="Y10" s="26">
        <v>1</v>
      </c>
      <c r="Z10" s="26">
        <v>1</v>
      </c>
      <c r="AA10" s="26">
        <v>1</v>
      </c>
    </row>
    <row r="11" spans="1:27" ht="15.75" customHeight="1" x14ac:dyDescent="0.3">
      <c r="A11" s="24" t="s">
        <v>50</v>
      </c>
      <c r="B11" s="24" t="s">
        <v>40</v>
      </c>
      <c r="C11" s="25" t="s">
        <v>41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7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</row>
    <row r="12" spans="1:27" ht="15.75" customHeight="1" x14ac:dyDescent="0.3">
      <c r="A12" s="24" t="s">
        <v>51</v>
      </c>
      <c r="B12" s="24" t="s">
        <v>40</v>
      </c>
      <c r="C12" s="25" t="s">
        <v>41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7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</row>
    <row r="13" spans="1:27" ht="15.75" customHeight="1" x14ac:dyDescent="0.3">
      <c r="A13" s="24" t="s">
        <v>52</v>
      </c>
      <c r="B13" s="24" t="s">
        <v>40</v>
      </c>
      <c r="C13" s="25" t="s">
        <v>41</v>
      </c>
      <c r="D13" s="26">
        <v>0</v>
      </c>
      <c r="E13" s="26">
        <v>0</v>
      </c>
      <c r="F13" s="26">
        <v>1</v>
      </c>
      <c r="G13" s="26">
        <v>1</v>
      </c>
      <c r="H13" s="26">
        <v>1</v>
      </c>
      <c r="I13" s="26">
        <v>1</v>
      </c>
      <c r="J13" s="26">
        <v>1</v>
      </c>
      <c r="K13" s="26">
        <v>1</v>
      </c>
      <c r="L13" s="26">
        <v>1</v>
      </c>
      <c r="M13" s="26">
        <v>1</v>
      </c>
      <c r="N13" s="26">
        <v>1</v>
      </c>
      <c r="O13" s="26">
        <v>1</v>
      </c>
      <c r="P13" s="27">
        <v>1</v>
      </c>
      <c r="Q13" s="26">
        <v>1</v>
      </c>
      <c r="R13" s="26">
        <v>1</v>
      </c>
      <c r="S13" s="26">
        <v>1</v>
      </c>
      <c r="T13" s="26">
        <v>1</v>
      </c>
      <c r="U13" s="26">
        <v>1</v>
      </c>
      <c r="V13" s="26">
        <v>1</v>
      </c>
      <c r="W13" s="26">
        <v>1</v>
      </c>
      <c r="X13" s="26">
        <v>1</v>
      </c>
      <c r="Y13" s="26">
        <v>1</v>
      </c>
      <c r="Z13" s="26">
        <v>1</v>
      </c>
      <c r="AA13" s="26">
        <v>1</v>
      </c>
    </row>
    <row r="14" spans="1:27" ht="15.75" customHeight="1" x14ac:dyDescent="0.3">
      <c r="A14" s="24" t="s">
        <v>53</v>
      </c>
      <c r="B14" s="24" t="s">
        <v>40</v>
      </c>
      <c r="C14" s="25" t="s">
        <v>41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7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</row>
    <row r="15" spans="1:27" ht="15.75" customHeight="1" x14ac:dyDescent="0.3">
      <c r="A15" s="24" t="s">
        <v>54</v>
      </c>
      <c r="B15" s="24" t="s">
        <v>40</v>
      </c>
      <c r="C15" s="25" t="s">
        <v>41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7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</row>
    <row r="16" spans="1:27" ht="15.75" customHeight="1" x14ac:dyDescent="0.3">
      <c r="A16" s="24" t="s">
        <v>55</v>
      </c>
      <c r="B16" s="28" t="s">
        <v>56</v>
      </c>
      <c r="C16" s="25" t="s">
        <v>41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9">
        <v>0.5</v>
      </c>
      <c r="J16" s="29">
        <v>0.5</v>
      </c>
      <c r="K16" s="29">
        <v>0.5</v>
      </c>
      <c r="L16" s="29">
        <v>0.5</v>
      </c>
      <c r="M16" s="29">
        <v>0.5</v>
      </c>
      <c r="N16" s="29">
        <v>0.5</v>
      </c>
      <c r="O16" s="29">
        <v>1</v>
      </c>
      <c r="P16" s="29">
        <v>1</v>
      </c>
      <c r="Q16" s="29">
        <v>1</v>
      </c>
      <c r="R16" s="29">
        <v>1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0.5</v>
      </c>
      <c r="Z16" s="29">
        <v>0.5</v>
      </c>
      <c r="AA16" s="29">
        <v>0.5</v>
      </c>
    </row>
    <row r="17" spans="1:27" ht="15.75" customHeight="1" x14ac:dyDescent="0.3">
      <c r="A17" s="30" t="s">
        <v>57</v>
      </c>
      <c r="B17" s="24" t="s">
        <v>40</v>
      </c>
      <c r="C17" s="25" t="s">
        <v>41</v>
      </c>
      <c r="D17" s="26">
        <v>0</v>
      </c>
      <c r="E17" s="26">
        <v>0</v>
      </c>
      <c r="F17" s="29">
        <v>3</v>
      </c>
      <c r="G17" s="29">
        <v>3</v>
      </c>
      <c r="H17" s="29">
        <v>3</v>
      </c>
      <c r="I17" s="29">
        <v>3</v>
      </c>
      <c r="J17" s="29">
        <v>3</v>
      </c>
      <c r="K17" s="29">
        <v>3</v>
      </c>
      <c r="L17" s="29">
        <v>3</v>
      </c>
      <c r="M17" s="29">
        <v>3</v>
      </c>
      <c r="N17" s="29">
        <v>3</v>
      </c>
      <c r="O17" s="29">
        <v>3</v>
      </c>
      <c r="P17" s="29">
        <v>3</v>
      </c>
      <c r="Q17" s="29">
        <v>3</v>
      </c>
      <c r="R17" s="29">
        <v>3</v>
      </c>
      <c r="S17" s="29">
        <v>3</v>
      </c>
      <c r="T17" s="29">
        <v>3</v>
      </c>
      <c r="U17" s="29">
        <v>3</v>
      </c>
      <c r="V17" s="29">
        <v>3</v>
      </c>
      <c r="W17" s="29">
        <v>3</v>
      </c>
      <c r="X17" s="29">
        <v>3</v>
      </c>
      <c r="Y17" s="29">
        <v>3</v>
      </c>
      <c r="Z17" s="29">
        <v>3</v>
      </c>
      <c r="AA17" s="29">
        <v>3</v>
      </c>
    </row>
    <row r="18" spans="1:27" ht="15.75" customHeight="1" x14ac:dyDescent="0.3">
      <c r="A18" s="31" t="s">
        <v>58</v>
      </c>
      <c r="B18" s="31" t="s">
        <v>40</v>
      </c>
      <c r="C18" s="25" t="s">
        <v>41</v>
      </c>
      <c r="D18" s="32">
        <v>0</v>
      </c>
      <c r="E18" s="32">
        <v>0</v>
      </c>
      <c r="F18" s="32">
        <v>0.3</v>
      </c>
      <c r="G18" s="32">
        <v>0.3</v>
      </c>
      <c r="H18" s="32">
        <v>0.3</v>
      </c>
      <c r="I18" s="32">
        <v>0.3</v>
      </c>
      <c r="J18" s="32">
        <v>0.3</v>
      </c>
      <c r="K18" s="32">
        <v>0.3</v>
      </c>
      <c r="L18" s="32">
        <v>0.5</v>
      </c>
      <c r="M18" s="32">
        <v>0.5</v>
      </c>
      <c r="N18" s="32">
        <v>0.5</v>
      </c>
      <c r="O18" s="32">
        <v>0.5</v>
      </c>
      <c r="P18" s="33">
        <v>1</v>
      </c>
      <c r="Q18" s="32">
        <v>1</v>
      </c>
      <c r="R18" s="32">
        <v>1</v>
      </c>
      <c r="S18" s="32">
        <v>1</v>
      </c>
      <c r="T18" s="32">
        <v>1</v>
      </c>
      <c r="U18" s="32">
        <v>1</v>
      </c>
      <c r="V18" s="32">
        <v>1</v>
      </c>
      <c r="W18" s="32">
        <v>1</v>
      </c>
      <c r="X18" s="32">
        <v>1</v>
      </c>
      <c r="Y18" s="32">
        <v>1</v>
      </c>
      <c r="Z18" s="32">
        <v>1</v>
      </c>
      <c r="AA18" s="32">
        <v>1</v>
      </c>
    </row>
    <row r="19" spans="1:27" ht="15.75" customHeight="1" x14ac:dyDescent="0.3">
      <c r="A19" s="24"/>
      <c r="B19" s="24"/>
      <c r="C19" s="2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5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ht="15.75" customHeight="1" x14ac:dyDescent="0.3">
      <c r="A20" s="24" t="s">
        <v>39</v>
      </c>
      <c r="B20" s="24" t="s">
        <v>59</v>
      </c>
      <c r="C20" s="25" t="s">
        <v>41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7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</row>
    <row r="21" spans="1:27" ht="15.75" customHeight="1" x14ac:dyDescent="0.3">
      <c r="A21" s="24" t="s">
        <v>42</v>
      </c>
      <c r="B21" s="36" t="s">
        <v>60</v>
      </c>
      <c r="C21" s="25" t="s">
        <v>41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1</v>
      </c>
      <c r="M21" s="26">
        <v>1</v>
      </c>
      <c r="N21" s="26">
        <v>1</v>
      </c>
      <c r="O21" s="26">
        <v>1</v>
      </c>
      <c r="P21" s="27">
        <v>1</v>
      </c>
      <c r="Q21" s="26">
        <v>1</v>
      </c>
      <c r="R21" s="26">
        <v>1</v>
      </c>
      <c r="S21" s="26">
        <v>1</v>
      </c>
      <c r="T21" s="26">
        <v>1</v>
      </c>
      <c r="U21" s="26">
        <v>1</v>
      </c>
      <c r="V21" s="26">
        <v>1</v>
      </c>
      <c r="W21" s="26">
        <v>1</v>
      </c>
      <c r="X21" s="26">
        <v>1</v>
      </c>
      <c r="Y21" s="26">
        <v>1</v>
      </c>
      <c r="Z21" s="26">
        <v>1</v>
      </c>
      <c r="AA21" s="26">
        <v>1</v>
      </c>
    </row>
    <row r="22" spans="1:27" ht="15.75" customHeight="1" x14ac:dyDescent="0.3">
      <c r="A22" s="24" t="s">
        <v>47</v>
      </c>
      <c r="B22" s="24" t="s">
        <v>61</v>
      </c>
      <c r="C22" s="25" t="s">
        <v>46</v>
      </c>
      <c r="D22" s="26">
        <v>0</v>
      </c>
      <c r="E22" s="26">
        <v>0</v>
      </c>
      <c r="F22" s="29">
        <v>1</v>
      </c>
      <c r="G22" s="29">
        <v>2</v>
      </c>
      <c r="H22" s="29">
        <v>3</v>
      </c>
      <c r="I22" s="29">
        <v>2</v>
      </c>
      <c r="J22" s="29">
        <v>1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7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</row>
    <row r="23" spans="1:27" ht="15.75" customHeight="1" x14ac:dyDescent="0.3">
      <c r="A23" s="24" t="s">
        <v>62</v>
      </c>
      <c r="B23" s="24" t="s">
        <v>61</v>
      </c>
      <c r="C23" s="25" t="s">
        <v>46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7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9">
        <v>25</v>
      </c>
      <c r="X23" s="29">
        <v>25</v>
      </c>
      <c r="Y23" s="29">
        <v>25</v>
      </c>
      <c r="Z23" s="29">
        <v>25</v>
      </c>
      <c r="AA23" s="29">
        <v>25</v>
      </c>
    </row>
    <row r="24" spans="1:27" ht="15.75" customHeight="1" x14ac:dyDescent="0.3">
      <c r="A24" s="24" t="s">
        <v>48</v>
      </c>
      <c r="B24" s="24" t="s">
        <v>59</v>
      </c>
      <c r="C24" s="25" t="s">
        <v>41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7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</row>
    <row r="25" spans="1:27" ht="15.75" customHeight="1" x14ac:dyDescent="0.3">
      <c r="A25" s="24" t="s">
        <v>49</v>
      </c>
      <c r="B25" s="24" t="s">
        <v>59</v>
      </c>
      <c r="C25" s="25" t="s">
        <v>41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7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</row>
    <row r="26" spans="1:27" ht="15.75" customHeight="1" x14ac:dyDescent="0.3">
      <c r="A26" s="24" t="s">
        <v>50</v>
      </c>
      <c r="B26" s="24" t="s">
        <v>59</v>
      </c>
      <c r="C26" s="25" t="s">
        <v>41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7">
        <v>1</v>
      </c>
      <c r="Q26" s="26">
        <v>1</v>
      </c>
      <c r="R26" s="26">
        <v>1</v>
      </c>
      <c r="S26" s="26">
        <v>1</v>
      </c>
      <c r="T26" s="26">
        <v>1</v>
      </c>
      <c r="U26" s="26">
        <v>1</v>
      </c>
      <c r="V26" s="26">
        <v>1</v>
      </c>
      <c r="W26" s="26">
        <v>1</v>
      </c>
      <c r="X26" s="26">
        <v>1</v>
      </c>
      <c r="Y26" s="26">
        <v>1</v>
      </c>
      <c r="Z26" s="26">
        <v>1</v>
      </c>
      <c r="AA26" s="26">
        <v>1</v>
      </c>
    </row>
    <row r="27" spans="1:27" ht="15.75" customHeight="1" x14ac:dyDescent="0.3">
      <c r="A27" s="24" t="s">
        <v>51</v>
      </c>
      <c r="B27" s="24" t="s">
        <v>59</v>
      </c>
      <c r="C27" s="25" t="s">
        <v>41</v>
      </c>
      <c r="D27" s="26">
        <v>0</v>
      </c>
      <c r="E27" s="26">
        <v>0</v>
      </c>
      <c r="F27" s="26">
        <v>2</v>
      </c>
      <c r="G27" s="26">
        <v>2</v>
      </c>
      <c r="H27" s="26">
        <v>2</v>
      </c>
      <c r="I27" s="26">
        <v>2</v>
      </c>
      <c r="J27" s="26">
        <v>2</v>
      </c>
      <c r="K27" s="26">
        <v>2</v>
      </c>
      <c r="L27" s="26">
        <v>2</v>
      </c>
      <c r="M27" s="26">
        <v>2</v>
      </c>
      <c r="N27" s="26">
        <v>2</v>
      </c>
      <c r="O27" s="26">
        <v>2</v>
      </c>
      <c r="P27" s="27">
        <v>2</v>
      </c>
      <c r="Q27" s="26">
        <v>2</v>
      </c>
      <c r="R27" s="26">
        <v>2</v>
      </c>
      <c r="S27" s="26">
        <v>2</v>
      </c>
      <c r="T27" s="26">
        <v>2</v>
      </c>
      <c r="U27" s="26">
        <v>2</v>
      </c>
      <c r="V27" s="26">
        <v>2</v>
      </c>
      <c r="W27" s="26">
        <v>2</v>
      </c>
      <c r="X27" s="26">
        <v>2</v>
      </c>
      <c r="Y27" s="26">
        <v>2</v>
      </c>
      <c r="Z27" s="26">
        <v>2</v>
      </c>
      <c r="AA27" s="26">
        <v>2</v>
      </c>
    </row>
    <row r="28" spans="1:27" ht="15.75" customHeight="1" x14ac:dyDescent="0.3">
      <c r="A28" s="24" t="s">
        <v>52</v>
      </c>
      <c r="B28" s="24" t="s">
        <v>59</v>
      </c>
      <c r="C28" s="25" t="s">
        <v>41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7">
        <v>1</v>
      </c>
      <c r="Q28" s="26">
        <v>1</v>
      </c>
      <c r="R28" s="26">
        <v>1</v>
      </c>
      <c r="S28" s="26">
        <v>1</v>
      </c>
      <c r="T28" s="26">
        <v>1</v>
      </c>
      <c r="U28" s="26">
        <v>1</v>
      </c>
      <c r="V28" s="26">
        <v>1</v>
      </c>
      <c r="W28" s="26">
        <v>1</v>
      </c>
      <c r="X28" s="26">
        <v>1</v>
      </c>
      <c r="Y28" s="26">
        <v>1</v>
      </c>
      <c r="Z28" s="26">
        <v>1</v>
      </c>
      <c r="AA28" s="26">
        <v>1</v>
      </c>
    </row>
    <row r="29" spans="1:27" ht="15.75" customHeight="1" x14ac:dyDescent="0.3">
      <c r="A29" s="24" t="s">
        <v>53</v>
      </c>
      <c r="B29" s="24" t="s">
        <v>59</v>
      </c>
      <c r="C29" s="25" t="s">
        <v>41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1</v>
      </c>
      <c r="M29" s="26">
        <v>1</v>
      </c>
      <c r="N29" s="26">
        <v>1</v>
      </c>
      <c r="O29" s="26">
        <v>1</v>
      </c>
      <c r="P29" s="27">
        <v>1</v>
      </c>
      <c r="Q29" s="26">
        <v>1</v>
      </c>
      <c r="R29" s="26">
        <v>1</v>
      </c>
      <c r="S29" s="26">
        <v>1</v>
      </c>
      <c r="T29" s="26">
        <v>1</v>
      </c>
      <c r="U29" s="26">
        <v>1</v>
      </c>
      <c r="V29" s="26">
        <v>1</v>
      </c>
      <c r="W29" s="26">
        <v>1</v>
      </c>
      <c r="X29" s="26">
        <v>1</v>
      </c>
      <c r="Y29" s="26">
        <v>1</v>
      </c>
      <c r="Z29" s="26">
        <v>1</v>
      </c>
      <c r="AA29" s="26">
        <v>1</v>
      </c>
    </row>
    <row r="30" spans="1:27" ht="15.75" customHeight="1" x14ac:dyDescent="0.3">
      <c r="A30" s="24" t="s">
        <v>54</v>
      </c>
      <c r="B30" s="24" t="s">
        <v>59</v>
      </c>
      <c r="C30" s="25" t="s">
        <v>41</v>
      </c>
      <c r="D30" s="26">
        <v>0</v>
      </c>
      <c r="E30" s="26">
        <v>0</v>
      </c>
      <c r="F30" s="26">
        <v>2</v>
      </c>
      <c r="G30" s="26">
        <v>2</v>
      </c>
      <c r="H30" s="26">
        <v>2</v>
      </c>
      <c r="I30" s="26">
        <v>2</v>
      </c>
      <c r="J30" s="26">
        <v>2</v>
      </c>
      <c r="K30" s="26">
        <v>2</v>
      </c>
      <c r="L30" s="26">
        <v>2</v>
      </c>
      <c r="M30" s="26">
        <v>2</v>
      </c>
      <c r="N30" s="26">
        <v>2</v>
      </c>
      <c r="O30" s="26">
        <v>2</v>
      </c>
      <c r="P30" s="27">
        <v>2</v>
      </c>
      <c r="Q30" s="26">
        <v>2</v>
      </c>
      <c r="R30" s="26">
        <v>2</v>
      </c>
      <c r="S30" s="26">
        <v>2</v>
      </c>
      <c r="T30" s="26">
        <v>2</v>
      </c>
      <c r="U30" s="26">
        <v>2</v>
      </c>
      <c r="V30" s="26">
        <v>2</v>
      </c>
      <c r="W30" s="26">
        <v>2</v>
      </c>
      <c r="X30" s="26">
        <v>2</v>
      </c>
      <c r="Y30" s="26">
        <v>2</v>
      </c>
      <c r="Z30" s="26">
        <v>2</v>
      </c>
      <c r="AA30" s="26">
        <v>2</v>
      </c>
    </row>
    <row r="31" spans="1:27" ht="15.75" customHeight="1" x14ac:dyDescent="0.3">
      <c r="A31" s="24" t="s">
        <v>55</v>
      </c>
      <c r="B31" s="24" t="s">
        <v>59</v>
      </c>
      <c r="C31" s="25" t="s">
        <v>41</v>
      </c>
      <c r="D31" s="26">
        <v>0</v>
      </c>
      <c r="E31" s="26">
        <v>0</v>
      </c>
      <c r="F31" s="26">
        <v>1</v>
      </c>
      <c r="G31" s="26">
        <v>1</v>
      </c>
      <c r="H31" s="26">
        <v>1</v>
      </c>
      <c r="I31" s="26">
        <v>1</v>
      </c>
      <c r="J31" s="26">
        <v>1</v>
      </c>
      <c r="K31" s="26">
        <v>1</v>
      </c>
      <c r="L31" s="26">
        <v>1</v>
      </c>
      <c r="M31" s="26">
        <v>1</v>
      </c>
      <c r="N31" s="26">
        <v>1</v>
      </c>
      <c r="O31" s="26">
        <v>1</v>
      </c>
      <c r="P31" s="27">
        <v>1</v>
      </c>
      <c r="Q31" s="26">
        <v>1</v>
      </c>
      <c r="R31" s="26">
        <v>1</v>
      </c>
      <c r="S31" s="26">
        <v>1</v>
      </c>
      <c r="T31" s="26">
        <v>1</v>
      </c>
      <c r="U31" s="26">
        <v>1</v>
      </c>
      <c r="V31" s="26">
        <v>1</v>
      </c>
      <c r="W31" s="26">
        <v>1</v>
      </c>
      <c r="X31" s="26">
        <v>1</v>
      </c>
      <c r="Y31" s="26">
        <v>1</v>
      </c>
      <c r="Z31" s="26">
        <v>1</v>
      </c>
      <c r="AA31" s="26">
        <v>1</v>
      </c>
    </row>
    <row r="32" spans="1:27" ht="15.75" customHeight="1" x14ac:dyDescent="0.3">
      <c r="A32" s="24" t="s">
        <v>58</v>
      </c>
      <c r="B32" s="24" t="s">
        <v>59</v>
      </c>
      <c r="C32" s="25" t="s">
        <v>41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7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>
        <v>0</v>
      </c>
    </row>
    <row r="33" spans="1:27" ht="15.75" customHeight="1" x14ac:dyDescent="0.3">
      <c r="A33" s="19"/>
      <c r="B33" s="19"/>
      <c r="C33" s="19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8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9"/>
    </row>
    <row r="34" spans="1:27" ht="15.75" customHeight="1" x14ac:dyDescent="0.3">
      <c r="A34" s="40" t="s">
        <v>63</v>
      </c>
      <c r="B34" s="41"/>
      <c r="C34" s="42"/>
      <c r="D34" s="43"/>
      <c r="E34" s="43"/>
      <c r="F34" s="44">
        <v>500</v>
      </c>
      <c r="G34" s="43"/>
      <c r="H34" s="43"/>
      <c r="I34" s="43"/>
      <c r="J34" s="43"/>
      <c r="K34" s="43"/>
      <c r="L34" s="43"/>
      <c r="M34" s="43"/>
      <c r="N34" s="43"/>
      <c r="O34" s="43"/>
      <c r="P34" s="45"/>
      <c r="Q34" s="44">
        <v>3000</v>
      </c>
      <c r="R34" s="43"/>
      <c r="S34" s="43"/>
      <c r="T34" s="44">
        <v>3400</v>
      </c>
      <c r="U34" s="43"/>
      <c r="V34" s="44">
        <v>4000</v>
      </c>
      <c r="W34" s="43"/>
      <c r="X34" s="43"/>
      <c r="Y34" s="43"/>
      <c r="Z34" s="44">
        <v>5400</v>
      </c>
      <c r="AA34" s="43"/>
    </row>
    <row r="35" spans="1:27" ht="15.75" customHeight="1" x14ac:dyDescent="0.3">
      <c r="A35" s="46"/>
      <c r="B35" s="46"/>
      <c r="C35" s="47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9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</row>
    <row r="36" spans="1:27" ht="15.75" customHeight="1" x14ac:dyDescent="0.3">
      <c r="A36" s="114" t="s">
        <v>64</v>
      </c>
      <c r="B36" s="115"/>
      <c r="C36" s="47"/>
      <c r="D36" s="48">
        <f t="shared" ref="D36:AA36" si="0">SUM(D4:D32)</f>
        <v>4.0999999999999996</v>
      </c>
      <c r="E36" s="48">
        <f t="shared" si="0"/>
        <v>1.1000000000000001</v>
      </c>
      <c r="F36" s="48">
        <f t="shared" si="0"/>
        <v>14.3</v>
      </c>
      <c r="G36" s="48">
        <f t="shared" si="0"/>
        <v>15.3</v>
      </c>
      <c r="H36" s="48">
        <f t="shared" si="0"/>
        <v>17.3</v>
      </c>
      <c r="I36" s="48">
        <f t="shared" si="0"/>
        <v>15.8</v>
      </c>
      <c r="J36" s="48">
        <f t="shared" si="0"/>
        <v>14.8</v>
      </c>
      <c r="K36" s="48">
        <f t="shared" si="0"/>
        <v>13.8</v>
      </c>
      <c r="L36" s="48">
        <f t="shared" si="0"/>
        <v>16</v>
      </c>
      <c r="M36" s="48">
        <f t="shared" si="0"/>
        <v>17</v>
      </c>
      <c r="N36" s="48">
        <f t="shared" si="0"/>
        <v>16</v>
      </c>
      <c r="O36" s="48">
        <f t="shared" si="0"/>
        <v>16.5</v>
      </c>
      <c r="P36" s="49">
        <f t="shared" si="0"/>
        <v>19</v>
      </c>
      <c r="Q36" s="48">
        <f t="shared" si="0"/>
        <v>20</v>
      </c>
      <c r="R36" s="48">
        <f t="shared" si="0"/>
        <v>19</v>
      </c>
      <c r="S36" s="48">
        <f t="shared" si="0"/>
        <v>19.100000000000001</v>
      </c>
      <c r="T36" s="48">
        <f t="shared" si="0"/>
        <v>20.100000000000001</v>
      </c>
      <c r="U36" s="48">
        <f t="shared" si="0"/>
        <v>19</v>
      </c>
      <c r="V36" s="48">
        <f t="shared" si="0"/>
        <v>19</v>
      </c>
      <c r="W36" s="48">
        <f t="shared" si="0"/>
        <v>45</v>
      </c>
      <c r="X36" s="48">
        <f t="shared" si="0"/>
        <v>44</v>
      </c>
      <c r="Y36" s="48">
        <f t="shared" si="0"/>
        <v>43.5</v>
      </c>
      <c r="Z36" s="48">
        <f t="shared" si="0"/>
        <v>43.6</v>
      </c>
      <c r="AA36" s="48">
        <f t="shared" si="0"/>
        <v>45.6</v>
      </c>
    </row>
    <row r="37" spans="1:27" ht="15.75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spans="1:27" ht="31.5" customHeight="1" x14ac:dyDescent="0.3">
      <c r="A38" s="50"/>
      <c r="B38" s="50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 spans="1:27" ht="32.25" customHeight="1" x14ac:dyDescent="0.3">
      <c r="A39" s="116" t="s">
        <v>65</v>
      </c>
      <c r="B39" s="117"/>
      <c r="C39" s="116" t="s">
        <v>66</v>
      </c>
      <c r="D39" s="118"/>
      <c r="E39" s="118"/>
      <c r="F39" s="118"/>
      <c r="G39" s="118"/>
      <c r="H39" s="118"/>
      <c r="I39" s="118"/>
      <c r="J39" s="118"/>
      <c r="K39" s="118"/>
      <c r="L39" s="117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spans="1:27" ht="123" customHeight="1" x14ac:dyDescent="0.3">
      <c r="A40" s="119" t="s">
        <v>67</v>
      </c>
      <c r="B40" s="106"/>
      <c r="C40" s="127" t="s">
        <v>101</v>
      </c>
      <c r="D40" s="105"/>
      <c r="E40" s="105"/>
      <c r="F40" s="105"/>
      <c r="G40" s="105"/>
      <c r="H40" s="105"/>
      <c r="I40" s="105"/>
      <c r="J40" s="105"/>
      <c r="K40" s="105"/>
      <c r="L40" s="106"/>
      <c r="M40" s="52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spans="1:27" ht="113.4" customHeight="1" x14ac:dyDescent="0.3">
      <c r="A41" s="119" t="s">
        <v>68</v>
      </c>
      <c r="B41" s="106"/>
      <c r="C41" s="128" t="s">
        <v>69</v>
      </c>
      <c r="D41" s="105"/>
      <c r="E41" s="105"/>
      <c r="F41" s="105"/>
      <c r="G41" s="105"/>
      <c r="H41" s="105"/>
      <c r="I41" s="105"/>
      <c r="J41" s="105"/>
      <c r="K41" s="105"/>
      <c r="L41" s="106"/>
      <c r="M41" s="52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spans="1:27" ht="96" customHeight="1" x14ac:dyDescent="0.3">
      <c r="A42" s="119" t="s">
        <v>70</v>
      </c>
      <c r="B42" s="106"/>
      <c r="C42" s="120" t="s">
        <v>71</v>
      </c>
      <c r="D42" s="105"/>
      <c r="E42" s="105"/>
      <c r="F42" s="105"/>
      <c r="G42" s="105"/>
      <c r="H42" s="105"/>
      <c r="I42" s="105"/>
      <c r="J42" s="105"/>
      <c r="K42" s="105"/>
      <c r="L42" s="106"/>
      <c r="M42" s="52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spans="1:27" ht="101.25" customHeight="1" x14ac:dyDescent="0.3">
      <c r="A43" s="119" t="s">
        <v>72</v>
      </c>
      <c r="B43" s="106"/>
      <c r="C43" s="121" t="s">
        <v>73</v>
      </c>
      <c r="D43" s="105"/>
      <c r="E43" s="105"/>
      <c r="F43" s="105"/>
      <c r="G43" s="105"/>
      <c r="H43" s="105"/>
      <c r="I43" s="105"/>
      <c r="J43" s="105"/>
      <c r="K43" s="105"/>
      <c r="L43" s="106"/>
      <c r="M43" s="52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 spans="1:27" ht="54" customHeight="1" x14ac:dyDescent="0.3">
      <c r="A44" s="119" t="s">
        <v>74</v>
      </c>
      <c r="B44" s="106"/>
      <c r="C44" s="120" t="s">
        <v>75</v>
      </c>
      <c r="D44" s="105"/>
      <c r="E44" s="105"/>
      <c r="F44" s="105"/>
      <c r="G44" s="105"/>
      <c r="H44" s="105"/>
      <c r="I44" s="105"/>
      <c r="J44" s="105"/>
      <c r="K44" s="105"/>
      <c r="L44" s="106"/>
      <c r="M44" s="52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 spans="1:27" ht="67.5" customHeight="1" x14ac:dyDescent="0.3">
      <c r="A45" s="119" t="s">
        <v>76</v>
      </c>
      <c r="B45" s="106"/>
      <c r="C45" s="120" t="s">
        <v>77</v>
      </c>
      <c r="D45" s="105"/>
      <c r="E45" s="105"/>
      <c r="F45" s="105"/>
      <c r="G45" s="105"/>
      <c r="H45" s="105"/>
      <c r="I45" s="105"/>
      <c r="J45" s="105"/>
      <c r="K45" s="105"/>
      <c r="L45" s="106"/>
      <c r="M45" s="52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 spans="1:27" ht="207" customHeight="1" x14ac:dyDescent="0.3">
      <c r="A46" s="120" t="s">
        <v>78</v>
      </c>
      <c r="B46" s="106"/>
      <c r="C46" s="120" t="s">
        <v>79</v>
      </c>
      <c r="D46" s="105"/>
      <c r="E46" s="105"/>
      <c r="F46" s="105"/>
      <c r="G46" s="105"/>
      <c r="H46" s="105"/>
      <c r="I46" s="105"/>
      <c r="J46" s="105"/>
      <c r="K46" s="105"/>
      <c r="L46" s="106"/>
      <c r="M46" s="52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 spans="1:27" ht="15.75" customHeight="1" x14ac:dyDescent="0.3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spans="1:27" ht="15.75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 spans="1:27" ht="15.75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 spans="1:27" ht="15.75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 spans="1:27" ht="15.75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 spans="1:27" ht="15.75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 spans="1:27" ht="15.75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 spans="1:27" ht="15.75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 spans="1:27" ht="15.75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 spans="1:27" ht="15.75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 spans="1:27" ht="15.75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spans="1:27" ht="15.75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 spans="1:27" ht="15.75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 spans="1:27" ht="15.75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 spans="1:27" ht="15.75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 spans="1:27" ht="15.75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 spans="1:27" ht="15.75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 spans="1:27" ht="15.75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 spans="1:27" ht="15.75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 spans="1:27" ht="15.75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 spans="1:27" ht="15.75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 spans="1:27" ht="15.75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 spans="1:27" ht="15.75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 spans="1:27" ht="15.75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 spans="1:27" ht="15.75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 spans="1:27" ht="15.75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 spans="1:27" ht="15.75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 spans="1:27" ht="15.75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 spans="1:27" ht="15.75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 spans="1:27" ht="15.75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 spans="1:27" ht="15.75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 spans="1:27" ht="15.75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 spans="1:27" ht="15.75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 spans="1:27" ht="15.75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 spans="1:27" ht="15.75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 spans="1:27" ht="15.75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 spans="1:27" ht="15.75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 spans="1:27" ht="15.75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 spans="1:27" ht="15.75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 spans="1:27" ht="15.75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 spans="1:27" ht="15.75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 spans="1:27" ht="15.75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 spans="1:27" ht="15.75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 spans="1:27" ht="15.75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 spans="1:27" ht="15.75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 spans="1:27" ht="15.75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 spans="1:27" ht="15.75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 spans="1:27" ht="15.75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 spans="1:27" ht="15.75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 spans="1:27" ht="15.75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 spans="1:27" ht="15.75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 spans="1:27" ht="15.75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 spans="1:27" ht="15.75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 spans="1:27" ht="15.75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 spans="1:27" ht="15.75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 spans="1:27" ht="15.75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 spans="1:27" ht="15.75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 spans="1:27" ht="15.75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 spans="1:27" ht="15.75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 spans="1:27" ht="15.75" customHeight="1" x14ac:dyDescent="0.3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 spans="1:27" ht="15.75" customHeight="1" x14ac:dyDescent="0.3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 spans="1:27" ht="15.75" customHeight="1" x14ac:dyDescent="0.3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 spans="1:27" ht="15.75" customHeight="1" x14ac:dyDescent="0.3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 spans="1:27" ht="15.75" customHeight="1" x14ac:dyDescent="0.3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 spans="1:27" ht="15.75" customHeight="1" x14ac:dyDescent="0.3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 spans="1:27" ht="15.75" customHeight="1" x14ac:dyDescent="0.3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 spans="1:27" ht="15.75" customHeight="1" x14ac:dyDescent="0.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 spans="1:27" ht="15.75" customHeight="1" x14ac:dyDescent="0.3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 spans="1:27" ht="15.75" customHeight="1" x14ac:dyDescent="0.3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 spans="1:27" ht="15.75" customHeight="1" x14ac:dyDescent="0.3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 spans="1:27" ht="15.75" customHeight="1" x14ac:dyDescent="0.3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 spans="1:27" ht="15.75" customHeight="1" x14ac:dyDescent="0.3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 spans="1:27" ht="15.75" customHeight="1" x14ac:dyDescent="0.3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 spans="1:27" ht="15.75" customHeight="1" x14ac:dyDescent="0.3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 spans="1:27" ht="15.75" customHeight="1" x14ac:dyDescent="0.3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 spans="1:27" ht="15.75" customHeight="1" x14ac:dyDescent="0.3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 spans="1:27" ht="15.75" customHeight="1" x14ac:dyDescent="0.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 spans="1:27" ht="15.75" customHeight="1" x14ac:dyDescent="0.3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 spans="1:27" ht="15.75" customHeight="1" x14ac:dyDescent="0.3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 spans="1:27" ht="15.75" customHeight="1" x14ac:dyDescent="0.3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 spans="1:27" ht="15.75" customHeight="1" x14ac:dyDescent="0.3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 spans="1:27" ht="15.75" customHeight="1" x14ac:dyDescent="0.3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 spans="1:27" ht="15.75" customHeight="1" x14ac:dyDescent="0.3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 spans="1:27" ht="15.75" customHeight="1" x14ac:dyDescent="0.3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 spans="1:27" ht="15.75" customHeight="1" x14ac:dyDescent="0.3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 spans="1:27" ht="15.75" customHeight="1" x14ac:dyDescent="0.3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 spans="1:27" ht="15.75" customHeight="1" x14ac:dyDescent="0.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 spans="1:27" ht="15.75" customHeight="1" x14ac:dyDescent="0.3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 spans="1:27" ht="15.75" customHeight="1" x14ac:dyDescent="0.3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 spans="1:27" ht="15.75" customHeight="1" x14ac:dyDescent="0.3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 spans="1:27" ht="15.75" customHeight="1" x14ac:dyDescent="0.3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 spans="1:27" ht="15.75" customHeight="1" x14ac:dyDescent="0.3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 spans="1:27" ht="15.75" customHeight="1" x14ac:dyDescent="0.3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 spans="1:27" ht="15.75" customHeight="1" x14ac:dyDescent="0.3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 spans="1:27" ht="15.75" customHeight="1" x14ac:dyDescent="0.3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 spans="1:27" ht="15.75" customHeight="1" x14ac:dyDescent="0.3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 spans="1:27" ht="15.75" customHeight="1" x14ac:dyDescent="0.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 spans="1:27" ht="15.75" customHeight="1" x14ac:dyDescent="0.3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 spans="1:27" ht="15.75" customHeight="1" x14ac:dyDescent="0.3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 spans="1:27" ht="15.75" customHeight="1" x14ac:dyDescent="0.3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 spans="1:27" ht="15.75" customHeight="1" x14ac:dyDescent="0.3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 spans="1:27" ht="15.75" customHeight="1" x14ac:dyDescent="0.3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 spans="1:27" ht="15.75" customHeight="1" x14ac:dyDescent="0.3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 spans="1:27" ht="15.75" customHeight="1" x14ac:dyDescent="0.3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 spans="1:27" ht="15.75" customHeight="1" x14ac:dyDescent="0.3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 spans="1:27" ht="15.75" customHeight="1" x14ac:dyDescent="0.3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 spans="1:27" ht="15.75" customHeight="1" x14ac:dyDescent="0.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 spans="1:27" ht="15.75" customHeight="1" x14ac:dyDescent="0.3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 spans="1:27" ht="15.75" customHeight="1" x14ac:dyDescent="0.3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 spans="1:27" ht="15.75" customHeight="1" x14ac:dyDescent="0.3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 spans="1:27" ht="15.75" customHeight="1" x14ac:dyDescent="0.3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 spans="1:27" ht="15.75" customHeight="1" x14ac:dyDescent="0.3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 spans="1:27" ht="15.75" customHeight="1" x14ac:dyDescent="0.3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 spans="1:27" ht="15.75" customHeight="1" x14ac:dyDescent="0.3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 spans="1:27" ht="15.75" customHeight="1" x14ac:dyDescent="0.3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 spans="1:27" ht="15.75" customHeight="1" x14ac:dyDescent="0.3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 spans="1:27" ht="15.75" customHeight="1" x14ac:dyDescent="0.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 spans="1:27" ht="15.75" customHeight="1" x14ac:dyDescent="0.3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 spans="1:27" ht="15.75" customHeight="1" x14ac:dyDescent="0.3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 spans="1:27" ht="15.75" customHeight="1" x14ac:dyDescent="0.3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 spans="1:27" ht="15.75" customHeight="1" x14ac:dyDescent="0.3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 spans="1:27" ht="15.75" customHeight="1" x14ac:dyDescent="0.3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 spans="1:27" ht="15.75" customHeight="1" x14ac:dyDescent="0.3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 spans="1:27" ht="15.75" customHeight="1" x14ac:dyDescent="0.3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 spans="1:27" ht="15.75" customHeight="1" x14ac:dyDescent="0.3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 spans="1:27" ht="15.75" customHeight="1" x14ac:dyDescent="0.3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 spans="1:27" ht="15.75" customHeight="1" x14ac:dyDescent="0.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 spans="1:27" ht="15.75" customHeight="1" x14ac:dyDescent="0.3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 spans="1:27" ht="15.75" customHeight="1" x14ac:dyDescent="0.3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 spans="1:27" ht="15.75" customHeight="1" x14ac:dyDescent="0.3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 spans="1:27" ht="15.75" customHeight="1" x14ac:dyDescent="0.3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 spans="1:27" ht="15.75" customHeight="1" x14ac:dyDescent="0.3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 spans="1:27" ht="15.75" customHeight="1" x14ac:dyDescent="0.3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 spans="1:27" ht="15.75" customHeight="1" x14ac:dyDescent="0.3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 spans="1:27" ht="15.75" customHeight="1" x14ac:dyDescent="0.3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 spans="1:27" ht="15.75" customHeight="1" x14ac:dyDescent="0.3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 spans="1:27" ht="15.75" customHeight="1" x14ac:dyDescent="0.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 spans="1:27" ht="15.75" customHeight="1" x14ac:dyDescent="0.3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 spans="1:27" ht="15.75" customHeight="1" x14ac:dyDescent="0.3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 spans="1:27" ht="15.75" customHeight="1" x14ac:dyDescent="0.3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 spans="1:27" ht="15.75" customHeight="1" x14ac:dyDescent="0.3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 spans="1:27" ht="15.75" customHeight="1" x14ac:dyDescent="0.3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 spans="1:27" ht="15.75" customHeight="1" x14ac:dyDescent="0.3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 spans="1:27" ht="15.75" customHeight="1" x14ac:dyDescent="0.3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 spans="1:27" ht="15.75" customHeight="1" x14ac:dyDescent="0.3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 spans="1:27" ht="15.75" customHeight="1" x14ac:dyDescent="0.3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 spans="1:27" ht="15.75" customHeight="1" x14ac:dyDescent="0.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 spans="1:27" ht="15.75" customHeight="1" x14ac:dyDescent="0.3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 spans="1:27" ht="15.75" customHeight="1" x14ac:dyDescent="0.3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 spans="1:27" ht="15.75" customHeight="1" x14ac:dyDescent="0.3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 spans="1:27" ht="15.75" customHeight="1" x14ac:dyDescent="0.3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 spans="1:27" ht="15.75" customHeight="1" x14ac:dyDescent="0.3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 spans="1:27" ht="15.75" customHeight="1" x14ac:dyDescent="0.3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 spans="1:27" ht="15.75" customHeight="1" x14ac:dyDescent="0.3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 spans="1:27" ht="15.75" customHeight="1" x14ac:dyDescent="0.3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 spans="1:27" ht="15.75" customHeight="1" x14ac:dyDescent="0.3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 spans="1:27" ht="15.75" customHeight="1" x14ac:dyDescent="0.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 spans="1:27" ht="15.75" customHeight="1" x14ac:dyDescent="0.3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 spans="1:27" ht="15.75" customHeight="1" x14ac:dyDescent="0.3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 spans="1:27" ht="15.75" customHeight="1" x14ac:dyDescent="0.3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 spans="1:27" ht="15.75" customHeight="1" x14ac:dyDescent="0.3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 spans="1:27" ht="15.75" customHeight="1" x14ac:dyDescent="0.3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 spans="1:27" ht="15.75" customHeight="1" x14ac:dyDescent="0.3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 spans="1:27" ht="15.75" customHeight="1" x14ac:dyDescent="0.3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 spans="1:27" ht="15.75" customHeight="1" x14ac:dyDescent="0.3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 spans="1:27" ht="15.75" customHeight="1" x14ac:dyDescent="0.3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 spans="1:27" ht="15.75" customHeight="1" x14ac:dyDescent="0.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 spans="1:27" ht="15.75" customHeight="1" x14ac:dyDescent="0.3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 spans="1:27" ht="15.75" customHeight="1" x14ac:dyDescent="0.3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 spans="1:27" ht="15.75" customHeight="1" x14ac:dyDescent="0.3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 spans="1:27" ht="15.75" customHeight="1" x14ac:dyDescent="0.3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 spans="1:27" ht="15.75" customHeight="1" x14ac:dyDescent="0.3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 spans="1:27" ht="15.75" customHeight="1" x14ac:dyDescent="0.3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 spans="1:27" ht="15.75" customHeight="1" x14ac:dyDescent="0.3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 spans="1:27" ht="15.75" customHeight="1" x14ac:dyDescent="0.3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 spans="1:27" ht="15.75" customHeight="1" x14ac:dyDescent="0.3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 spans="1:27" ht="15.75" customHeight="1" x14ac:dyDescent="0.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 spans="1:27" ht="15.75" customHeight="1" x14ac:dyDescent="0.3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 spans="1:27" ht="15.75" customHeight="1" x14ac:dyDescent="0.3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 spans="1:27" ht="15.75" customHeight="1" x14ac:dyDescent="0.3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 spans="1:27" ht="15.75" customHeight="1" x14ac:dyDescent="0.3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 spans="1:27" ht="15.75" customHeight="1" x14ac:dyDescent="0.3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 spans="1:27" ht="15.75" customHeight="1" x14ac:dyDescent="0.3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 spans="1:27" ht="15.75" customHeight="1" x14ac:dyDescent="0.3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 spans="1:27" ht="15.75" customHeight="1" x14ac:dyDescent="0.3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 spans="1:27" ht="15.75" customHeight="1" x14ac:dyDescent="0.3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 spans="1:27" ht="15.75" customHeight="1" x14ac:dyDescent="0.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 spans="1:27" ht="15.75" customHeight="1" x14ac:dyDescent="0.3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 spans="1:27" ht="15.75" customHeight="1" x14ac:dyDescent="0.3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 spans="1:27" ht="15.75" customHeight="1" x14ac:dyDescent="0.3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 spans="1:27" ht="15.75" customHeight="1" x14ac:dyDescent="0.3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 spans="1:27" ht="15.75" customHeight="1" x14ac:dyDescent="0.3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 spans="1:27" ht="15.75" customHeight="1" x14ac:dyDescent="0.3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 spans="1:27" ht="15.75" customHeight="1" x14ac:dyDescent="0.3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 spans="1:27" ht="15.75" customHeight="1" x14ac:dyDescent="0.3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 spans="1:27" ht="15.75" customHeight="1" x14ac:dyDescent="0.3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 spans="1:27" ht="15.75" customHeight="1" x14ac:dyDescent="0.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 spans="1:27" ht="15.75" customHeight="1" x14ac:dyDescent="0.3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 spans="1:27" ht="15.75" customHeight="1" x14ac:dyDescent="0.3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 spans="1:27" ht="15.75" customHeight="1" x14ac:dyDescent="0.3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 spans="1:27" ht="15.75" customHeight="1" x14ac:dyDescent="0.3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 spans="1:27" ht="15.75" customHeight="1" x14ac:dyDescent="0.3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 spans="1:27" ht="15.75" customHeight="1" x14ac:dyDescent="0.3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 spans="1:27" ht="15.75" customHeight="1" x14ac:dyDescent="0.3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 spans="1:27" ht="15.75" customHeight="1" x14ac:dyDescent="0.3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 spans="1:27" ht="15.75" customHeight="1" x14ac:dyDescent="0.3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 spans="1:27" ht="15.75" customHeight="1" x14ac:dyDescent="0.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 spans="1:27" ht="15.75" customHeight="1" x14ac:dyDescent="0.3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 spans="1:27" ht="15.75" customHeight="1" x14ac:dyDescent="0.3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 spans="1:27" ht="15.75" customHeight="1" x14ac:dyDescent="0.3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 spans="1:27" ht="15.75" customHeight="1" x14ac:dyDescent="0.3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 spans="1:27" ht="15.75" customHeight="1" x14ac:dyDescent="0.3">
      <c r="A258" s="19"/>
    </row>
    <row r="259" spans="1:27" ht="15.75" customHeight="1" x14ac:dyDescent="0.3">
      <c r="A259" s="19"/>
    </row>
    <row r="260" spans="1:27" ht="15.75" customHeight="1" x14ac:dyDescent="0.3">
      <c r="A260" s="19"/>
    </row>
    <row r="261" spans="1:27" ht="15.75" customHeight="1" x14ac:dyDescent="0.3">
      <c r="A261" s="19"/>
    </row>
    <row r="262" spans="1:27" ht="15.75" customHeight="1" x14ac:dyDescent="0.3">
      <c r="A262" s="19"/>
    </row>
    <row r="263" spans="1:27" ht="15.75" customHeight="1" x14ac:dyDescent="0.3">
      <c r="A263" s="19"/>
    </row>
    <row r="264" spans="1:27" ht="15.75" customHeight="1" x14ac:dyDescent="0.3">
      <c r="A264" s="19"/>
    </row>
    <row r="265" spans="1:27" ht="15.75" customHeight="1" x14ac:dyDescent="0.3">
      <c r="A265" s="19"/>
    </row>
    <row r="266" spans="1:27" ht="15.75" customHeight="1" x14ac:dyDescent="0.3">
      <c r="A266" s="19"/>
    </row>
    <row r="267" spans="1:27" ht="15.75" customHeight="1" x14ac:dyDescent="0.3">
      <c r="A267" s="19"/>
    </row>
    <row r="268" spans="1:27" ht="15.75" customHeight="1" x14ac:dyDescent="0.3">
      <c r="A268" s="19"/>
    </row>
    <row r="269" spans="1:27" ht="15.75" customHeight="1" x14ac:dyDescent="0.3">
      <c r="A269" s="19"/>
    </row>
    <row r="270" spans="1:27" ht="15.75" customHeight="1" x14ac:dyDescent="0.3">
      <c r="A270" s="19"/>
    </row>
    <row r="271" spans="1:27" ht="15.75" customHeight="1" x14ac:dyDescent="0.3">
      <c r="A271" s="19"/>
    </row>
    <row r="272" spans="1:27" ht="15.75" customHeight="1" x14ac:dyDescent="0.3">
      <c r="A272" s="19"/>
    </row>
    <row r="273" spans="1:1" ht="15.75" customHeight="1" x14ac:dyDescent="0.3">
      <c r="A273" s="19"/>
    </row>
    <row r="274" spans="1:1" ht="15.75" customHeight="1" x14ac:dyDescent="0.3">
      <c r="A274" s="19"/>
    </row>
    <row r="275" spans="1:1" ht="15.75" customHeight="1" x14ac:dyDescent="0.3">
      <c r="A275" s="19"/>
    </row>
    <row r="276" spans="1:1" ht="15.75" customHeight="1" x14ac:dyDescent="0.3">
      <c r="A276" s="19"/>
    </row>
    <row r="277" spans="1:1" ht="15.75" customHeight="1" x14ac:dyDescent="0.3">
      <c r="A277" s="19"/>
    </row>
    <row r="278" spans="1:1" ht="15.75" customHeight="1" x14ac:dyDescent="0.3">
      <c r="A278" s="19"/>
    </row>
    <row r="279" spans="1:1" ht="15.75" customHeight="1" x14ac:dyDescent="0.3">
      <c r="A279" s="19"/>
    </row>
    <row r="280" spans="1:1" ht="15.75" customHeight="1" x14ac:dyDescent="0.3">
      <c r="A280" s="19"/>
    </row>
    <row r="281" spans="1:1" ht="15.75" customHeight="1" x14ac:dyDescent="0.3">
      <c r="A281" s="19"/>
    </row>
    <row r="282" spans="1:1" ht="15.75" customHeight="1" x14ac:dyDescent="0.3">
      <c r="A282" s="19"/>
    </row>
    <row r="283" spans="1:1" ht="15.75" customHeight="1" x14ac:dyDescent="0.3">
      <c r="A283" s="19"/>
    </row>
    <row r="284" spans="1:1" ht="15.75" customHeight="1" x14ac:dyDescent="0.3">
      <c r="A284" s="19"/>
    </row>
    <row r="285" spans="1:1" ht="15.75" customHeight="1" x14ac:dyDescent="0.3">
      <c r="A285" s="19"/>
    </row>
    <row r="286" spans="1:1" ht="15.75" customHeight="1" x14ac:dyDescent="0.3">
      <c r="A286" s="19"/>
    </row>
    <row r="287" spans="1:1" ht="15.75" customHeight="1" x14ac:dyDescent="0.3">
      <c r="A287" s="19"/>
    </row>
    <row r="288" spans="1:1" ht="15.75" customHeight="1" x14ac:dyDescent="0.3">
      <c r="A288" s="19"/>
    </row>
    <row r="289" spans="1:1" ht="15.75" customHeight="1" x14ac:dyDescent="0.3">
      <c r="A289" s="19"/>
    </row>
    <row r="290" spans="1:1" ht="15.75" customHeight="1" x14ac:dyDescent="0.3">
      <c r="A290" s="19"/>
    </row>
    <row r="291" spans="1:1" ht="15.75" customHeight="1" x14ac:dyDescent="0.3">
      <c r="A291" s="19"/>
    </row>
    <row r="292" spans="1:1" ht="15.75" customHeight="1" x14ac:dyDescent="0.3">
      <c r="A292" s="19"/>
    </row>
    <row r="293" spans="1:1" ht="15.75" customHeight="1" x14ac:dyDescent="0.3">
      <c r="A293" s="19"/>
    </row>
    <row r="294" spans="1:1" ht="15.75" customHeight="1" x14ac:dyDescent="0.3">
      <c r="A294" s="19"/>
    </row>
    <row r="295" spans="1:1" ht="15.75" customHeight="1" x14ac:dyDescent="0.3">
      <c r="A295" s="19"/>
    </row>
    <row r="296" spans="1:1" ht="15.75" customHeight="1" x14ac:dyDescent="0.3">
      <c r="A296" s="19"/>
    </row>
    <row r="297" spans="1:1" ht="15.75" customHeight="1" x14ac:dyDescent="0.3">
      <c r="A297" s="19"/>
    </row>
    <row r="298" spans="1:1" ht="15.75" customHeight="1" x14ac:dyDescent="0.3">
      <c r="A298" s="19"/>
    </row>
    <row r="299" spans="1:1" ht="15.75" customHeight="1" x14ac:dyDescent="0.3">
      <c r="A299" s="19"/>
    </row>
    <row r="300" spans="1:1" ht="15.75" customHeight="1" x14ac:dyDescent="0.3">
      <c r="A300" s="19"/>
    </row>
    <row r="301" spans="1:1" ht="15.75" customHeight="1" x14ac:dyDescent="0.3">
      <c r="A301" s="19"/>
    </row>
    <row r="302" spans="1:1" ht="15.75" customHeight="1" x14ac:dyDescent="0.3">
      <c r="A302" s="19"/>
    </row>
    <row r="303" spans="1:1" ht="15.75" customHeight="1" x14ac:dyDescent="0.3">
      <c r="A303" s="19"/>
    </row>
    <row r="304" spans="1:1" ht="15.75" customHeight="1" x14ac:dyDescent="0.3">
      <c r="A304" s="19"/>
    </row>
    <row r="305" spans="1:1" ht="15.75" customHeight="1" x14ac:dyDescent="0.3">
      <c r="A305" s="19"/>
    </row>
    <row r="306" spans="1:1" ht="15.75" customHeight="1" x14ac:dyDescent="0.3">
      <c r="A306" s="19"/>
    </row>
    <row r="307" spans="1:1" ht="15.75" customHeight="1" x14ac:dyDescent="0.3">
      <c r="A307" s="19"/>
    </row>
    <row r="308" spans="1:1" ht="15.75" customHeight="1" x14ac:dyDescent="0.3">
      <c r="A308" s="19"/>
    </row>
    <row r="309" spans="1:1" ht="15.75" customHeight="1" x14ac:dyDescent="0.3">
      <c r="A309" s="19"/>
    </row>
    <row r="310" spans="1:1" ht="15.75" customHeight="1" x14ac:dyDescent="0.3">
      <c r="A310" s="19"/>
    </row>
    <row r="311" spans="1:1" ht="15.75" customHeight="1" x14ac:dyDescent="0.3">
      <c r="A311" s="19"/>
    </row>
    <row r="312" spans="1:1" ht="15.75" customHeight="1" x14ac:dyDescent="0.3">
      <c r="A312" s="19"/>
    </row>
    <row r="313" spans="1:1" ht="15.75" customHeight="1" x14ac:dyDescent="0.3">
      <c r="A313" s="19"/>
    </row>
    <row r="314" spans="1:1" ht="15.75" customHeight="1" x14ac:dyDescent="0.3">
      <c r="A314" s="19"/>
    </row>
    <row r="315" spans="1:1" ht="15.75" customHeight="1" x14ac:dyDescent="0.3">
      <c r="A315" s="19"/>
    </row>
    <row r="316" spans="1:1" ht="15.75" customHeight="1" x14ac:dyDescent="0.3">
      <c r="A316" s="19"/>
    </row>
    <row r="317" spans="1:1" ht="15.75" customHeight="1" x14ac:dyDescent="0.3">
      <c r="A317" s="19"/>
    </row>
    <row r="318" spans="1:1" ht="15.75" customHeight="1" x14ac:dyDescent="0.3">
      <c r="A318" s="19"/>
    </row>
    <row r="319" spans="1:1" ht="15.75" customHeight="1" x14ac:dyDescent="0.3">
      <c r="A319" s="19"/>
    </row>
    <row r="320" spans="1:1" ht="15.75" customHeight="1" x14ac:dyDescent="0.3">
      <c r="A320" s="19"/>
    </row>
    <row r="321" spans="1:1" ht="15.75" customHeight="1" x14ac:dyDescent="0.3">
      <c r="A321" s="19"/>
    </row>
    <row r="322" spans="1:1" ht="15.75" customHeight="1" x14ac:dyDescent="0.3">
      <c r="A322" s="19"/>
    </row>
    <row r="323" spans="1:1" ht="15.75" customHeight="1" x14ac:dyDescent="0.3">
      <c r="A323" s="19"/>
    </row>
    <row r="324" spans="1:1" ht="15.75" customHeight="1" x14ac:dyDescent="0.3">
      <c r="A324" s="19"/>
    </row>
    <row r="325" spans="1:1" ht="15.75" customHeight="1" x14ac:dyDescent="0.3">
      <c r="A325" s="19"/>
    </row>
    <row r="326" spans="1:1" ht="15.75" customHeight="1" x14ac:dyDescent="0.3">
      <c r="A326" s="19"/>
    </row>
    <row r="327" spans="1:1" ht="15.75" customHeight="1" x14ac:dyDescent="0.3">
      <c r="A327" s="19"/>
    </row>
    <row r="328" spans="1:1" ht="15.75" customHeight="1" x14ac:dyDescent="0.3">
      <c r="A328" s="19"/>
    </row>
    <row r="329" spans="1:1" ht="15.75" customHeight="1" x14ac:dyDescent="0.3">
      <c r="A329" s="19"/>
    </row>
    <row r="330" spans="1:1" ht="15.75" customHeight="1" x14ac:dyDescent="0.3">
      <c r="A330" s="19"/>
    </row>
    <row r="331" spans="1:1" ht="15.75" customHeight="1" x14ac:dyDescent="0.3">
      <c r="A331" s="19"/>
    </row>
    <row r="332" spans="1:1" ht="15.75" customHeight="1" x14ac:dyDescent="0.3">
      <c r="A332" s="19"/>
    </row>
    <row r="333" spans="1:1" ht="15.75" customHeight="1" x14ac:dyDescent="0.3">
      <c r="A333" s="19"/>
    </row>
    <row r="334" spans="1:1" ht="15.75" customHeight="1" x14ac:dyDescent="0.3">
      <c r="A334" s="19"/>
    </row>
    <row r="335" spans="1:1" ht="15.75" customHeight="1" x14ac:dyDescent="0.3">
      <c r="A335" s="19"/>
    </row>
    <row r="336" spans="1:1" ht="15.75" customHeight="1" x14ac:dyDescent="0.3">
      <c r="A336" s="19"/>
    </row>
    <row r="337" spans="1:1" ht="15.75" customHeight="1" x14ac:dyDescent="0.3">
      <c r="A337" s="19"/>
    </row>
    <row r="338" spans="1:1" ht="15.75" customHeight="1" x14ac:dyDescent="0.3">
      <c r="A338" s="19"/>
    </row>
    <row r="339" spans="1:1" ht="15.75" customHeight="1" x14ac:dyDescent="0.3">
      <c r="A339" s="19"/>
    </row>
    <row r="340" spans="1:1" ht="15.75" customHeight="1" x14ac:dyDescent="0.3">
      <c r="A340" s="19"/>
    </row>
    <row r="341" spans="1:1" ht="15.75" customHeight="1" x14ac:dyDescent="0.3">
      <c r="A341" s="19"/>
    </row>
    <row r="342" spans="1:1" ht="15.75" customHeight="1" x14ac:dyDescent="0.3">
      <c r="A342" s="19"/>
    </row>
    <row r="343" spans="1:1" ht="15.75" customHeight="1" x14ac:dyDescent="0.3">
      <c r="A343" s="19"/>
    </row>
    <row r="344" spans="1:1" ht="15.75" customHeight="1" x14ac:dyDescent="0.3">
      <c r="A344" s="19"/>
    </row>
    <row r="345" spans="1:1" ht="15.75" customHeight="1" x14ac:dyDescent="0.3">
      <c r="A345" s="19"/>
    </row>
    <row r="346" spans="1:1" ht="15.75" customHeight="1" x14ac:dyDescent="0.3">
      <c r="A346" s="19"/>
    </row>
    <row r="347" spans="1:1" ht="15.75" customHeight="1" x14ac:dyDescent="0.3">
      <c r="A347" s="19"/>
    </row>
    <row r="348" spans="1:1" ht="15.75" customHeight="1" x14ac:dyDescent="0.3">
      <c r="A348" s="19"/>
    </row>
    <row r="349" spans="1:1" ht="15.75" customHeight="1" x14ac:dyDescent="0.3">
      <c r="A349" s="19"/>
    </row>
    <row r="350" spans="1:1" ht="15.75" customHeight="1" x14ac:dyDescent="0.3">
      <c r="A350" s="19"/>
    </row>
    <row r="351" spans="1:1" ht="15.75" customHeight="1" x14ac:dyDescent="0.3">
      <c r="A351" s="19"/>
    </row>
    <row r="352" spans="1:1" ht="15.75" customHeight="1" x14ac:dyDescent="0.3">
      <c r="A352" s="19"/>
    </row>
    <row r="353" spans="1:1" ht="15.75" customHeight="1" x14ac:dyDescent="0.3">
      <c r="A353" s="19"/>
    </row>
    <row r="354" spans="1:1" ht="15.75" customHeight="1" x14ac:dyDescent="0.3">
      <c r="A354" s="19"/>
    </row>
    <row r="355" spans="1:1" ht="15.75" customHeight="1" x14ac:dyDescent="0.3">
      <c r="A355" s="19"/>
    </row>
    <row r="356" spans="1:1" ht="15.75" customHeight="1" x14ac:dyDescent="0.3">
      <c r="A356" s="19"/>
    </row>
    <row r="357" spans="1:1" ht="15.75" customHeight="1" x14ac:dyDescent="0.3">
      <c r="A357" s="19"/>
    </row>
    <row r="358" spans="1:1" ht="15.75" customHeight="1" x14ac:dyDescent="0.3">
      <c r="A358" s="19"/>
    </row>
    <row r="359" spans="1:1" ht="15.75" customHeight="1" x14ac:dyDescent="0.3">
      <c r="A359" s="19"/>
    </row>
    <row r="360" spans="1:1" ht="15.75" customHeight="1" x14ac:dyDescent="0.3">
      <c r="A360" s="19"/>
    </row>
    <row r="361" spans="1:1" ht="15.75" customHeight="1" x14ac:dyDescent="0.3">
      <c r="A361" s="19"/>
    </row>
    <row r="362" spans="1:1" ht="15.75" customHeight="1" x14ac:dyDescent="0.3">
      <c r="A362" s="19"/>
    </row>
    <row r="363" spans="1:1" ht="15.75" customHeight="1" x14ac:dyDescent="0.3">
      <c r="A363" s="19"/>
    </row>
    <row r="364" spans="1:1" ht="15.75" customHeight="1" x14ac:dyDescent="0.3">
      <c r="A364" s="19"/>
    </row>
    <row r="365" spans="1:1" ht="15.75" customHeight="1" x14ac:dyDescent="0.3">
      <c r="A365" s="19"/>
    </row>
    <row r="366" spans="1:1" ht="15.75" customHeight="1" x14ac:dyDescent="0.3">
      <c r="A366" s="19"/>
    </row>
    <row r="367" spans="1:1" ht="15.75" customHeight="1" x14ac:dyDescent="0.3">
      <c r="A367" s="19"/>
    </row>
    <row r="368" spans="1:1" ht="15.75" customHeight="1" x14ac:dyDescent="0.3">
      <c r="A368" s="19"/>
    </row>
    <row r="369" spans="1:1" ht="15.75" customHeight="1" x14ac:dyDescent="0.3">
      <c r="A369" s="19"/>
    </row>
    <row r="370" spans="1:1" ht="15.75" customHeight="1" x14ac:dyDescent="0.3">
      <c r="A370" s="19"/>
    </row>
    <row r="371" spans="1:1" ht="15.75" customHeight="1" x14ac:dyDescent="0.3">
      <c r="A371" s="19"/>
    </row>
    <row r="372" spans="1:1" ht="15.75" customHeight="1" x14ac:dyDescent="0.3">
      <c r="A372" s="19"/>
    </row>
    <row r="373" spans="1:1" ht="15.75" customHeight="1" x14ac:dyDescent="0.3">
      <c r="A373" s="19"/>
    </row>
    <row r="374" spans="1:1" ht="15.75" customHeight="1" x14ac:dyDescent="0.3">
      <c r="A374" s="19"/>
    </row>
    <row r="375" spans="1:1" ht="15.75" customHeight="1" x14ac:dyDescent="0.3">
      <c r="A375" s="19"/>
    </row>
    <row r="376" spans="1:1" ht="15.75" customHeight="1" x14ac:dyDescent="0.3">
      <c r="A376" s="19"/>
    </row>
    <row r="377" spans="1:1" ht="15.75" customHeight="1" x14ac:dyDescent="0.3">
      <c r="A377" s="19"/>
    </row>
    <row r="378" spans="1:1" ht="15.75" customHeight="1" x14ac:dyDescent="0.3">
      <c r="A378" s="19"/>
    </row>
    <row r="379" spans="1:1" ht="15.75" customHeight="1" x14ac:dyDescent="0.3">
      <c r="A379" s="19"/>
    </row>
    <row r="380" spans="1:1" ht="15.75" customHeight="1" x14ac:dyDescent="0.3">
      <c r="A380" s="19"/>
    </row>
    <row r="381" spans="1:1" ht="15.75" customHeight="1" x14ac:dyDescent="0.3">
      <c r="A381" s="19"/>
    </row>
    <row r="382" spans="1:1" ht="15.75" customHeight="1" x14ac:dyDescent="0.3">
      <c r="A382" s="19"/>
    </row>
    <row r="383" spans="1:1" ht="15.75" customHeight="1" x14ac:dyDescent="0.3">
      <c r="A383" s="19"/>
    </row>
    <row r="384" spans="1:1" ht="15.75" customHeight="1" x14ac:dyDescent="0.3">
      <c r="A384" s="19"/>
    </row>
    <row r="385" spans="1:1" ht="15.75" customHeight="1" x14ac:dyDescent="0.3">
      <c r="A385" s="19"/>
    </row>
    <row r="386" spans="1:1" ht="15.75" customHeight="1" x14ac:dyDescent="0.3">
      <c r="A386" s="19"/>
    </row>
    <row r="387" spans="1:1" ht="15.75" customHeight="1" x14ac:dyDescent="0.3">
      <c r="A387" s="19"/>
    </row>
    <row r="388" spans="1:1" ht="15.75" customHeight="1" x14ac:dyDescent="0.3">
      <c r="A388" s="19"/>
    </row>
    <row r="389" spans="1:1" ht="15.75" customHeight="1" x14ac:dyDescent="0.3">
      <c r="A389" s="19"/>
    </row>
    <row r="390" spans="1:1" ht="15.75" customHeight="1" x14ac:dyDescent="0.3">
      <c r="A390" s="19"/>
    </row>
    <row r="391" spans="1:1" ht="15.75" customHeight="1" x14ac:dyDescent="0.3">
      <c r="A391" s="19"/>
    </row>
    <row r="392" spans="1:1" ht="15.75" customHeight="1" x14ac:dyDescent="0.3">
      <c r="A392" s="19"/>
    </row>
    <row r="393" spans="1:1" ht="15.75" customHeight="1" x14ac:dyDescent="0.3">
      <c r="A393" s="19"/>
    </row>
    <row r="394" spans="1:1" ht="15.75" customHeight="1" x14ac:dyDescent="0.3">
      <c r="A394" s="19"/>
    </row>
    <row r="395" spans="1:1" ht="15.75" customHeight="1" x14ac:dyDescent="0.3">
      <c r="A395" s="19"/>
    </row>
    <row r="396" spans="1:1" ht="15.75" customHeight="1" x14ac:dyDescent="0.3">
      <c r="A396" s="19"/>
    </row>
    <row r="397" spans="1:1" ht="15.75" customHeight="1" x14ac:dyDescent="0.3">
      <c r="A397" s="19"/>
    </row>
    <row r="398" spans="1:1" ht="15.75" customHeight="1" x14ac:dyDescent="0.3">
      <c r="A398" s="19"/>
    </row>
    <row r="399" spans="1:1" ht="15.75" customHeight="1" x14ac:dyDescent="0.3">
      <c r="A399" s="19"/>
    </row>
    <row r="400" spans="1:1" ht="15.75" customHeight="1" x14ac:dyDescent="0.3">
      <c r="A400" s="19"/>
    </row>
    <row r="401" spans="1:1" ht="15.75" customHeight="1" x14ac:dyDescent="0.3">
      <c r="A401" s="19"/>
    </row>
    <row r="402" spans="1:1" ht="15.75" customHeight="1" x14ac:dyDescent="0.3">
      <c r="A402" s="19"/>
    </row>
    <row r="403" spans="1:1" ht="15.75" customHeight="1" x14ac:dyDescent="0.3">
      <c r="A403" s="19"/>
    </row>
    <row r="404" spans="1:1" ht="15.75" customHeight="1" x14ac:dyDescent="0.3">
      <c r="A404" s="19"/>
    </row>
    <row r="405" spans="1:1" ht="15.75" customHeight="1" x14ac:dyDescent="0.3">
      <c r="A405" s="19"/>
    </row>
    <row r="406" spans="1:1" ht="15.75" customHeight="1" x14ac:dyDescent="0.3">
      <c r="A406" s="19"/>
    </row>
    <row r="407" spans="1:1" ht="15.75" customHeight="1" x14ac:dyDescent="0.3">
      <c r="A407" s="19"/>
    </row>
    <row r="408" spans="1:1" ht="15.75" customHeight="1" x14ac:dyDescent="0.3">
      <c r="A408" s="19"/>
    </row>
    <row r="409" spans="1:1" ht="15.75" customHeight="1" x14ac:dyDescent="0.3">
      <c r="A409" s="19"/>
    </row>
    <row r="410" spans="1:1" ht="15.75" customHeight="1" x14ac:dyDescent="0.3">
      <c r="A410" s="19"/>
    </row>
    <row r="411" spans="1:1" ht="15.75" customHeight="1" x14ac:dyDescent="0.3">
      <c r="A411" s="19"/>
    </row>
    <row r="412" spans="1:1" ht="15.75" customHeight="1" x14ac:dyDescent="0.3">
      <c r="A412" s="19"/>
    </row>
    <row r="413" spans="1:1" ht="15.75" customHeight="1" x14ac:dyDescent="0.3">
      <c r="A413" s="19"/>
    </row>
    <row r="414" spans="1:1" ht="15.75" customHeight="1" x14ac:dyDescent="0.3">
      <c r="A414" s="19"/>
    </row>
    <row r="415" spans="1:1" ht="15.75" customHeight="1" x14ac:dyDescent="0.3">
      <c r="A415" s="19"/>
    </row>
    <row r="416" spans="1:1" ht="15.75" customHeight="1" x14ac:dyDescent="0.3">
      <c r="A416" s="19"/>
    </row>
    <row r="417" spans="1:1" ht="15.75" customHeight="1" x14ac:dyDescent="0.3">
      <c r="A417" s="19"/>
    </row>
    <row r="418" spans="1:1" ht="15.75" customHeight="1" x14ac:dyDescent="0.3">
      <c r="A418" s="19"/>
    </row>
    <row r="419" spans="1:1" ht="15.75" customHeight="1" x14ac:dyDescent="0.3">
      <c r="A419" s="19"/>
    </row>
    <row r="420" spans="1:1" ht="15.75" customHeight="1" x14ac:dyDescent="0.3">
      <c r="A420" s="19"/>
    </row>
    <row r="421" spans="1:1" ht="15.75" customHeight="1" x14ac:dyDescent="0.3">
      <c r="A421" s="19"/>
    </row>
    <row r="422" spans="1:1" ht="15.75" customHeight="1" x14ac:dyDescent="0.3">
      <c r="A422" s="19"/>
    </row>
    <row r="423" spans="1:1" ht="15.75" customHeight="1" x14ac:dyDescent="0.3">
      <c r="A423" s="19"/>
    </row>
    <row r="424" spans="1:1" ht="15.75" customHeight="1" x14ac:dyDescent="0.3">
      <c r="A424" s="19"/>
    </row>
    <row r="425" spans="1:1" ht="15.75" customHeight="1" x14ac:dyDescent="0.3">
      <c r="A425" s="19"/>
    </row>
    <row r="426" spans="1:1" ht="15.75" customHeight="1" x14ac:dyDescent="0.3">
      <c r="A426" s="19"/>
    </row>
    <row r="427" spans="1:1" ht="15.75" customHeight="1" x14ac:dyDescent="0.3">
      <c r="A427" s="19"/>
    </row>
    <row r="428" spans="1:1" ht="15.75" customHeight="1" x14ac:dyDescent="0.3">
      <c r="A428" s="19"/>
    </row>
    <row r="429" spans="1:1" ht="15.75" customHeight="1" x14ac:dyDescent="0.3">
      <c r="A429" s="19"/>
    </row>
    <row r="430" spans="1:1" ht="15.75" customHeight="1" x14ac:dyDescent="0.3">
      <c r="A430" s="19"/>
    </row>
    <row r="431" spans="1:1" ht="15.75" customHeight="1" x14ac:dyDescent="0.3">
      <c r="A431" s="19"/>
    </row>
    <row r="432" spans="1:1" ht="15.75" customHeight="1" x14ac:dyDescent="0.3">
      <c r="A432" s="19"/>
    </row>
    <row r="433" spans="1:1" ht="15.75" customHeight="1" x14ac:dyDescent="0.3">
      <c r="A433" s="19"/>
    </row>
    <row r="434" spans="1:1" ht="15.75" customHeight="1" x14ac:dyDescent="0.3">
      <c r="A434" s="19"/>
    </row>
    <row r="435" spans="1:1" ht="15.75" customHeight="1" x14ac:dyDescent="0.3">
      <c r="A435" s="19"/>
    </row>
    <row r="436" spans="1:1" ht="15.75" customHeight="1" x14ac:dyDescent="0.3">
      <c r="A436" s="19"/>
    </row>
    <row r="437" spans="1:1" ht="15.75" customHeight="1" x14ac:dyDescent="0.3">
      <c r="A437" s="19"/>
    </row>
    <row r="438" spans="1:1" ht="15.75" customHeight="1" x14ac:dyDescent="0.3">
      <c r="A438" s="19"/>
    </row>
    <row r="439" spans="1:1" ht="15.75" customHeight="1" x14ac:dyDescent="0.3">
      <c r="A439" s="19"/>
    </row>
    <row r="440" spans="1:1" ht="15.75" customHeight="1" x14ac:dyDescent="0.3">
      <c r="A440" s="19"/>
    </row>
    <row r="441" spans="1:1" ht="15.75" customHeight="1" x14ac:dyDescent="0.3">
      <c r="A441" s="19"/>
    </row>
    <row r="442" spans="1:1" ht="15.75" customHeight="1" x14ac:dyDescent="0.3">
      <c r="A442" s="19"/>
    </row>
    <row r="443" spans="1:1" ht="15.75" customHeight="1" x14ac:dyDescent="0.3">
      <c r="A443" s="19"/>
    </row>
    <row r="444" spans="1:1" ht="15.75" customHeight="1" x14ac:dyDescent="0.3">
      <c r="A444" s="19"/>
    </row>
    <row r="445" spans="1:1" ht="15.75" customHeight="1" x14ac:dyDescent="0.3">
      <c r="A445" s="19"/>
    </row>
    <row r="446" spans="1:1" ht="15.75" customHeight="1" x14ac:dyDescent="0.3">
      <c r="A446" s="19"/>
    </row>
    <row r="447" spans="1:1" ht="15.75" customHeight="1" x14ac:dyDescent="0.3">
      <c r="A447" s="19"/>
    </row>
    <row r="448" spans="1:1" ht="15.75" customHeight="1" x14ac:dyDescent="0.3">
      <c r="A448" s="19"/>
    </row>
    <row r="449" spans="1:1" ht="15.75" customHeight="1" x14ac:dyDescent="0.3">
      <c r="A449" s="19"/>
    </row>
    <row r="450" spans="1:1" ht="15.75" customHeight="1" x14ac:dyDescent="0.3">
      <c r="A450" s="19"/>
    </row>
    <row r="451" spans="1:1" ht="15.75" customHeight="1" x14ac:dyDescent="0.3">
      <c r="A451" s="19"/>
    </row>
    <row r="452" spans="1:1" ht="15.75" customHeight="1" x14ac:dyDescent="0.3">
      <c r="A452" s="19"/>
    </row>
    <row r="453" spans="1:1" ht="15.75" customHeight="1" x14ac:dyDescent="0.3">
      <c r="A453" s="19"/>
    </row>
    <row r="454" spans="1:1" ht="15.75" customHeight="1" x14ac:dyDescent="0.3">
      <c r="A454" s="19"/>
    </row>
    <row r="455" spans="1:1" ht="15.75" customHeight="1" x14ac:dyDescent="0.3">
      <c r="A455" s="19"/>
    </row>
    <row r="456" spans="1:1" ht="15.75" customHeight="1" x14ac:dyDescent="0.3">
      <c r="A456" s="19"/>
    </row>
    <row r="457" spans="1:1" ht="15.75" customHeight="1" x14ac:dyDescent="0.3">
      <c r="A457" s="19"/>
    </row>
    <row r="458" spans="1:1" ht="15.75" customHeight="1" x14ac:dyDescent="0.3">
      <c r="A458" s="19"/>
    </row>
    <row r="459" spans="1:1" ht="15.75" customHeight="1" x14ac:dyDescent="0.3">
      <c r="A459" s="19"/>
    </row>
    <row r="460" spans="1:1" ht="15.75" customHeight="1" x14ac:dyDescent="0.3">
      <c r="A460" s="19"/>
    </row>
    <row r="461" spans="1:1" ht="15.75" customHeight="1" x14ac:dyDescent="0.3">
      <c r="A461" s="19"/>
    </row>
    <row r="462" spans="1:1" ht="15.75" customHeight="1" x14ac:dyDescent="0.3">
      <c r="A462" s="19"/>
    </row>
    <row r="463" spans="1:1" ht="15.75" customHeight="1" x14ac:dyDescent="0.3">
      <c r="A463" s="19"/>
    </row>
    <row r="464" spans="1:1" ht="15.75" customHeight="1" x14ac:dyDescent="0.3">
      <c r="A464" s="19"/>
    </row>
    <row r="465" spans="1:1" ht="15.75" customHeight="1" x14ac:dyDescent="0.3">
      <c r="A465" s="19"/>
    </row>
    <row r="466" spans="1:1" ht="15.75" customHeight="1" x14ac:dyDescent="0.3">
      <c r="A466" s="19"/>
    </row>
    <row r="467" spans="1:1" ht="15.75" customHeight="1" x14ac:dyDescent="0.3">
      <c r="A467" s="19"/>
    </row>
    <row r="468" spans="1:1" ht="15.75" customHeight="1" x14ac:dyDescent="0.3">
      <c r="A468" s="19"/>
    </row>
    <row r="469" spans="1:1" ht="15.75" customHeight="1" x14ac:dyDescent="0.3">
      <c r="A469" s="19"/>
    </row>
    <row r="470" spans="1:1" ht="15.75" customHeight="1" x14ac:dyDescent="0.3">
      <c r="A470" s="19"/>
    </row>
    <row r="471" spans="1:1" ht="15.75" customHeight="1" x14ac:dyDescent="0.3">
      <c r="A471" s="19"/>
    </row>
    <row r="472" spans="1:1" ht="15.75" customHeight="1" x14ac:dyDescent="0.3">
      <c r="A472" s="19"/>
    </row>
    <row r="473" spans="1:1" ht="15.75" customHeight="1" x14ac:dyDescent="0.3">
      <c r="A473" s="19"/>
    </row>
    <row r="474" spans="1:1" ht="15.75" customHeight="1" x14ac:dyDescent="0.3">
      <c r="A474" s="19"/>
    </row>
    <row r="475" spans="1:1" ht="15.75" customHeight="1" x14ac:dyDescent="0.3">
      <c r="A475" s="19"/>
    </row>
    <row r="476" spans="1:1" ht="15.75" customHeight="1" x14ac:dyDescent="0.3">
      <c r="A476" s="19"/>
    </row>
    <row r="477" spans="1:1" ht="15.75" customHeight="1" x14ac:dyDescent="0.3">
      <c r="A477" s="19"/>
    </row>
    <row r="478" spans="1:1" ht="15.75" customHeight="1" x14ac:dyDescent="0.3">
      <c r="A478" s="19"/>
    </row>
    <row r="479" spans="1:1" ht="15.75" customHeight="1" x14ac:dyDescent="0.3">
      <c r="A479" s="19"/>
    </row>
    <row r="480" spans="1:1" ht="15.75" customHeight="1" x14ac:dyDescent="0.3">
      <c r="A480" s="19"/>
    </row>
    <row r="481" spans="1:1" ht="15.75" customHeight="1" x14ac:dyDescent="0.3">
      <c r="A481" s="19"/>
    </row>
    <row r="482" spans="1:1" ht="15.75" customHeight="1" x14ac:dyDescent="0.3">
      <c r="A482" s="19"/>
    </row>
    <row r="483" spans="1:1" ht="15.75" customHeight="1" x14ac:dyDescent="0.3">
      <c r="A483" s="19"/>
    </row>
    <row r="484" spans="1:1" ht="15.75" customHeight="1" x14ac:dyDescent="0.3">
      <c r="A484" s="19"/>
    </row>
    <row r="485" spans="1:1" ht="15.75" customHeight="1" x14ac:dyDescent="0.3">
      <c r="A485" s="19"/>
    </row>
    <row r="486" spans="1:1" ht="15.75" customHeight="1" x14ac:dyDescent="0.3">
      <c r="A486" s="19"/>
    </row>
    <row r="487" spans="1:1" ht="15.75" customHeight="1" x14ac:dyDescent="0.3">
      <c r="A487" s="19"/>
    </row>
    <row r="488" spans="1:1" ht="15.75" customHeight="1" x14ac:dyDescent="0.3">
      <c r="A488" s="19"/>
    </row>
    <row r="489" spans="1:1" ht="15.75" customHeight="1" x14ac:dyDescent="0.3">
      <c r="A489" s="19"/>
    </row>
    <row r="490" spans="1:1" ht="15.75" customHeight="1" x14ac:dyDescent="0.3">
      <c r="A490" s="19"/>
    </row>
    <row r="491" spans="1:1" ht="15.75" customHeight="1" x14ac:dyDescent="0.3">
      <c r="A491" s="19"/>
    </row>
    <row r="492" spans="1:1" ht="15.75" customHeight="1" x14ac:dyDescent="0.3">
      <c r="A492" s="19"/>
    </row>
    <row r="493" spans="1:1" ht="15.75" customHeight="1" x14ac:dyDescent="0.3">
      <c r="A493" s="19"/>
    </row>
    <row r="494" spans="1:1" ht="15.75" customHeight="1" x14ac:dyDescent="0.3">
      <c r="A494" s="19"/>
    </row>
    <row r="495" spans="1:1" ht="15.75" customHeight="1" x14ac:dyDescent="0.3">
      <c r="A495" s="19"/>
    </row>
    <row r="496" spans="1:1" ht="15.75" customHeight="1" x14ac:dyDescent="0.3">
      <c r="A496" s="19"/>
    </row>
    <row r="497" spans="1:1" ht="15.75" customHeight="1" x14ac:dyDescent="0.3">
      <c r="A497" s="19"/>
    </row>
    <row r="498" spans="1:1" ht="15.75" customHeight="1" x14ac:dyDescent="0.3">
      <c r="A498" s="19"/>
    </row>
    <row r="499" spans="1:1" ht="15.75" customHeight="1" x14ac:dyDescent="0.3">
      <c r="A499" s="19"/>
    </row>
    <row r="500" spans="1:1" ht="15.75" customHeight="1" x14ac:dyDescent="0.3">
      <c r="A500" s="19"/>
    </row>
    <row r="501" spans="1:1" ht="15.75" customHeight="1" x14ac:dyDescent="0.3">
      <c r="A501" s="19"/>
    </row>
    <row r="502" spans="1:1" ht="15.75" customHeight="1" x14ac:dyDescent="0.3">
      <c r="A502" s="19"/>
    </row>
    <row r="503" spans="1:1" ht="15.75" customHeight="1" x14ac:dyDescent="0.3">
      <c r="A503" s="19"/>
    </row>
    <row r="504" spans="1:1" ht="15.75" customHeight="1" x14ac:dyDescent="0.3">
      <c r="A504" s="19"/>
    </row>
    <row r="505" spans="1:1" ht="15.75" customHeight="1" x14ac:dyDescent="0.3">
      <c r="A505" s="19"/>
    </row>
    <row r="506" spans="1:1" ht="15.75" customHeight="1" x14ac:dyDescent="0.3">
      <c r="A506" s="19"/>
    </row>
    <row r="507" spans="1:1" ht="15.75" customHeight="1" x14ac:dyDescent="0.3">
      <c r="A507" s="19"/>
    </row>
    <row r="508" spans="1:1" ht="15.75" customHeight="1" x14ac:dyDescent="0.3">
      <c r="A508" s="19"/>
    </row>
    <row r="509" spans="1:1" ht="15.75" customHeight="1" x14ac:dyDescent="0.3">
      <c r="A509" s="19"/>
    </row>
    <row r="510" spans="1:1" ht="15.75" customHeight="1" x14ac:dyDescent="0.3">
      <c r="A510" s="19"/>
    </row>
    <row r="511" spans="1:1" ht="15.75" customHeight="1" x14ac:dyDescent="0.3">
      <c r="A511" s="19"/>
    </row>
    <row r="512" spans="1:1" ht="15.75" customHeight="1" x14ac:dyDescent="0.3">
      <c r="A512" s="19"/>
    </row>
    <row r="513" spans="1:1" ht="15.75" customHeight="1" x14ac:dyDescent="0.3">
      <c r="A513" s="19"/>
    </row>
    <row r="514" spans="1:1" ht="15.75" customHeight="1" x14ac:dyDescent="0.3">
      <c r="A514" s="19"/>
    </row>
    <row r="515" spans="1:1" ht="15.75" customHeight="1" x14ac:dyDescent="0.3">
      <c r="A515" s="19"/>
    </row>
    <row r="516" spans="1:1" ht="15.75" customHeight="1" x14ac:dyDescent="0.3">
      <c r="A516" s="19"/>
    </row>
    <row r="517" spans="1:1" ht="15.75" customHeight="1" x14ac:dyDescent="0.3">
      <c r="A517" s="19"/>
    </row>
    <row r="518" spans="1:1" ht="15.75" customHeight="1" x14ac:dyDescent="0.3">
      <c r="A518" s="19"/>
    </row>
    <row r="519" spans="1:1" ht="15.75" customHeight="1" x14ac:dyDescent="0.3">
      <c r="A519" s="19"/>
    </row>
    <row r="520" spans="1:1" ht="15.75" customHeight="1" x14ac:dyDescent="0.3">
      <c r="A520" s="19"/>
    </row>
    <row r="521" spans="1:1" ht="15.75" customHeight="1" x14ac:dyDescent="0.3">
      <c r="A521" s="19"/>
    </row>
    <row r="522" spans="1:1" ht="15.75" customHeight="1" x14ac:dyDescent="0.3">
      <c r="A522" s="19"/>
    </row>
    <row r="523" spans="1:1" ht="15.75" customHeight="1" x14ac:dyDescent="0.3">
      <c r="A523" s="19"/>
    </row>
    <row r="524" spans="1:1" ht="15.75" customHeight="1" x14ac:dyDescent="0.3">
      <c r="A524" s="19"/>
    </row>
    <row r="525" spans="1:1" ht="15.75" customHeight="1" x14ac:dyDescent="0.3">
      <c r="A525" s="19"/>
    </row>
    <row r="526" spans="1:1" ht="15.75" customHeight="1" x14ac:dyDescent="0.3">
      <c r="A526" s="19"/>
    </row>
    <row r="527" spans="1:1" ht="15.75" customHeight="1" x14ac:dyDescent="0.3">
      <c r="A527" s="19"/>
    </row>
    <row r="528" spans="1:1" ht="15.75" customHeight="1" x14ac:dyDescent="0.3">
      <c r="A528" s="19"/>
    </row>
    <row r="529" spans="1:1" ht="15.75" customHeight="1" x14ac:dyDescent="0.3">
      <c r="A529" s="19"/>
    </row>
    <row r="530" spans="1:1" ht="15.75" customHeight="1" x14ac:dyDescent="0.3">
      <c r="A530" s="19"/>
    </row>
    <row r="531" spans="1:1" ht="15.75" customHeight="1" x14ac:dyDescent="0.3">
      <c r="A531" s="19"/>
    </row>
    <row r="532" spans="1:1" ht="15.75" customHeight="1" x14ac:dyDescent="0.3">
      <c r="A532" s="19"/>
    </row>
    <row r="533" spans="1:1" ht="15.75" customHeight="1" x14ac:dyDescent="0.3">
      <c r="A533" s="19"/>
    </row>
    <row r="534" spans="1:1" ht="15.75" customHeight="1" x14ac:dyDescent="0.3">
      <c r="A534" s="19"/>
    </row>
    <row r="535" spans="1:1" ht="15.75" customHeight="1" x14ac:dyDescent="0.3">
      <c r="A535" s="19"/>
    </row>
    <row r="536" spans="1:1" ht="15.75" customHeight="1" x14ac:dyDescent="0.3">
      <c r="A536" s="19"/>
    </row>
    <row r="537" spans="1:1" ht="15.75" customHeight="1" x14ac:dyDescent="0.3">
      <c r="A537" s="19"/>
    </row>
    <row r="538" spans="1:1" ht="15.75" customHeight="1" x14ac:dyDescent="0.3">
      <c r="A538" s="19"/>
    </row>
    <row r="539" spans="1:1" ht="15.75" customHeight="1" x14ac:dyDescent="0.3">
      <c r="A539" s="19"/>
    </row>
    <row r="540" spans="1:1" ht="15.75" customHeight="1" x14ac:dyDescent="0.3">
      <c r="A540" s="19"/>
    </row>
    <row r="541" spans="1:1" ht="15.75" customHeight="1" x14ac:dyDescent="0.3">
      <c r="A541" s="19"/>
    </row>
    <row r="542" spans="1:1" ht="15.75" customHeight="1" x14ac:dyDescent="0.3">
      <c r="A542" s="19"/>
    </row>
    <row r="543" spans="1:1" ht="15.75" customHeight="1" x14ac:dyDescent="0.3">
      <c r="A543" s="19"/>
    </row>
    <row r="544" spans="1:1" ht="15.75" customHeight="1" x14ac:dyDescent="0.3">
      <c r="A544" s="19"/>
    </row>
    <row r="545" spans="1:1" ht="15.75" customHeight="1" x14ac:dyDescent="0.3">
      <c r="A545" s="19"/>
    </row>
    <row r="546" spans="1:1" ht="15.75" customHeight="1" x14ac:dyDescent="0.3">
      <c r="A546" s="19"/>
    </row>
    <row r="547" spans="1:1" ht="15.75" customHeight="1" x14ac:dyDescent="0.3">
      <c r="A547" s="19"/>
    </row>
    <row r="548" spans="1:1" ht="15.75" customHeight="1" x14ac:dyDescent="0.3">
      <c r="A548" s="19"/>
    </row>
    <row r="549" spans="1:1" ht="15.75" customHeight="1" x14ac:dyDescent="0.3">
      <c r="A549" s="19"/>
    </row>
    <row r="550" spans="1:1" ht="15.75" customHeight="1" x14ac:dyDescent="0.3">
      <c r="A550" s="19"/>
    </row>
    <row r="551" spans="1:1" ht="15.75" customHeight="1" x14ac:dyDescent="0.3">
      <c r="A551" s="19"/>
    </row>
    <row r="552" spans="1:1" ht="15.75" customHeight="1" x14ac:dyDescent="0.3">
      <c r="A552" s="19"/>
    </row>
    <row r="553" spans="1:1" ht="15.75" customHeight="1" x14ac:dyDescent="0.3">
      <c r="A553" s="19"/>
    </row>
    <row r="554" spans="1:1" ht="15.75" customHeight="1" x14ac:dyDescent="0.3">
      <c r="A554" s="19"/>
    </row>
    <row r="555" spans="1:1" ht="15.75" customHeight="1" x14ac:dyDescent="0.3">
      <c r="A555" s="19"/>
    </row>
    <row r="556" spans="1:1" ht="15.75" customHeight="1" x14ac:dyDescent="0.3">
      <c r="A556" s="19"/>
    </row>
    <row r="557" spans="1:1" ht="15.75" customHeight="1" x14ac:dyDescent="0.3">
      <c r="A557" s="19"/>
    </row>
    <row r="558" spans="1:1" ht="15.75" customHeight="1" x14ac:dyDescent="0.3">
      <c r="A558" s="19"/>
    </row>
    <row r="559" spans="1:1" ht="15.75" customHeight="1" x14ac:dyDescent="0.3">
      <c r="A559" s="19"/>
    </row>
    <row r="560" spans="1:1" ht="15.75" customHeight="1" x14ac:dyDescent="0.3">
      <c r="A560" s="19"/>
    </row>
    <row r="561" spans="1:1" ht="15.75" customHeight="1" x14ac:dyDescent="0.3">
      <c r="A561" s="19"/>
    </row>
    <row r="562" spans="1:1" ht="15.75" customHeight="1" x14ac:dyDescent="0.3">
      <c r="A562" s="19"/>
    </row>
    <row r="563" spans="1:1" ht="15.75" customHeight="1" x14ac:dyDescent="0.3">
      <c r="A563" s="19"/>
    </row>
    <row r="564" spans="1:1" ht="15.75" customHeight="1" x14ac:dyDescent="0.3">
      <c r="A564" s="19"/>
    </row>
    <row r="565" spans="1:1" ht="15.75" customHeight="1" x14ac:dyDescent="0.3">
      <c r="A565" s="19"/>
    </row>
    <row r="566" spans="1:1" ht="15.75" customHeight="1" x14ac:dyDescent="0.3">
      <c r="A566" s="19"/>
    </row>
    <row r="567" spans="1:1" ht="15.75" customHeight="1" x14ac:dyDescent="0.3">
      <c r="A567" s="19"/>
    </row>
    <row r="568" spans="1:1" ht="15.75" customHeight="1" x14ac:dyDescent="0.3">
      <c r="A568" s="19"/>
    </row>
    <row r="569" spans="1:1" ht="15.75" customHeight="1" x14ac:dyDescent="0.3">
      <c r="A569" s="19"/>
    </row>
    <row r="570" spans="1:1" ht="15.75" customHeight="1" x14ac:dyDescent="0.3">
      <c r="A570" s="19"/>
    </row>
    <row r="571" spans="1:1" ht="15.75" customHeight="1" x14ac:dyDescent="0.3">
      <c r="A571" s="19"/>
    </row>
    <row r="572" spans="1:1" ht="15.75" customHeight="1" x14ac:dyDescent="0.3">
      <c r="A572" s="19"/>
    </row>
    <row r="573" spans="1:1" ht="15.75" customHeight="1" x14ac:dyDescent="0.3">
      <c r="A573" s="19"/>
    </row>
    <row r="574" spans="1:1" ht="15.75" customHeight="1" x14ac:dyDescent="0.3">
      <c r="A574" s="19"/>
    </row>
    <row r="575" spans="1:1" ht="15.75" customHeight="1" x14ac:dyDescent="0.3">
      <c r="A575" s="19"/>
    </row>
    <row r="576" spans="1:1" ht="15.75" customHeight="1" x14ac:dyDescent="0.3">
      <c r="A576" s="19"/>
    </row>
    <row r="577" spans="1:1" ht="15.75" customHeight="1" x14ac:dyDescent="0.3">
      <c r="A577" s="19"/>
    </row>
    <row r="578" spans="1:1" ht="15.75" customHeight="1" x14ac:dyDescent="0.3">
      <c r="A578" s="19"/>
    </row>
    <row r="579" spans="1:1" ht="15.75" customHeight="1" x14ac:dyDescent="0.3">
      <c r="A579" s="19"/>
    </row>
    <row r="580" spans="1:1" ht="15.75" customHeight="1" x14ac:dyDescent="0.3">
      <c r="A580" s="19"/>
    </row>
    <row r="581" spans="1:1" ht="15.75" customHeight="1" x14ac:dyDescent="0.3">
      <c r="A581" s="19"/>
    </row>
    <row r="582" spans="1:1" ht="15.75" customHeight="1" x14ac:dyDescent="0.3">
      <c r="A582" s="19"/>
    </row>
    <row r="583" spans="1:1" ht="15.75" customHeight="1" x14ac:dyDescent="0.3">
      <c r="A583" s="19"/>
    </row>
    <row r="584" spans="1:1" ht="15.75" customHeight="1" x14ac:dyDescent="0.3">
      <c r="A584" s="19"/>
    </row>
    <row r="585" spans="1:1" ht="15.75" customHeight="1" x14ac:dyDescent="0.3">
      <c r="A585" s="19"/>
    </row>
    <row r="586" spans="1:1" ht="15.75" customHeight="1" x14ac:dyDescent="0.3">
      <c r="A586" s="19"/>
    </row>
    <row r="587" spans="1:1" ht="15.75" customHeight="1" x14ac:dyDescent="0.3">
      <c r="A587" s="19"/>
    </row>
    <row r="588" spans="1:1" ht="15.75" customHeight="1" x14ac:dyDescent="0.3">
      <c r="A588" s="19"/>
    </row>
    <row r="589" spans="1:1" ht="15.75" customHeight="1" x14ac:dyDescent="0.3">
      <c r="A589" s="19"/>
    </row>
    <row r="590" spans="1:1" ht="15.75" customHeight="1" x14ac:dyDescent="0.3">
      <c r="A590" s="19"/>
    </row>
    <row r="591" spans="1:1" ht="15.75" customHeight="1" x14ac:dyDescent="0.3">
      <c r="A591" s="19"/>
    </row>
    <row r="592" spans="1:1" ht="15.75" customHeight="1" x14ac:dyDescent="0.3">
      <c r="A592" s="19"/>
    </row>
    <row r="593" spans="1:1" ht="15.75" customHeight="1" x14ac:dyDescent="0.3">
      <c r="A593" s="19"/>
    </row>
    <row r="594" spans="1:1" ht="15.75" customHeight="1" x14ac:dyDescent="0.3">
      <c r="A594" s="19"/>
    </row>
    <row r="595" spans="1:1" ht="15.75" customHeight="1" x14ac:dyDescent="0.3">
      <c r="A595" s="19"/>
    </row>
    <row r="596" spans="1:1" ht="15.75" customHeight="1" x14ac:dyDescent="0.3">
      <c r="A596" s="19"/>
    </row>
    <row r="597" spans="1:1" ht="15.75" customHeight="1" x14ac:dyDescent="0.3">
      <c r="A597" s="19"/>
    </row>
    <row r="598" spans="1:1" ht="15.75" customHeight="1" x14ac:dyDescent="0.3">
      <c r="A598" s="19"/>
    </row>
    <row r="599" spans="1:1" ht="15.75" customHeight="1" x14ac:dyDescent="0.3">
      <c r="A599" s="19"/>
    </row>
    <row r="600" spans="1:1" ht="15.75" customHeight="1" x14ac:dyDescent="0.3">
      <c r="A600" s="19"/>
    </row>
    <row r="601" spans="1:1" ht="15.75" customHeight="1" x14ac:dyDescent="0.3">
      <c r="A601" s="19"/>
    </row>
    <row r="602" spans="1:1" ht="15.75" customHeight="1" x14ac:dyDescent="0.3">
      <c r="A602" s="19"/>
    </row>
    <row r="603" spans="1:1" ht="15.75" customHeight="1" x14ac:dyDescent="0.3">
      <c r="A603" s="19"/>
    </row>
    <row r="604" spans="1:1" ht="15.75" customHeight="1" x14ac:dyDescent="0.3">
      <c r="A604" s="19"/>
    </row>
    <row r="605" spans="1:1" ht="15.75" customHeight="1" x14ac:dyDescent="0.3">
      <c r="A605" s="19"/>
    </row>
    <row r="606" spans="1:1" ht="15.75" customHeight="1" x14ac:dyDescent="0.3">
      <c r="A606" s="19"/>
    </row>
    <row r="607" spans="1:1" ht="15.75" customHeight="1" x14ac:dyDescent="0.3">
      <c r="A607" s="19"/>
    </row>
    <row r="608" spans="1:1" ht="15.75" customHeight="1" x14ac:dyDescent="0.3">
      <c r="A608" s="19"/>
    </row>
    <row r="609" spans="1:1" ht="15.75" customHeight="1" x14ac:dyDescent="0.3">
      <c r="A609" s="19"/>
    </row>
    <row r="610" spans="1:1" ht="15.75" customHeight="1" x14ac:dyDescent="0.3">
      <c r="A610" s="19"/>
    </row>
    <row r="611" spans="1:1" ht="15.75" customHeight="1" x14ac:dyDescent="0.3">
      <c r="A611" s="19"/>
    </row>
    <row r="612" spans="1:1" ht="15.75" customHeight="1" x14ac:dyDescent="0.3">
      <c r="A612" s="19"/>
    </row>
    <row r="613" spans="1:1" ht="15.75" customHeight="1" x14ac:dyDescent="0.3">
      <c r="A613" s="19"/>
    </row>
    <row r="614" spans="1:1" ht="15.75" customHeight="1" x14ac:dyDescent="0.3">
      <c r="A614" s="19"/>
    </row>
    <row r="615" spans="1:1" ht="15.75" customHeight="1" x14ac:dyDescent="0.3">
      <c r="A615" s="19"/>
    </row>
    <row r="616" spans="1:1" ht="15.75" customHeight="1" x14ac:dyDescent="0.3">
      <c r="A616" s="19"/>
    </row>
    <row r="617" spans="1:1" ht="15.75" customHeight="1" x14ac:dyDescent="0.3">
      <c r="A617" s="19"/>
    </row>
    <row r="618" spans="1:1" ht="15.75" customHeight="1" x14ac:dyDescent="0.3">
      <c r="A618" s="19"/>
    </row>
    <row r="619" spans="1:1" ht="15.75" customHeight="1" x14ac:dyDescent="0.3">
      <c r="A619" s="19"/>
    </row>
    <row r="620" spans="1:1" ht="15.75" customHeight="1" x14ac:dyDescent="0.3">
      <c r="A620" s="19"/>
    </row>
    <row r="621" spans="1:1" ht="15.75" customHeight="1" x14ac:dyDescent="0.3">
      <c r="A621" s="19"/>
    </row>
    <row r="622" spans="1:1" ht="15.75" customHeight="1" x14ac:dyDescent="0.3">
      <c r="A622" s="19"/>
    </row>
    <row r="623" spans="1:1" ht="15.75" customHeight="1" x14ac:dyDescent="0.3">
      <c r="A623" s="19"/>
    </row>
    <row r="624" spans="1:1" ht="15.75" customHeight="1" x14ac:dyDescent="0.3">
      <c r="A624" s="19"/>
    </row>
    <row r="625" spans="1:1" ht="15.75" customHeight="1" x14ac:dyDescent="0.3">
      <c r="A625" s="19"/>
    </row>
    <row r="626" spans="1:1" ht="15.75" customHeight="1" x14ac:dyDescent="0.3">
      <c r="A626" s="19"/>
    </row>
    <row r="627" spans="1:1" ht="15.75" customHeight="1" x14ac:dyDescent="0.3">
      <c r="A627" s="19"/>
    </row>
    <row r="628" spans="1:1" ht="15.75" customHeight="1" x14ac:dyDescent="0.3">
      <c r="A628" s="19"/>
    </row>
    <row r="629" spans="1:1" ht="15.75" customHeight="1" x14ac:dyDescent="0.3">
      <c r="A629" s="19"/>
    </row>
    <row r="630" spans="1:1" ht="15.75" customHeight="1" x14ac:dyDescent="0.3">
      <c r="A630" s="19"/>
    </row>
    <row r="631" spans="1:1" ht="15.75" customHeight="1" x14ac:dyDescent="0.3">
      <c r="A631" s="19"/>
    </row>
    <row r="632" spans="1:1" ht="15.75" customHeight="1" x14ac:dyDescent="0.3">
      <c r="A632" s="19"/>
    </row>
    <row r="633" spans="1:1" ht="15.75" customHeight="1" x14ac:dyDescent="0.3">
      <c r="A633" s="19"/>
    </row>
    <row r="634" spans="1:1" ht="15.75" customHeight="1" x14ac:dyDescent="0.3">
      <c r="A634" s="19"/>
    </row>
    <row r="635" spans="1:1" ht="15.75" customHeight="1" x14ac:dyDescent="0.3">
      <c r="A635" s="19"/>
    </row>
    <row r="636" spans="1:1" ht="15.75" customHeight="1" x14ac:dyDescent="0.3">
      <c r="A636" s="19"/>
    </row>
    <row r="637" spans="1:1" ht="15.75" customHeight="1" x14ac:dyDescent="0.3">
      <c r="A637" s="19"/>
    </row>
    <row r="638" spans="1:1" ht="15.75" customHeight="1" x14ac:dyDescent="0.3">
      <c r="A638" s="19"/>
    </row>
    <row r="639" spans="1:1" ht="15.75" customHeight="1" x14ac:dyDescent="0.3">
      <c r="A639" s="19"/>
    </row>
    <row r="640" spans="1:1" ht="15.75" customHeight="1" x14ac:dyDescent="0.3">
      <c r="A640" s="19"/>
    </row>
    <row r="641" spans="1:1" ht="15.75" customHeight="1" x14ac:dyDescent="0.3">
      <c r="A641" s="19"/>
    </row>
    <row r="642" spans="1:1" ht="15.75" customHeight="1" x14ac:dyDescent="0.3">
      <c r="A642" s="19"/>
    </row>
    <row r="643" spans="1:1" ht="15.75" customHeight="1" x14ac:dyDescent="0.3">
      <c r="A643" s="19"/>
    </row>
    <row r="644" spans="1:1" ht="15.75" customHeight="1" x14ac:dyDescent="0.3">
      <c r="A644" s="19"/>
    </row>
    <row r="645" spans="1:1" ht="15.75" customHeight="1" x14ac:dyDescent="0.3">
      <c r="A645" s="19"/>
    </row>
    <row r="646" spans="1:1" ht="15.75" customHeight="1" x14ac:dyDescent="0.3">
      <c r="A646" s="19"/>
    </row>
    <row r="647" spans="1:1" ht="15.75" customHeight="1" x14ac:dyDescent="0.3">
      <c r="A647" s="19"/>
    </row>
    <row r="648" spans="1:1" ht="15.75" customHeight="1" x14ac:dyDescent="0.3">
      <c r="A648" s="19"/>
    </row>
    <row r="649" spans="1:1" ht="15.75" customHeight="1" x14ac:dyDescent="0.3">
      <c r="A649" s="19"/>
    </row>
    <row r="650" spans="1:1" ht="15.75" customHeight="1" x14ac:dyDescent="0.3">
      <c r="A650" s="19"/>
    </row>
    <row r="651" spans="1:1" ht="15.75" customHeight="1" x14ac:dyDescent="0.3">
      <c r="A651" s="19"/>
    </row>
    <row r="652" spans="1:1" ht="15.75" customHeight="1" x14ac:dyDescent="0.3">
      <c r="A652" s="19"/>
    </row>
    <row r="653" spans="1:1" ht="15.75" customHeight="1" x14ac:dyDescent="0.3">
      <c r="A653" s="19"/>
    </row>
    <row r="654" spans="1:1" ht="15.75" customHeight="1" x14ac:dyDescent="0.3">
      <c r="A654" s="19"/>
    </row>
    <row r="655" spans="1:1" ht="15.75" customHeight="1" x14ac:dyDescent="0.3">
      <c r="A655" s="19"/>
    </row>
    <row r="656" spans="1:1" ht="15.75" customHeight="1" x14ac:dyDescent="0.3">
      <c r="A656" s="19"/>
    </row>
    <row r="657" spans="1:1" ht="15.75" customHeight="1" x14ac:dyDescent="0.3">
      <c r="A657" s="19"/>
    </row>
    <row r="658" spans="1:1" ht="15.75" customHeight="1" x14ac:dyDescent="0.3">
      <c r="A658" s="19"/>
    </row>
    <row r="659" spans="1:1" ht="15.75" customHeight="1" x14ac:dyDescent="0.3">
      <c r="A659" s="19"/>
    </row>
    <row r="660" spans="1:1" ht="15.75" customHeight="1" x14ac:dyDescent="0.3">
      <c r="A660" s="19"/>
    </row>
    <row r="661" spans="1:1" ht="15.75" customHeight="1" x14ac:dyDescent="0.3">
      <c r="A661" s="19"/>
    </row>
    <row r="662" spans="1:1" ht="15.75" customHeight="1" x14ac:dyDescent="0.3">
      <c r="A662" s="19"/>
    </row>
    <row r="663" spans="1:1" ht="15.75" customHeight="1" x14ac:dyDescent="0.3">
      <c r="A663" s="19"/>
    </row>
    <row r="664" spans="1:1" ht="15.75" customHeight="1" x14ac:dyDescent="0.3">
      <c r="A664" s="19"/>
    </row>
    <row r="665" spans="1:1" ht="15.75" customHeight="1" x14ac:dyDescent="0.3">
      <c r="A665" s="19"/>
    </row>
    <row r="666" spans="1:1" ht="15.75" customHeight="1" x14ac:dyDescent="0.3">
      <c r="A666" s="19"/>
    </row>
    <row r="667" spans="1:1" ht="15.75" customHeight="1" x14ac:dyDescent="0.3">
      <c r="A667" s="19"/>
    </row>
    <row r="668" spans="1:1" ht="15.75" customHeight="1" x14ac:dyDescent="0.3">
      <c r="A668" s="19"/>
    </row>
    <row r="669" spans="1:1" ht="15.75" customHeight="1" x14ac:dyDescent="0.3">
      <c r="A669" s="19"/>
    </row>
    <row r="670" spans="1:1" ht="15.75" customHeight="1" x14ac:dyDescent="0.3">
      <c r="A670" s="19"/>
    </row>
    <row r="671" spans="1:1" ht="15.75" customHeight="1" x14ac:dyDescent="0.3">
      <c r="A671" s="19"/>
    </row>
    <row r="672" spans="1:1" ht="15.75" customHeight="1" x14ac:dyDescent="0.3">
      <c r="A672" s="19"/>
    </row>
    <row r="673" spans="1:1" ht="15.75" customHeight="1" x14ac:dyDescent="0.3">
      <c r="A673" s="19"/>
    </row>
    <row r="674" spans="1:1" ht="15.75" customHeight="1" x14ac:dyDescent="0.3">
      <c r="A674" s="19"/>
    </row>
    <row r="675" spans="1:1" ht="15.75" customHeight="1" x14ac:dyDescent="0.3">
      <c r="A675" s="19"/>
    </row>
    <row r="676" spans="1:1" ht="15.75" customHeight="1" x14ac:dyDescent="0.3">
      <c r="A676" s="19"/>
    </row>
    <row r="677" spans="1:1" ht="15.75" customHeight="1" x14ac:dyDescent="0.3">
      <c r="A677" s="19"/>
    </row>
    <row r="678" spans="1:1" ht="15.75" customHeight="1" x14ac:dyDescent="0.3">
      <c r="A678" s="19"/>
    </row>
    <row r="679" spans="1:1" ht="15.75" customHeight="1" x14ac:dyDescent="0.3">
      <c r="A679" s="19"/>
    </row>
    <row r="680" spans="1:1" ht="15.75" customHeight="1" x14ac:dyDescent="0.3">
      <c r="A680" s="19"/>
    </row>
    <row r="681" spans="1:1" ht="15.75" customHeight="1" x14ac:dyDescent="0.3">
      <c r="A681" s="19"/>
    </row>
    <row r="682" spans="1:1" ht="15.75" customHeight="1" x14ac:dyDescent="0.3">
      <c r="A682" s="19"/>
    </row>
    <row r="683" spans="1:1" ht="15.75" customHeight="1" x14ac:dyDescent="0.3">
      <c r="A683" s="19"/>
    </row>
    <row r="684" spans="1:1" ht="15.75" customHeight="1" x14ac:dyDescent="0.3">
      <c r="A684" s="19"/>
    </row>
    <row r="685" spans="1:1" ht="15.75" customHeight="1" x14ac:dyDescent="0.3">
      <c r="A685" s="19"/>
    </row>
    <row r="686" spans="1:1" ht="15.75" customHeight="1" x14ac:dyDescent="0.3">
      <c r="A686" s="19"/>
    </row>
    <row r="687" spans="1:1" ht="15.75" customHeight="1" x14ac:dyDescent="0.3">
      <c r="A687" s="19"/>
    </row>
    <row r="688" spans="1:1" ht="15.75" customHeight="1" x14ac:dyDescent="0.3">
      <c r="A688" s="19"/>
    </row>
    <row r="689" spans="1:1" ht="15.75" customHeight="1" x14ac:dyDescent="0.3">
      <c r="A689" s="19"/>
    </row>
    <row r="690" spans="1:1" ht="15.75" customHeight="1" x14ac:dyDescent="0.3">
      <c r="A690" s="19"/>
    </row>
    <row r="691" spans="1:1" ht="15.75" customHeight="1" x14ac:dyDescent="0.3">
      <c r="A691" s="19"/>
    </row>
    <row r="692" spans="1:1" ht="15.75" customHeight="1" x14ac:dyDescent="0.3">
      <c r="A692" s="19"/>
    </row>
    <row r="693" spans="1:1" ht="15.75" customHeight="1" x14ac:dyDescent="0.3">
      <c r="A693" s="19"/>
    </row>
    <row r="694" spans="1:1" ht="15.75" customHeight="1" x14ac:dyDescent="0.3">
      <c r="A694" s="19"/>
    </row>
    <row r="695" spans="1:1" ht="15.75" customHeight="1" x14ac:dyDescent="0.3">
      <c r="A695" s="19"/>
    </row>
    <row r="696" spans="1:1" ht="15.75" customHeight="1" x14ac:dyDescent="0.3">
      <c r="A696" s="19"/>
    </row>
    <row r="697" spans="1:1" ht="15.75" customHeight="1" x14ac:dyDescent="0.3">
      <c r="A697" s="19"/>
    </row>
    <row r="698" spans="1:1" ht="15.75" customHeight="1" x14ac:dyDescent="0.3">
      <c r="A698" s="19"/>
    </row>
    <row r="699" spans="1:1" ht="15.75" customHeight="1" x14ac:dyDescent="0.3">
      <c r="A699" s="19"/>
    </row>
    <row r="700" spans="1:1" ht="15.75" customHeight="1" x14ac:dyDescent="0.3">
      <c r="A700" s="19"/>
    </row>
    <row r="701" spans="1:1" ht="15.75" customHeight="1" x14ac:dyDescent="0.3">
      <c r="A701" s="19"/>
    </row>
    <row r="702" spans="1:1" ht="15.75" customHeight="1" x14ac:dyDescent="0.3">
      <c r="A702" s="19"/>
    </row>
    <row r="703" spans="1:1" ht="15.75" customHeight="1" x14ac:dyDescent="0.3">
      <c r="A703" s="19"/>
    </row>
    <row r="704" spans="1:1" ht="15.75" customHeight="1" x14ac:dyDescent="0.3">
      <c r="A704" s="19"/>
    </row>
    <row r="705" spans="1:1" ht="15.75" customHeight="1" x14ac:dyDescent="0.3">
      <c r="A705" s="19"/>
    </row>
    <row r="706" spans="1:1" ht="15.75" customHeight="1" x14ac:dyDescent="0.3">
      <c r="A706" s="19"/>
    </row>
    <row r="707" spans="1:1" ht="15.75" customHeight="1" x14ac:dyDescent="0.3">
      <c r="A707" s="19"/>
    </row>
    <row r="708" spans="1:1" ht="15.75" customHeight="1" x14ac:dyDescent="0.3">
      <c r="A708" s="19"/>
    </row>
    <row r="709" spans="1:1" ht="15.75" customHeight="1" x14ac:dyDescent="0.3">
      <c r="A709" s="19"/>
    </row>
    <row r="710" spans="1:1" ht="15.75" customHeight="1" x14ac:dyDescent="0.3">
      <c r="A710" s="19"/>
    </row>
    <row r="711" spans="1:1" ht="15.75" customHeight="1" x14ac:dyDescent="0.3">
      <c r="A711" s="19"/>
    </row>
    <row r="712" spans="1:1" ht="15.75" customHeight="1" x14ac:dyDescent="0.3">
      <c r="A712" s="19"/>
    </row>
    <row r="713" spans="1:1" ht="15.75" customHeight="1" x14ac:dyDescent="0.3">
      <c r="A713" s="19"/>
    </row>
    <row r="714" spans="1:1" ht="15.75" customHeight="1" x14ac:dyDescent="0.3">
      <c r="A714" s="19"/>
    </row>
    <row r="715" spans="1:1" ht="15.75" customHeight="1" x14ac:dyDescent="0.3">
      <c r="A715" s="19"/>
    </row>
    <row r="716" spans="1:1" ht="15.75" customHeight="1" x14ac:dyDescent="0.3">
      <c r="A716" s="19"/>
    </row>
    <row r="717" spans="1:1" ht="15.75" customHeight="1" x14ac:dyDescent="0.3">
      <c r="A717" s="19"/>
    </row>
    <row r="718" spans="1:1" ht="15.75" customHeight="1" x14ac:dyDescent="0.3">
      <c r="A718" s="19"/>
    </row>
    <row r="719" spans="1:1" ht="15.75" customHeight="1" x14ac:dyDescent="0.3">
      <c r="A719" s="19"/>
    </row>
    <row r="720" spans="1:1" ht="15.75" customHeight="1" x14ac:dyDescent="0.3">
      <c r="A720" s="19"/>
    </row>
    <row r="721" spans="1:1" ht="15.75" customHeight="1" x14ac:dyDescent="0.3">
      <c r="A721" s="19"/>
    </row>
    <row r="722" spans="1:1" ht="15.75" customHeight="1" x14ac:dyDescent="0.3">
      <c r="A722" s="19"/>
    </row>
    <row r="723" spans="1:1" ht="15.75" customHeight="1" x14ac:dyDescent="0.3">
      <c r="A723" s="19"/>
    </row>
    <row r="724" spans="1:1" ht="15.75" customHeight="1" x14ac:dyDescent="0.3">
      <c r="A724" s="19"/>
    </row>
    <row r="725" spans="1:1" ht="15.75" customHeight="1" x14ac:dyDescent="0.3">
      <c r="A725" s="19"/>
    </row>
    <row r="726" spans="1:1" ht="15.75" customHeight="1" x14ac:dyDescent="0.3">
      <c r="A726" s="19"/>
    </row>
    <row r="727" spans="1:1" ht="15.75" customHeight="1" x14ac:dyDescent="0.3">
      <c r="A727" s="19"/>
    </row>
    <row r="728" spans="1:1" ht="15.75" customHeight="1" x14ac:dyDescent="0.3">
      <c r="A728" s="19"/>
    </row>
    <row r="729" spans="1:1" ht="15.75" customHeight="1" x14ac:dyDescent="0.3">
      <c r="A729" s="19"/>
    </row>
    <row r="730" spans="1:1" ht="15.75" customHeight="1" x14ac:dyDescent="0.3">
      <c r="A730" s="19"/>
    </row>
    <row r="731" spans="1:1" ht="15.75" customHeight="1" x14ac:dyDescent="0.3">
      <c r="A731" s="19"/>
    </row>
    <row r="732" spans="1:1" ht="15.75" customHeight="1" x14ac:dyDescent="0.3">
      <c r="A732" s="19"/>
    </row>
    <row r="733" spans="1:1" ht="15.75" customHeight="1" x14ac:dyDescent="0.3">
      <c r="A733" s="19"/>
    </row>
    <row r="734" spans="1:1" ht="15.75" customHeight="1" x14ac:dyDescent="0.3">
      <c r="A734" s="19"/>
    </row>
    <row r="735" spans="1:1" ht="15.75" customHeight="1" x14ac:dyDescent="0.3">
      <c r="A735" s="19"/>
    </row>
    <row r="736" spans="1:1" ht="15.75" customHeight="1" x14ac:dyDescent="0.3">
      <c r="A736" s="19"/>
    </row>
    <row r="737" spans="1:1" ht="15.75" customHeight="1" x14ac:dyDescent="0.3">
      <c r="A737" s="19"/>
    </row>
    <row r="738" spans="1:1" ht="15.75" customHeight="1" x14ac:dyDescent="0.3">
      <c r="A738" s="19"/>
    </row>
    <row r="739" spans="1:1" ht="15.75" customHeight="1" x14ac:dyDescent="0.3">
      <c r="A739" s="19"/>
    </row>
    <row r="740" spans="1:1" ht="15.75" customHeight="1" x14ac:dyDescent="0.3">
      <c r="A740" s="19"/>
    </row>
    <row r="741" spans="1:1" ht="15.75" customHeight="1" x14ac:dyDescent="0.3">
      <c r="A741" s="19"/>
    </row>
    <row r="742" spans="1:1" ht="15.75" customHeight="1" x14ac:dyDescent="0.3">
      <c r="A742" s="19"/>
    </row>
    <row r="743" spans="1:1" ht="15.75" customHeight="1" x14ac:dyDescent="0.3">
      <c r="A743" s="19"/>
    </row>
    <row r="744" spans="1:1" ht="15.75" customHeight="1" x14ac:dyDescent="0.3">
      <c r="A744" s="19"/>
    </row>
    <row r="745" spans="1:1" ht="15.75" customHeight="1" x14ac:dyDescent="0.3">
      <c r="A745" s="19"/>
    </row>
    <row r="746" spans="1:1" ht="15.75" customHeight="1" x14ac:dyDescent="0.3">
      <c r="A746" s="19"/>
    </row>
    <row r="747" spans="1:1" ht="15.75" customHeight="1" x14ac:dyDescent="0.3">
      <c r="A747" s="19"/>
    </row>
    <row r="748" spans="1:1" ht="15.75" customHeight="1" x14ac:dyDescent="0.3">
      <c r="A748" s="19"/>
    </row>
    <row r="749" spans="1:1" ht="15.75" customHeight="1" x14ac:dyDescent="0.3">
      <c r="A749" s="19"/>
    </row>
    <row r="750" spans="1:1" ht="15.75" customHeight="1" x14ac:dyDescent="0.3">
      <c r="A750" s="19"/>
    </row>
    <row r="751" spans="1:1" ht="15.75" customHeight="1" x14ac:dyDescent="0.3">
      <c r="A751" s="19"/>
    </row>
    <row r="752" spans="1:1" ht="15.75" customHeight="1" x14ac:dyDescent="0.3">
      <c r="A752" s="19"/>
    </row>
    <row r="753" spans="1:1" ht="15.75" customHeight="1" x14ac:dyDescent="0.3">
      <c r="A753" s="19"/>
    </row>
    <row r="754" spans="1:1" ht="15.75" customHeight="1" x14ac:dyDescent="0.3">
      <c r="A754" s="19"/>
    </row>
    <row r="755" spans="1:1" ht="15.75" customHeight="1" x14ac:dyDescent="0.3">
      <c r="A755" s="19"/>
    </row>
    <row r="756" spans="1:1" ht="15.75" customHeight="1" x14ac:dyDescent="0.3">
      <c r="A756" s="19"/>
    </row>
    <row r="757" spans="1:1" ht="15.75" customHeight="1" x14ac:dyDescent="0.3">
      <c r="A757" s="19"/>
    </row>
    <row r="758" spans="1:1" ht="15.75" customHeight="1" x14ac:dyDescent="0.3">
      <c r="A758" s="19"/>
    </row>
    <row r="759" spans="1:1" ht="15.75" customHeight="1" x14ac:dyDescent="0.3">
      <c r="A759" s="19"/>
    </row>
    <row r="760" spans="1:1" ht="15.75" customHeight="1" x14ac:dyDescent="0.3">
      <c r="A760" s="19"/>
    </row>
    <row r="761" spans="1:1" ht="15.75" customHeight="1" x14ac:dyDescent="0.3">
      <c r="A761" s="19"/>
    </row>
    <row r="762" spans="1:1" ht="15.75" customHeight="1" x14ac:dyDescent="0.3">
      <c r="A762" s="19"/>
    </row>
    <row r="763" spans="1:1" ht="15.75" customHeight="1" x14ac:dyDescent="0.3">
      <c r="A763" s="19"/>
    </row>
    <row r="764" spans="1:1" ht="15.75" customHeight="1" x14ac:dyDescent="0.3">
      <c r="A764" s="19"/>
    </row>
    <row r="765" spans="1:1" ht="15.75" customHeight="1" x14ac:dyDescent="0.3">
      <c r="A765" s="19"/>
    </row>
    <row r="766" spans="1:1" ht="15.75" customHeight="1" x14ac:dyDescent="0.3">
      <c r="A766" s="19"/>
    </row>
    <row r="767" spans="1:1" ht="15.75" customHeight="1" x14ac:dyDescent="0.3">
      <c r="A767" s="19"/>
    </row>
    <row r="768" spans="1:1" ht="15.75" customHeight="1" x14ac:dyDescent="0.3">
      <c r="A768" s="19"/>
    </row>
    <row r="769" spans="1:1" ht="15.75" customHeight="1" x14ac:dyDescent="0.3">
      <c r="A769" s="19"/>
    </row>
    <row r="770" spans="1:1" ht="15.75" customHeight="1" x14ac:dyDescent="0.3">
      <c r="A770" s="19"/>
    </row>
    <row r="771" spans="1:1" ht="15.75" customHeight="1" x14ac:dyDescent="0.3">
      <c r="A771" s="19"/>
    </row>
    <row r="772" spans="1:1" ht="15.75" customHeight="1" x14ac:dyDescent="0.3">
      <c r="A772" s="19"/>
    </row>
    <row r="773" spans="1:1" ht="15.75" customHeight="1" x14ac:dyDescent="0.3">
      <c r="A773" s="19"/>
    </row>
    <row r="774" spans="1:1" ht="15.75" customHeight="1" x14ac:dyDescent="0.3">
      <c r="A774" s="19"/>
    </row>
    <row r="775" spans="1:1" ht="15.75" customHeight="1" x14ac:dyDescent="0.3">
      <c r="A775" s="19"/>
    </row>
    <row r="776" spans="1:1" ht="15.75" customHeight="1" x14ac:dyDescent="0.3">
      <c r="A776" s="19"/>
    </row>
    <row r="777" spans="1:1" ht="15.75" customHeight="1" x14ac:dyDescent="0.3">
      <c r="A777" s="19"/>
    </row>
    <row r="778" spans="1:1" ht="15.75" customHeight="1" x14ac:dyDescent="0.3">
      <c r="A778" s="19"/>
    </row>
    <row r="779" spans="1:1" ht="15.75" customHeight="1" x14ac:dyDescent="0.3">
      <c r="A779" s="19"/>
    </row>
    <row r="780" spans="1:1" ht="15.75" customHeight="1" x14ac:dyDescent="0.3">
      <c r="A780" s="19"/>
    </row>
    <row r="781" spans="1:1" ht="15.75" customHeight="1" x14ac:dyDescent="0.3">
      <c r="A781" s="19"/>
    </row>
    <row r="782" spans="1:1" ht="15.75" customHeight="1" x14ac:dyDescent="0.3">
      <c r="A782" s="19"/>
    </row>
    <row r="783" spans="1:1" ht="15.75" customHeight="1" x14ac:dyDescent="0.3">
      <c r="A783" s="19"/>
    </row>
    <row r="784" spans="1:1" ht="15.75" customHeight="1" x14ac:dyDescent="0.3">
      <c r="A784" s="19"/>
    </row>
    <row r="785" spans="1:1" ht="15.75" customHeight="1" x14ac:dyDescent="0.3">
      <c r="A785" s="19"/>
    </row>
    <row r="786" spans="1:1" ht="15.75" customHeight="1" x14ac:dyDescent="0.3">
      <c r="A786" s="19"/>
    </row>
    <row r="787" spans="1:1" ht="15.75" customHeight="1" x14ac:dyDescent="0.3">
      <c r="A787" s="19"/>
    </row>
    <row r="788" spans="1:1" ht="15.75" customHeight="1" x14ac:dyDescent="0.3">
      <c r="A788" s="19"/>
    </row>
    <row r="789" spans="1:1" ht="15.75" customHeight="1" x14ac:dyDescent="0.3">
      <c r="A789" s="19"/>
    </row>
    <row r="790" spans="1:1" ht="15.75" customHeight="1" x14ac:dyDescent="0.3">
      <c r="A790" s="19"/>
    </row>
    <row r="791" spans="1:1" ht="15.75" customHeight="1" x14ac:dyDescent="0.3">
      <c r="A791" s="19"/>
    </row>
    <row r="792" spans="1:1" ht="15.75" customHeight="1" x14ac:dyDescent="0.3">
      <c r="A792" s="19"/>
    </row>
    <row r="793" spans="1:1" ht="15.75" customHeight="1" x14ac:dyDescent="0.3">
      <c r="A793" s="19"/>
    </row>
    <row r="794" spans="1:1" ht="15.75" customHeight="1" x14ac:dyDescent="0.3">
      <c r="A794" s="19"/>
    </row>
    <row r="795" spans="1:1" ht="15.75" customHeight="1" x14ac:dyDescent="0.3">
      <c r="A795" s="19"/>
    </row>
    <row r="796" spans="1:1" ht="15.75" customHeight="1" x14ac:dyDescent="0.3">
      <c r="A796" s="19"/>
    </row>
    <row r="797" spans="1:1" ht="15.75" customHeight="1" x14ac:dyDescent="0.3">
      <c r="A797" s="19"/>
    </row>
    <row r="798" spans="1:1" ht="15.75" customHeight="1" x14ac:dyDescent="0.3">
      <c r="A798" s="19"/>
    </row>
    <row r="799" spans="1:1" ht="15.75" customHeight="1" x14ac:dyDescent="0.3">
      <c r="A799" s="19"/>
    </row>
    <row r="800" spans="1:1" ht="15.75" customHeight="1" x14ac:dyDescent="0.3">
      <c r="A800" s="19"/>
    </row>
    <row r="801" spans="1:1" ht="15.75" customHeight="1" x14ac:dyDescent="0.3">
      <c r="A801" s="19"/>
    </row>
    <row r="802" spans="1:1" ht="15.75" customHeight="1" x14ac:dyDescent="0.3">
      <c r="A802" s="19"/>
    </row>
    <row r="803" spans="1:1" ht="15.75" customHeight="1" x14ac:dyDescent="0.3">
      <c r="A803" s="19"/>
    </row>
    <row r="804" spans="1:1" ht="15.75" customHeight="1" x14ac:dyDescent="0.3">
      <c r="A804" s="19"/>
    </row>
    <row r="805" spans="1:1" ht="15.75" customHeight="1" x14ac:dyDescent="0.3">
      <c r="A805" s="19"/>
    </row>
    <row r="806" spans="1:1" ht="15.75" customHeight="1" x14ac:dyDescent="0.3">
      <c r="A806" s="19"/>
    </row>
    <row r="807" spans="1:1" ht="15.75" customHeight="1" x14ac:dyDescent="0.3">
      <c r="A807" s="19"/>
    </row>
    <row r="808" spans="1:1" ht="15.75" customHeight="1" x14ac:dyDescent="0.3">
      <c r="A808" s="19"/>
    </row>
    <row r="809" spans="1:1" ht="15.75" customHeight="1" x14ac:dyDescent="0.3">
      <c r="A809" s="19"/>
    </row>
    <row r="810" spans="1:1" ht="15.75" customHeight="1" x14ac:dyDescent="0.3">
      <c r="A810" s="19"/>
    </row>
    <row r="811" spans="1:1" ht="15.75" customHeight="1" x14ac:dyDescent="0.3">
      <c r="A811" s="19"/>
    </row>
    <row r="812" spans="1:1" ht="15.75" customHeight="1" x14ac:dyDescent="0.3">
      <c r="A812" s="19"/>
    </row>
    <row r="813" spans="1:1" ht="15.75" customHeight="1" x14ac:dyDescent="0.3">
      <c r="A813" s="19"/>
    </row>
    <row r="814" spans="1:1" ht="15.75" customHeight="1" x14ac:dyDescent="0.3">
      <c r="A814" s="19"/>
    </row>
    <row r="815" spans="1:1" ht="15.75" customHeight="1" x14ac:dyDescent="0.3">
      <c r="A815" s="19"/>
    </row>
    <row r="816" spans="1:1" ht="15.75" customHeight="1" x14ac:dyDescent="0.3">
      <c r="A816" s="19"/>
    </row>
    <row r="817" spans="1:1" ht="15.75" customHeight="1" x14ac:dyDescent="0.3">
      <c r="A817" s="19"/>
    </row>
    <row r="818" spans="1:1" ht="15.75" customHeight="1" x14ac:dyDescent="0.3">
      <c r="A818" s="19"/>
    </row>
    <row r="819" spans="1:1" ht="15.75" customHeight="1" x14ac:dyDescent="0.3">
      <c r="A819" s="19"/>
    </row>
    <row r="820" spans="1:1" ht="15.75" customHeight="1" x14ac:dyDescent="0.3">
      <c r="A820" s="19"/>
    </row>
    <row r="821" spans="1:1" ht="15.75" customHeight="1" x14ac:dyDescent="0.3">
      <c r="A821" s="19"/>
    </row>
    <row r="822" spans="1:1" ht="15.75" customHeight="1" x14ac:dyDescent="0.3">
      <c r="A822" s="19"/>
    </row>
    <row r="823" spans="1:1" ht="15.75" customHeight="1" x14ac:dyDescent="0.3">
      <c r="A823" s="19"/>
    </row>
    <row r="824" spans="1:1" ht="15.75" customHeight="1" x14ac:dyDescent="0.3">
      <c r="A824" s="19"/>
    </row>
    <row r="825" spans="1:1" ht="15.75" customHeight="1" x14ac:dyDescent="0.3">
      <c r="A825" s="19"/>
    </row>
    <row r="826" spans="1:1" ht="15.75" customHeight="1" x14ac:dyDescent="0.3">
      <c r="A826" s="19"/>
    </row>
    <row r="827" spans="1:1" ht="15.75" customHeight="1" x14ac:dyDescent="0.3">
      <c r="A827" s="19"/>
    </row>
    <row r="828" spans="1:1" ht="15.75" customHeight="1" x14ac:dyDescent="0.3">
      <c r="A828" s="19"/>
    </row>
    <row r="829" spans="1:1" ht="15.75" customHeight="1" x14ac:dyDescent="0.3">
      <c r="A829" s="19"/>
    </row>
    <row r="830" spans="1:1" ht="15.75" customHeight="1" x14ac:dyDescent="0.3">
      <c r="A830" s="19"/>
    </row>
    <row r="831" spans="1:1" ht="15.75" customHeight="1" x14ac:dyDescent="0.3">
      <c r="A831" s="19"/>
    </row>
    <row r="832" spans="1:1" ht="15.75" customHeight="1" x14ac:dyDescent="0.3">
      <c r="A832" s="19"/>
    </row>
    <row r="833" spans="1:1" ht="15.75" customHeight="1" x14ac:dyDescent="0.3">
      <c r="A833" s="19"/>
    </row>
    <row r="834" spans="1:1" ht="15.75" customHeight="1" x14ac:dyDescent="0.3">
      <c r="A834" s="19"/>
    </row>
    <row r="835" spans="1:1" ht="15.75" customHeight="1" x14ac:dyDescent="0.3">
      <c r="A835" s="19"/>
    </row>
    <row r="836" spans="1:1" ht="15.75" customHeight="1" x14ac:dyDescent="0.3">
      <c r="A836" s="19"/>
    </row>
    <row r="837" spans="1:1" ht="15.75" customHeight="1" x14ac:dyDescent="0.3">
      <c r="A837" s="19"/>
    </row>
    <row r="838" spans="1:1" ht="15.75" customHeight="1" x14ac:dyDescent="0.3">
      <c r="A838" s="19"/>
    </row>
    <row r="839" spans="1:1" ht="15.75" customHeight="1" x14ac:dyDescent="0.3">
      <c r="A839" s="19"/>
    </row>
    <row r="840" spans="1:1" ht="15.75" customHeight="1" x14ac:dyDescent="0.3">
      <c r="A840" s="19"/>
    </row>
    <row r="841" spans="1:1" ht="15.75" customHeight="1" x14ac:dyDescent="0.3">
      <c r="A841" s="19"/>
    </row>
    <row r="842" spans="1:1" ht="15.75" customHeight="1" x14ac:dyDescent="0.3">
      <c r="A842" s="19"/>
    </row>
    <row r="843" spans="1:1" ht="15.75" customHeight="1" x14ac:dyDescent="0.3">
      <c r="A843" s="19"/>
    </row>
    <row r="844" spans="1:1" ht="15.75" customHeight="1" x14ac:dyDescent="0.3">
      <c r="A844" s="19"/>
    </row>
    <row r="845" spans="1:1" ht="15.75" customHeight="1" x14ac:dyDescent="0.3">
      <c r="A845" s="19"/>
    </row>
    <row r="846" spans="1:1" ht="15.75" customHeight="1" x14ac:dyDescent="0.3">
      <c r="A846" s="19"/>
    </row>
    <row r="847" spans="1:1" ht="15.75" customHeight="1" x14ac:dyDescent="0.3">
      <c r="A847" s="19"/>
    </row>
    <row r="848" spans="1:1" ht="15.75" customHeight="1" x14ac:dyDescent="0.3">
      <c r="A848" s="19"/>
    </row>
    <row r="849" spans="1:1" ht="15.75" customHeight="1" x14ac:dyDescent="0.3">
      <c r="A849" s="19"/>
    </row>
    <row r="850" spans="1:1" ht="15.75" customHeight="1" x14ac:dyDescent="0.3">
      <c r="A850" s="19"/>
    </row>
    <row r="851" spans="1:1" ht="15.75" customHeight="1" x14ac:dyDescent="0.3">
      <c r="A851" s="19"/>
    </row>
    <row r="852" spans="1:1" ht="15.75" customHeight="1" x14ac:dyDescent="0.3">
      <c r="A852" s="19"/>
    </row>
    <row r="853" spans="1:1" ht="15.75" customHeight="1" x14ac:dyDescent="0.3">
      <c r="A853" s="19"/>
    </row>
    <row r="854" spans="1:1" ht="15.75" customHeight="1" x14ac:dyDescent="0.3">
      <c r="A854" s="19"/>
    </row>
    <row r="855" spans="1:1" ht="15.75" customHeight="1" x14ac:dyDescent="0.3">
      <c r="A855" s="19"/>
    </row>
    <row r="856" spans="1:1" ht="15.75" customHeight="1" x14ac:dyDescent="0.3">
      <c r="A856" s="19"/>
    </row>
    <row r="857" spans="1:1" ht="15.75" customHeight="1" x14ac:dyDescent="0.3">
      <c r="A857" s="19"/>
    </row>
    <row r="858" spans="1:1" ht="15.75" customHeight="1" x14ac:dyDescent="0.3">
      <c r="A858" s="19"/>
    </row>
    <row r="859" spans="1:1" ht="15.75" customHeight="1" x14ac:dyDescent="0.3">
      <c r="A859" s="19"/>
    </row>
    <row r="860" spans="1:1" ht="15.75" customHeight="1" x14ac:dyDescent="0.3">
      <c r="A860" s="19"/>
    </row>
    <row r="861" spans="1:1" ht="15.75" customHeight="1" x14ac:dyDescent="0.3">
      <c r="A861" s="19"/>
    </row>
    <row r="862" spans="1:1" ht="15.75" customHeight="1" x14ac:dyDescent="0.3">
      <c r="A862" s="19"/>
    </row>
    <row r="863" spans="1:1" ht="15.75" customHeight="1" x14ac:dyDescent="0.3">
      <c r="A863" s="19"/>
    </row>
    <row r="864" spans="1:1" ht="15.75" customHeight="1" x14ac:dyDescent="0.3">
      <c r="A864" s="19"/>
    </row>
    <row r="865" spans="1:1" ht="15.75" customHeight="1" x14ac:dyDescent="0.3">
      <c r="A865" s="19"/>
    </row>
    <row r="866" spans="1:1" ht="15.75" customHeight="1" x14ac:dyDescent="0.3">
      <c r="A866" s="19"/>
    </row>
    <row r="867" spans="1:1" ht="15.75" customHeight="1" x14ac:dyDescent="0.3">
      <c r="A867" s="19"/>
    </row>
    <row r="868" spans="1:1" ht="15.75" customHeight="1" x14ac:dyDescent="0.3">
      <c r="A868" s="19"/>
    </row>
    <row r="869" spans="1:1" ht="15.75" customHeight="1" x14ac:dyDescent="0.3">
      <c r="A869" s="19"/>
    </row>
    <row r="870" spans="1:1" ht="15.75" customHeight="1" x14ac:dyDescent="0.3">
      <c r="A870" s="19"/>
    </row>
    <row r="871" spans="1:1" ht="15.75" customHeight="1" x14ac:dyDescent="0.3">
      <c r="A871" s="19"/>
    </row>
    <row r="872" spans="1:1" ht="15.75" customHeight="1" x14ac:dyDescent="0.3">
      <c r="A872" s="19"/>
    </row>
    <row r="873" spans="1:1" ht="15.75" customHeight="1" x14ac:dyDescent="0.3">
      <c r="A873" s="19"/>
    </row>
    <row r="874" spans="1:1" ht="15.75" customHeight="1" x14ac:dyDescent="0.3">
      <c r="A874" s="19"/>
    </row>
    <row r="875" spans="1:1" ht="15.75" customHeight="1" x14ac:dyDescent="0.3">
      <c r="A875" s="19"/>
    </row>
    <row r="876" spans="1:1" ht="15.75" customHeight="1" x14ac:dyDescent="0.3">
      <c r="A876" s="19"/>
    </row>
    <row r="877" spans="1:1" ht="15.75" customHeight="1" x14ac:dyDescent="0.3">
      <c r="A877" s="19"/>
    </row>
    <row r="878" spans="1:1" ht="15.75" customHeight="1" x14ac:dyDescent="0.3">
      <c r="A878" s="19"/>
    </row>
    <row r="879" spans="1:1" ht="15.75" customHeight="1" x14ac:dyDescent="0.3">
      <c r="A879" s="19"/>
    </row>
    <row r="880" spans="1:1" ht="15.75" customHeight="1" x14ac:dyDescent="0.3">
      <c r="A880" s="19"/>
    </row>
    <row r="881" spans="1:1" ht="15.75" customHeight="1" x14ac:dyDescent="0.3">
      <c r="A881" s="19"/>
    </row>
    <row r="882" spans="1:1" ht="15.75" customHeight="1" x14ac:dyDescent="0.3">
      <c r="A882" s="19"/>
    </row>
    <row r="883" spans="1:1" ht="15.75" customHeight="1" x14ac:dyDescent="0.3">
      <c r="A883" s="19"/>
    </row>
    <row r="884" spans="1:1" ht="15.75" customHeight="1" x14ac:dyDescent="0.3">
      <c r="A884" s="19"/>
    </row>
    <row r="885" spans="1:1" ht="15.75" customHeight="1" x14ac:dyDescent="0.3">
      <c r="A885" s="19"/>
    </row>
    <row r="886" spans="1:1" ht="15.75" customHeight="1" x14ac:dyDescent="0.3">
      <c r="A886" s="19"/>
    </row>
    <row r="887" spans="1:1" ht="15.75" customHeight="1" x14ac:dyDescent="0.3">
      <c r="A887" s="19"/>
    </row>
    <row r="888" spans="1:1" ht="15.75" customHeight="1" x14ac:dyDescent="0.3">
      <c r="A888" s="19"/>
    </row>
    <row r="889" spans="1:1" ht="15.75" customHeight="1" x14ac:dyDescent="0.3">
      <c r="A889" s="19"/>
    </row>
    <row r="890" spans="1:1" ht="15.75" customHeight="1" x14ac:dyDescent="0.3">
      <c r="A890" s="19"/>
    </row>
    <row r="891" spans="1:1" ht="15.75" customHeight="1" x14ac:dyDescent="0.3">
      <c r="A891" s="19"/>
    </row>
    <row r="892" spans="1:1" ht="15.75" customHeight="1" x14ac:dyDescent="0.3">
      <c r="A892" s="19"/>
    </row>
    <row r="893" spans="1:1" ht="15.75" customHeight="1" x14ac:dyDescent="0.3">
      <c r="A893" s="19"/>
    </row>
    <row r="894" spans="1:1" ht="15.75" customHeight="1" x14ac:dyDescent="0.3">
      <c r="A894" s="19"/>
    </row>
    <row r="895" spans="1:1" ht="15.75" customHeight="1" x14ac:dyDescent="0.3">
      <c r="A895" s="19"/>
    </row>
    <row r="896" spans="1:1" ht="15.75" customHeight="1" x14ac:dyDescent="0.3">
      <c r="A896" s="19"/>
    </row>
    <row r="897" spans="1:1" ht="15.75" customHeight="1" x14ac:dyDescent="0.3">
      <c r="A897" s="19"/>
    </row>
    <row r="898" spans="1:1" ht="15.75" customHeight="1" x14ac:dyDescent="0.3">
      <c r="A898" s="19"/>
    </row>
    <row r="899" spans="1:1" ht="15.75" customHeight="1" x14ac:dyDescent="0.3">
      <c r="A899" s="19"/>
    </row>
    <row r="900" spans="1:1" ht="15.75" customHeight="1" x14ac:dyDescent="0.3">
      <c r="A900" s="19"/>
    </row>
    <row r="901" spans="1:1" ht="15.75" customHeight="1" x14ac:dyDescent="0.3">
      <c r="A901" s="19"/>
    </row>
    <row r="902" spans="1:1" ht="15.75" customHeight="1" x14ac:dyDescent="0.3">
      <c r="A902" s="19"/>
    </row>
    <row r="903" spans="1:1" ht="15.75" customHeight="1" x14ac:dyDescent="0.3">
      <c r="A903" s="19"/>
    </row>
    <row r="904" spans="1:1" ht="15.75" customHeight="1" x14ac:dyDescent="0.3">
      <c r="A904" s="19"/>
    </row>
    <row r="905" spans="1:1" ht="15.75" customHeight="1" x14ac:dyDescent="0.3">
      <c r="A905" s="19"/>
    </row>
    <row r="906" spans="1:1" ht="15.75" customHeight="1" x14ac:dyDescent="0.3">
      <c r="A906" s="19"/>
    </row>
    <row r="907" spans="1:1" ht="15.75" customHeight="1" x14ac:dyDescent="0.3">
      <c r="A907" s="19"/>
    </row>
    <row r="908" spans="1:1" ht="15.75" customHeight="1" x14ac:dyDescent="0.3">
      <c r="A908" s="19"/>
    </row>
    <row r="909" spans="1:1" ht="15.75" customHeight="1" x14ac:dyDescent="0.3">
      <c r="A909" s="19"/>
    </row>
    <row r="910" spans="1:1" ht="15.75" customHeight="1" x14ac:dyDescent="0.3">
      <c r="A910" s="19"/>
    </row>
    <row r="911" spans="1:1" ht="15.75" customHeight="1" x14ac:dyDescent="0.3">
      <c r="A911" s="19"/>
    </row>
    <row r="912" spans="1:1" ht="15.75" customHeight="1" x14ac:dyDescent="0.3">
      <c r="A912" s="19"/>
    </row>
    <row r="913" spans="1:1" ht="15.75" customHeight="1" x14ac:dyDescent="0.3">
      <c r="A913" s="19"/>
    </row>
    <row r="914" spans="1:1" ht="15.75" customHeight="1" x14ac:dyDescent="0.3">
      <c r="A914" s="19"/>
    </row>
    <row r="915" spans="1:1" ht="15.75" customHeight="1" x14ac:dyDescent="0.3">
      <c r="A915" s="19"/>
    </row>
    <row r="916" spans="1:1" ht="15.75" customHeight="1" x14ac:dyDescent="0.3">
      <c r="A916" s="19"/>
    </row>
    <row r="917" spans="1:1" ht="15.75" customHeight="1" x14ac:dyDescent="0.3">
      <c r="A917" s="19"/>
    </row>
    <row r="918" spans="1:1" ht="15.75" customHeight="1" x14ac:dyDescent="0.3">
      <c r="A918" s="19"/>
    </row>
    <row r="919" spans="1:1" ht="15.75" customHeight="1" x14ac:dyDescent="0.3">
      <c r="A919" s="19"/>
    </row>
    <row r="920" spans="1:1" ht="15.75" customHeight="1" x14ac:dyDescent="0.3">
      <c r="A920" s="19"/>
    </row>
    <row r="921" spans="1:1" ht="15.75" customHeight="1" x14ac:dyDescent="0.3">
      <c r="A921" s="19"/>
    </row>
    <row r="922" spans="1:1" ht="15.75" customHeight="1" x14ac:dyDescent="0.3">
      <c r="A922" s="19"/>
    </row>
    <row r="923" spans="1:1" ht="15.75" customHeight="1" x14ac:dyDescent="0.3">
      <c r="A923" s="19"/>
    </row>
    <row r="924" spans="1:1" ht="15.75" customHeight="1" x14ac:dyDescent="0.3">
      <c r="A924" s="19"/>
    </row>
    <row r="925" spans="1:1" ht="15.75" customHeight="1" x14ac:dyDescent="0.3">
      <c r="A925" s="19"/>
    </row>
    <row r="926" spans="1:1" ht="15.75" customHeight="1" x14ac:dyDescent="0.3">
      <c r="A926" s="19"/>
    </row>
    <row r="927" spans="1:1" ht="15.75" customHeight="1" x14ac:dyDescent="0.3">
      <c r="A927" s="19"/>
    </row>
    <row r="928" spans="1:1" ht="15.75" customHeight="1" x14ac:dyDescent="0.3">
      <c r="A928" s="19"/>
    </row>
    <row r="929" spans="1:1" ht="15.75" customHeight="1" x14ac:dyDescent="0.3">
      <c r="A929" s="19"/>
    </row>
    <row r="930" spans="1:1" ht="15.75" customHeight="1" x14ac:dyDescent="0.3">
      <c r="A930" s="19"/>
    </row>
    <row r="931" spans="1:1" ht="15.75" customHeight="1" x14ac:dyDescent="0.3">
      <c r="A931" s="19"/>
    </row>
    <row r="932" spans="1:1" ht="15.75" customHeight="1" x14ac:dyDescent="0.3">
      <c r="A932" s="19"/>
    </row>
    <row r="933" spans="1:1" ht="15.75" customHeight="1" x14ac:dyDescent="0.3">
      <c r="A933" s="19"/>
    </row>
    <row r="934" spans="1:1" ht="15.75" customHeight="1" x14ac:dyDescent="0.3">
      <c r="A934" s="19"/>
    </row>
    <row r="935" spans="1:1" ht="15.75" customHeight="1" x14ac:dyDescent="0.3">
      <c r="A935" s="19"/>
    </row>
    <row r="936" spans="1:1" ht="15.75" customHeight="1" x14ac:dyDescent="0.3">
      <c r="A936" s="19"/>
    </row>
    <row r="937" spans="1:1" ht="15.75" customHeight="1" x14ac:dyDescent="0.3">
      <c r="A937" s="19"/>
    </row>
    <row r="938" spans="1:1" ht="15.75" customHeight="1" x14ac:dyDescent="0.3">
      <c r="A938" s="19"/>
    </row>
    <row r="939" spans="1:1" ht="15.75" customHeight="1" x14ac:dyDescent="0.3">
      <c r="A939" s="19"/>
    </row>
    <row r="940" spans="1:1" ht="15.75" customHeight="1" x14ac:dyDescent="0.3">
      <c r="A940" s="19"/>
    </row>
    <row r="941" spans="1:1" ht="15.75" customHeight="1" x14ac:dyDescent="0.3">
      <c r="A941" s="19"/>
    </row>
    <row r="942" spans="1:1" ht="15.75" customHeight="1" x14ac:dyDescent="0.3">
      <c r="A942" s="19"/>
    </row>
    <row r="943" spans="1:1" ht="15.75" customHeight="1" x14ac:dyDescent="0.3">
      <c r="A943" s="19"/>
    </row>
    <row r="944" spans="1:1" ht="15.75" customHeight="1" x14ac:dyDescent="0.3">
      <c r="A944" s="19"/>
    </row>
    <row r="945" spans="1:1" ht="15.75" customHeight="1" x14ac:dyDescent="0.3">
      <c r="A945" s="19"/>
    </row>
    <row r="946" spans="1:1" ht="15.75" customHeight="1" x14ac:dyDescent="0.3">
      <c r="A946" s="19"/>
    </row>
    <row r="947" spans="1:1" ht="15.75" customHeight="1" x14ac:dyDescent="0.3">
      <c r="A947" s="19"/>
    </row>
    <row r="948" spans="1:1" ht="15.75" customHeight="1" x14ac:dyDescent="0.3">
      <c r="A948" s="19"/>
    </row>
    <row r="949" spans="1:1" ht="15.75" customHeight="1" x14ac:dyDescent="0.3">
      <c r="A949" s="19"/>
    </row>
    <row r="950" spans="1:1" ht="15.75" customHeight="1" x14ac:dyDescent="0.3">
      <c r="A950" s="19"/>
    </row>
    <row r="951" spans="1:1" ht="15.75" customHeight="1" x14ac:dyDescent="0.3">
      <c r="A951" s="19"/>
    </row>
    <row r="952" spans="1:1" ht="15.75" customHeight="1" x14ac:dyDescent="0.3">
      <c r="A952" s="19"/>
    </row>
    <row r="953" spans="1:1" ht="15.75" customHeight="1" x14ac:dyDescent="0.3">
      <c r="A953" s="19"/>
    </row>
    <row r="954" spans="1:1" ht="15.75" customHeight="1" x14ac:dyDescent="0.3">
      <c r="A954" s="19"/>
    </row>
    <row r="955" spans="1:1" ht="15.75" customHeight="1" x14ac:dyDescent="0.3">
      <c r="A955" s="19"/>
    </row>
    <row r="956" spans="1:1" ht="15.75" customHeight="1" x14ac:dyDescent="0.3">
      <c r="A956" s="19"/>
    </row>
    <row r="957" spans="1:1" ht="15.75" customHeight="1" x14ac:dyDescent="0.3">
      <c r="A957" s="19"/>
    </row>
    <row r="958" spans="1:1" ht="15.75" customHeight="1" x14ac:dyDescent="0.3">
      <c r="A958" s="19"/>
    </row>
    <row r="959" spans="1:1" ht="15.75" customHeight="1" x14ac:dyDescent="0.3">
      <c r="A959" s="19"/>
    </row>
    <row r="960" spans="1:1" ht="15.75" customHeight="1" x14ac:dyDescent="0.3">
      <c r="A960" s="19"/>
    </row>
    <row r="961" spans="1:1" ht="15.75" customHeight="1" x14ac:dyDescent="0.3">
      <c r="A961" s="19"/>
    </row>
    <row r="962" spans="1:1" ht="15.75" customHeight="1" x14ac:dyDescent="0.3">
      <c r="A962" s="19"/>
    </row>
    <row r="963" spans="1:1" ht="15.75" customHeight="1" x14ac:dyDescent="0.3">
      <c r="A963" s="19"/>
    </row>
    <row r="964" spans="1:1" ht="15.75" customHeight="1" x14ac:dyDescent="0.3">
      <c r="A964" s="19"/>
    </row>
    <row r="965" spans="1:1" ht="15.75" customHeight="1" x14ac:dyDescent="0.3">
      <c r="A965" s="19"/>
    </row>
    <row r="966" spans="1:1" ht="15.75" customHeight="1" x14ac:dyDescent="0.3">
      <c r="A966" s="19"/>
    </row>
    <row r="967" spans="1:1" ht="15.75" customHeight="1" x14ac:dyDescent="0.3">
      <c r="A967" s="19"/>
    </row>
    <row r="968" spans="1:1" ht="15.75" customHeight="1" x14ac:dyDescent="0.3">
      <c r="A968" s="19"/>
    </row>
    <row r="969" spans="1:1" ht="15.75" customHeight="1" x14ac:dyDescent="0.3">
      <c r="A969" s="19"/>
    </row>
    <row r="970" spans="1:1" ht="15.75" customHeight="1" x14ac:dyDescent="0.3">
      <c r="A970" s="19"/>
    </row>
    <row r="971" spans="1:1" ht="15.75" customHeight="1" x14ac:dyDescent="0.3">
      <c r="A971" s="19"/>
    </row>
    <row r="972" spans="1:1" ht="15.75" customHeight="1" x14ac:dyDescent="0.3">
      <c r="A972" s="19"/>
    </row>
    <row r="973" spans="1:1" ht="15.75" customHeight="1" x14ac:dyDescent="0.3">
      <c r="A973" s="19"/>
    </row>
    <row r="974" spans="1:1" ht="15.75" customHeight="1" x14ac:dyDescent="0.3">
      <c r="A974" s="19"/>
    </row>
    <row r="975" spans="1:1" ht="15.75" customHeight="1" x14ac:dyDescent="0.3">
      <c r="A975" s="19"/>
    </row>
    <row r="976" spans="1:1" ht="15.75" customHeight="1" x14ac:dyDescent="0.3">
      <c r="A976" s="19"/>
    </row>
    <row r="977" spans="1:1" ht="15.75" customHeight="1" x14ac:dyDescent="0.3">
      <c r="A977" s="19"/>
    </row>
    <row r="978" spans="1:1" ht="15.75" customHeight="1" x14ac:dyDescent="0.3">
      <c r="A978" s="19"/>
    </row>
    <row r="979" spans="1:1" ht="15.75" customHeight="1" x14ac:dyDescent="0.3">
      <c r="A979" s="19"/>
    </row>
    <row r="980" spans="1:1" ht="15.75" customHeight="1" x14ac:dyDescent="0.3">
      <c r="A980" s="19"/>
    </row>
    <row r="981" spans="1:1" ht="15.75" customHeight="1" x14ac:dyDescent="0.3">
      <c r="A981" s="19"/>
    </row>
    <row r="982" spans="1:1" ht="15.75" customHeight="1" x14ac:dyDescent="0.3">
      <c r="A982" s="19"/>
    </row>
    <row r="983" spans="1:1" ht="15.75" customHeight="1" x14ac:dyDescent="0.3">
      <c r="A983" s="19"/>
    </row>
    <row r="984" spans="1:1" ht="15.75" customHeight="1" x14ac:dyDescent="0.3">
      <c r="A984" s="19"/>
    </row>
    <row r="985" spans="1:1" ht="15.75" customHeight="1" x14ac:dyDescent="0.3">
      <c r="A985" s="19"/>
    </row>
    <row r="986" spans="1:1" ht="15.75" customHeight="1" x14ac:dyDescent="0.3">
      <c r="A986" s="19"/>
    </row>
    <row r="987" spans="1:1" ht="15.75" customHeight="1" x14ac:dyDescent="0.3">
      <c r="A987" s="19"/>
    </row>
    <row r="988" spans="1:1" ht="15.75" customHeight="1" x14ac:dyDescent="0.3">
      <c r="A988" s="19"/>
    </row>
    <row r="989" spans="1:1" ht="15.75" customHeight="1" x14ac:dyDescent="0.3">
      <c r="A989" s="19"/>
    </row>
    <row r="990" spans="1:1" ht="15.75" customHeight="1" x14ac:dyDescent="0.3">
      <c r="A990" s="19"/>
    </row>
    <row r="991" spans="1:1" ht="15.75" customHeight="1" x14ac:dyDescent="0.3">
      <c r="A991" s="19"/>
    </row>
    <row r="992" spans="1:1" ht="15.75" customHeight="1" x14ac:dyDescent="0.3">
      <c r="A992" s="19"/>
    </row>
    <row r="993" spans="1:1" ht="15.75" customHeight="1" x14ac:dyDescent="0.3">
      <c r="A993" s="19"/>
    </row>
    <row r="994" spans="1:1" ht="15.75" customHeight="1" x14ac:dyDescent="0.3">
      <c r="A994" s="19"/>
    </row>
    <row r="995" spans="1:1" ht="15.75" customHeight="1" x14ac:dyDescent="0.3">
      <c r="A995" s="19"/>
    </row>
    <row r="996" spans="1:1" ht="15.75" customHeight="1" x14ac:dyDescent="0.3">
      <c r="A996" s="19"/>
    </row>
    <row r="997" spans="1:1" ht="15.75" customHeight="1" x14ac:dyDescent="0.3">
      <c r="A997" s="19"/>
    </row>
    <row r="998" spans="1:1" ht="15.75" customHeight="1" x14ac:dyDescent="0.3">
      <c r="A998" s="19"/>
    </row>
    <row r="999" spans="1:1" ht="15.75" customHeight="1" x14ac:dyDescent="0.3">
      <c r="A999" s="19"/>
    </row>
    <row r="1000" spans="1:1" ht="15.75" customHeight="1" x14ac:dyDescent="0.3">
      <c r="A1000" s="19"/>
    </row>
    <row r="1001" spans="1:1" ht="15.75" customHeight="1" x14ac:dyDescent="0.3">
      <c r="A1001" s="19"/>
    </row>
    <row r="1002" spans="1:1" ht="15.75" customHeight="1" x14ac:dyDescent="0.3">
      <c r="A1002" s="19"/>
    </row>
    <row r="1003" spans="1:1" ht="15.75" customHeight="1" x14ac:dyDescent="0.3">
      <c r="A1003" s="19"/>
    </row>
    <row r="1004" spans="1:1" ht="15.75" customHeight="1" x14ac:dyDescent="0.3">
      <c r="A1004" s="19"/>
    </row>
    <row r="1005" spans="1:1" ht="15.75" customHeight="1" x14ac:dyDescent="0.3">
      <c r="A1005" s="19"/>
    </row>
    <row r="1006" spans="1:1" ht="15.75" customHeight="1" x14ac:dyDescent="0.3">
      <c r="A1006" s="19"/>
    </row>
    <row r="1007" spans="1:1" ht="15.75" customHeight="1" x14ac:dyDescent="0.3">
      <c r="A1007" s="19"/>
    </row>
    <row r="1008" spans="1:1" ht="15.75" customHeight="1" x14ac:dyDescent="0.3">
      <c r="A1008" s="19"/>
    </row>
    <row r="1009" spans="1:1" ht="15.75" customHeight="1" x14ac:dyDescent="0.3">
      <c r="A1009" s="19"/>
    </row>
  </sheetData>
  <mergeCells count="20">
    <mergeCell ref="A46:B46"/>
    <mergeCell ref="C46:L46"/>
    <mergeCell ref="A40:B40"/>
    <mergeCell ref="A41:B41"/>
    <mergeCell ref="C41:L41"/>
    <mergeCell ref="A42:B42"/>
    <mergeCell ref="C42:L42"/>
    <mergeCell ref="A43:B43"/>
    <mergeCell ref="C43:L43"/>
    <mergeCell ref="C40:L40"/>
    <mergeCell ref="A44:B44"/>
    <mergeCell ref="C44:L44"/>
    <mergeCell ref="A45:B45"/>
    <mergeCell ref="C45:L45"/>
    <mergeCell ref="C1:C3"/>
    <mergeCell ref="D2:O2"/>
    <mergeCell ref="P2:AA2"/>
    <mergeCell ref="A36:B36"/>
    <mergeCell ref="A39:B39"/>
    <mergeCell ref="C39:L39"/>
  </mergeCells>
  <conditionalFormatting sqref="D4:AA32">
    <cfRule type="cellIs" dxfId="0" priority="1" operator="equal">
      <formula>0</formula>
    </cfRule>
  </conditionalFormatting>
  <hyperlinks>
    <hyperlink ref="C43" r:id="rId1" xr:uid="{00000000-0004-0000-0300-000000000000}"/>
  </hyperlinks>
  <pageMargins left="0.7" right="0.7" top="0.75" bottom="0.75" header="0" footer="0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08"/>
  <sheetViews>
    <sheetView tabSelected="1" topLeftCell="A43" workbookViewId="0">
      <pane xSplit="2" topLeftCell="C1" activePane="topRight" state="frozen"/>
      <selection pane="topRight" activeCell="A45" sqref="A45:XFD45"/>
    </sheetView>
  </sheetViews>
  <sheetFormatPr defaultColWidth="11.19921875" defaultRowHeight="15" customHeight="1" x14ac:dyDescent="0.3"/>
  <cols>
    <col min="1" max="1" width="43" bestFit="1" customWidth="1"/>
    <col min="2" max="2" width="13.8984375" customWidth="1"/>
    <col min="3" max="27" width="15.3984375" customWidth="1"/>
  </cols>
  <sheetData>
    <row r="1" spans="1:27" ht="15.75" customHeight="1" x14ac:dyDescent="0.45">
      <c r="A1" s="125" t="s">
        <v>80</v>
      </c>
      <c r="B1" s="123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6"/>
    </row>
    <row r="2" spans="1:27" ht="15.75" customHeight="1" x14ac:dyDescent="0.3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6"/>
    </row>
    <row r="3" spans="1:27" ht="15.75" customHeight="1" x14ac:dyDescent="0.3">
      <c r="A3" s="122"/>
      <c r="B3" s="123"/>
      <c r="C3" s="57">
        <v>2022</v>
      </c>
      <c r="D3" s="58">
        <v>2023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59"/>
    </row>
    <row r="4" spans="1:27" ht="33.75" customHeight="1" x14ac:dyDescent="0.3">
      <c r="A4" s="126" t="s">
        <v>81</v>
      </c>
      <c r="B4" s="102"/>
      <c r="C4" s="60">
        <v>0</v>
      </c>
      <c r="D4" s="60">
        <v>0.04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59"/>
    </row>
    <row r="5" spans="1:27" ht="33.75" customHeight="1" x14ac:dyDescent="0.3">
      <c r="A5" s="126" t="s">
        <v>82</v>
      </c>
      <c r="B5" s="102"/>
      <c r="C5" s="60">
        <v>0.22</v>
      </c>
      <c r="D5" s="60">
        <v>0.22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59"/>
    </row>
    <row r="6" spans="1:27" ht="33.75" customHeight="1" x14ac:dyDescent="0.3">
      <c r="A6" s="126" t="s">
        <v>83</v>
      </c>
      <c r="B6" s="102"/>
      <c r="C6" s="61">
        <v>5.0999999999999997E-2</v>
      </c>
      <c r="D6" s="61">
        <v>5.0999999999999997E-2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59"/>
    </row>
    <row r="7" spans="1:27" ht="33.75" customHeight="1" x14ac:dyDescent="0.3">
      <c r="A7" s="126" t="s">
        <v>84</v>
      </c>
      <c r="B7" s="102"/>
      <c r="C7" s="61">
        <v>2.9000000000000001E-2</v>
      </c>
      <c r="D7" s="61">
        <v>2.9000000000000001E-2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59"/>
    </row>
    <row r="8" spans="1:27" ht="33.75" customHeight="1" x14ac:dyDescent="0.3">
      <c r="A8" s="126" t="s">
        <v>85</v>
      </c>
      <c r="B8" s="102"/>
      <c r="C8" s="61">
        <v>2E-3</v>
      </c>
      <c r="D8" s="61">
        <v>2E-3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59"/>
    </row>
    <row r="9" spans="1:27" ht="15.75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59"/>
    </row>
    <row r="10" spans="1:27" ht="15.75" customHeight="1" x14ac:dyDescent="0.3">
      <c r="A10" s="122"/>
      <c r="B10" s="123"/>
      <c r="C10" s="57">
        <v>2022</v>
      </c>
      <c r="D10" s="58">
        <v>2023</v>
      </c>
      <c r="E10" s="62" t="s">
        <v>86</v>
      </c>
      <c r="F10" s="63"/>
      <c r="G10" s="63"/>
      <c r="H10" s="63"/>
      <c r="I10" s="63"/>
      <c r="J10" s="63"/>
      <c r="K10" s="63"/>
      <c r="L10" s="63"/>
      <c r="M10" s="63"/>
      <c r="N10" s="63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59"/>
    </row>
    <row r="11" spans="1:27" ht="15.75" customHeight="1" x14ac:dyDescent="0.3">
      <c r="A11" s="24" t="s">
        <v>39</v>
      </c>
      <c r="B11" s="24" t="s">
        <v>40</v>
      </c>
      <c r="C11" s="64">
        <v>230000</v>
      </c>
      <c r="D11" s="64">
        <f t="shared" ref="D11:D13" si="0">C11*(D$4+100%)</f>
        <v>239200</v>
      </c>
      <c r="E11" s="19" t="s">
        <v>87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59"/>
    </row>
    <row r="12" spans="1:27" ht="15.75" customHeight="1" x14ac:dyDescent="0.3">
      <c r="A12" s="24" t="s">
        <v>42</v>
      </c>
      <c r="B12" s="24" t="s">
        <v>40</v>
      </c>
      <c r="C12" s="64">
        <v>150000</v>
      </c>
      <c r="D12" s="64">
        <f t="shared" si="0"/>
        <v>156000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59"/>
    </row>
    <row r="13" spans="1:27" ht="15.75" customHeight="1" x14ac:dyDescent="0.3">
      <c r="A13" s="28" t="s">
        <v>88</v>
      </c>
      <c r="B13" s="24" t="s">
        <v>40</v>
      </c>
      <c r="C13" s="65">
        <v>180000</v>
      </c>
      <c r="D13" s="64">
        <f t="shared" si="0"/>
        <v>187200</v>
      </c>
      <c r="E13" s="20" t="s">
        <v>89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59"/>
    </row>
    <row r="14" spans="1:27" ht="15.75" customHeight="1" x14ac:dyDescent="0.3">
      <c r="A14" s="28" t="s">
        <v>90</v>
      </c>
      <c r="B14" s="28" t="s">
        <v>91</v>
      </c>
      <c r="C14" s="65">
        <v>2000</v>
      </c>
      <c r="D14" s="65"/>
      <c r="E14" s="20" t="s">
        <v>92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59"/>
    </row>
    <row r="15" spans="1:27" ht="15.75" customHeight="1" x14ac:dyDescent="0.3">
      <c r="A15" s="24" t="s">
        <v>47</v>
      </c>
      <c r="B15" s="24" t="s">
        <v>40</v>
      </c>
      <c r="C15" s="64">
        <v>130000</v>
      </c>
      <c r="D15" s="64">
        <f t="shared" ref="D15:D22" si="1">C15*(D$4+100%)</f>
        <v>135200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59"/>
    </row>
    <row r="16" spans="1:27" ht="15.75" customHeight="1" x14ac:dyDescent="0.3">
      <c r="A16" s="24" t="s">
        <v>48</v>
      </c>
      <c r="B16" s="24" t="s">
        <v>40</v>
      </c>
      <c r="C16" s="64">
        <v>200000</v>
      </c>
      <c r="D16" s="64">
        <f t="shared" si="1"/>
        <v>208000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59"/>
    </row>
    <row r="17" spans="1:27" ht="15.75" customHeight="1" x14ac:dyDescent="0.3">
      <c r="A17" s="24" t="s">
        <v>49</v>
      </c>
      <c r="B17" s="24" t="s">
        <v>40</v>
      </c>
      <c r="C17" s="64">
        <v>300000</v>
      </c>
      <c r="D17" s="64">
        <f t="shared" si="1"/>
        <v>312000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59"/>
    </row>
    <row r="18" spans="1:27" ht="15.75" customHeight="1" x14ac:dyDescent="0.3">
      <c r="A18" s="24" t="s">
        <v>50</v>
      </c>
      <c r="B18" s="24" t="s">
        <v>40</v>
      </c>
      <c r="C18" s="64">
        <v>210000</v>
      </c>
      <c r="D18" s="64">
        <f t="shared" si="1"/>
        <v>218400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59"/>
    </row>
    <row r="19" spans="1:27" ht="15.75" customHeight="1" x14ac:dyDescent="0.3">
      <c r="A19" s="24" t="s">
        <v>51</v>
      </c>
      <c r="B19" s="24" t="s">
        <v>40</v>
      </c>
      <c r="C19" s="64">
        <v>130000</v>
      </c>
      <c r="D19" s="64">
        <f t="shared" si="1"/>
        <v>135200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59"/>
    </row>
    <row r="20" spans="1:27" ht="15.75" customHeight="1" x14ac:dyDescent="0.3">
      <c r="A20" s="24" t="s">
        <v>52</v>
      </c>
      <c r="B20" s="24" t="s">
        <v>40</v>
      </c>
      <c r="C20" s="64">
        <v>250000</v>
      </c>
      <c r="D20" s="64">
        <f t="shared" si="1"/>
        <v>260000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59"/>
    </row>
    <row r="21" spans="1:27" ht="15.75" customHeight="1" x14ac:dyDescent="0.3">
      <c r="A21" s="24" t="s">
        <v>53</v>
      </c>
      <c r="B21" s="24" t="s">
        <v>40</v>
      </c>
      <c r="C21" s="64">
        <v>160000</v>
      </c>
      <c r="D21" s="64">
        <f t="shared" si="1"/>
        <v>166400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59"/>
    </row>
    <row r="22" spans="1:27" ht="15.75" customHeight="1" x14ac:dyDescent="0.3">
      <c r="A22" s="24" t="s">
        <v>54</v>
      </c>
      <c r="B22" s="24" t="s">
        <v>40</v>
      </c>
      <c r="C22" s="64">
        <v>80000</v>
      </c>
      <c r="D22" s="64">
        <f t="shared" si="1"/>
        <v>83200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59"/>
    </row>
    <row r="23" spans="1:27" ht="15.75" customHeight="1" x14ac:dyDescent="0.3">
      <c r="A23" s="24" t="s">
        <v>55</v>
      </c>
      <c r="B23" s="28" t="s">
        <v>56</v>
      </c>
      <c r="C23" s="124">
        <v>1690000</v>
      </c>
      <c r="D23" s="102"/>
      <c r="E23" s="20" t="s">
        <v>93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59"/>
    </row>
    <row r="24" spans="1:27" ht="15.75" customHeight="1" x14ac:dyDescent="0.3">
      <c r="A24" s="30" t="s">
        <v>57</v>
      </c>
      <c r="B24" s="31" t="s">
        <v>40</v>
      </c>
      <c r="C24" s="65">
        <v>130000</v>
      </c>
      <c r="D24" s="64">
        <f t="shared" ref="D24:D25" si="2">C24*(D$4+100%)</f>
        <v>135200</v>
      </c>
      <c r="E24" s="20" t="s">
        <v>89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59"/>
    </row>
    <row r="25" spans="1:27" ht="15.75" customHeight="1" x14ac:dyDescent="0.3">
      <c r="A25" s="31" t="s">
        <v>58</v>
      </c>
      <c r="B25" s="31" t="s">
        <v>40</v>
      </c>
      <c r="C25" s="66">
        <v>200000</v>
      </c>
      <c r="D25" s="64">
        <f t="shared" si="2"/>
        <v>208000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59"/>
    </row>
    <row r="26" spans="1:27" ht="15.75" customHeight="1" x14ac:dyDescent="0.3">
      <c r="A26" s="24" t="s">
        <v>39</v>
      </c>
      <c r="B26" s="24" t="s">
        <v>94</v>
      </c>
      <c r="C26" s="64">
        <v>4000</v>
      </c>
      <c r="D26" s="64">
        <v>4000</v>
      </c>
      <c r="E26" s="20" t="s">
        <v>95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59"/>
    </row>
    <row r="27" spans="1:27" ht="15.75" customHeight="1" x14ac:dyDescent="0.3">
      <c r="A27" s="24" t="s">
        <v>42</v>
      </c>
      <c r="B27" s="24" t="s">
        <v>94</v>
      </c>
      <c r="C27" s="65">
        <v>350000</v>
      </c>
      <c r="D27" s="65">
        <v>350000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59"/>
    </row>
    <row r="28" spans="1:27" ht="15.75" customHeight="1" x14ac:dyDescent="0.3">
      <c r="A28" s="24" t="s">
        <v>47</v>
      </c>
      <c r="B28" s="24" t="s">
        <v>94</v>
      </c>
      <c r="C28" s="64">
        <v>2200</v>
      </c>
      <c r="D28" s="64">
        <v>2200</v>
      </c>
      <c r="E28" s="20" t="s">
        <v>92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59"/>
    </row>
    <row r="29" spans="1:27" ht="15.75" customHeight="1" x14ac:dyDescent="0.3">
      <c r="A29" s="28" t="s">
        <v>62</v>
      </c>
      <c r="B29" s="24" t="s">
        <v>94</v>
      </c>
      <c r="C29" s="65">
        <v>2000</v>
      </c>
      <c r="D29" s="64"/>
      <c r="E29" s="20" t="s">
        <v>92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59"/>
    </row>
    <row r="30" spans="1:27" ht="15.75" customHeight="1" x14ac:dyDescent="0.3">
      <c r="A30" s="24" t="s">
        <v>48</v>
      </c>
      <c r="B30" s="24" t="s">
        <v>94</v>
      </c>
      <c r="C30" s="64">
        <v>3400</v>
      </c>
      <c r="D30" s="64">
        <v>3400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59"/>
    </row>
    <row r="31" spans="1:27" ht="15.75" customHeight="1" x14ac:dyDescent="0.3">
      <c r="A31" s="24" t="s">
        <v>49</v>
      </c>
      <c r="B31" s="24" t="s">
        <v>94</v>
      </c>
      <c r="C31" s="64">
        <v>5000</v>
      </c>
      <c r="D31" s="64">
        <v>5000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59"/>
    </row>
    <row r="32" spans="1:27" ht="15.75" customHeight="1" x14ac:dyDescent="0.3">
      <c r="A32" s="24" t="s">
        <v>50</v>
      </c>
      <c r="B32" s="24" t="s">
        <v>94</v>
      </c>
      <c r="C32" s="64">
        <v>3600</v>
      </c>
      <c r="D32" s="64">
        <v>3600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59"/>
    </row>
    <row r="33" spans="1:27" ht="15.75" customHeight="1" x14ac:dyDescent="0.3">
      <c r="A33" s="24" t="s">
        <v>51</v>
      </c>
      <c r="B33" s="24" t="s">
        <v>94</v>
      </c>
      <c r="C33" s="64">
        <v>2300</v>
      </c>
      <c r="D33" s="64">
        <v>2300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59"/>
    </row>
    <row r="34" spans="1:27" ht="15.75" customHeight="1" x14ac:dyDescent="0.3">
      <c r="A34" s="24" t="s">
        <v>52</v>
      </c>
      <c r="B34" s="24" t="s">
        <v>94</v>
      </c>
      <c r="C34" s="64">
        <v>4300</v>
      </c>
      <c r="D34" s="64">
        <v>4300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59"/>
    </row>
    <row r="35" spans="1:27" ht="15.75" customHeight="1" x14ac:dyDescent="0.3">
      <c r="A35" s="24" t="s">
        <v>53</v>
      </c>
      <c r="B35" s="24" t="s">
        <v>94</v>
      </c>
      <c r="C35" s="64">
        <v>2800</v>
      </c>
      <c r="D35" s="64">
        <v>2800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59"/>
    </row>
    <row r="36" spans="1:27" ht="15.75" customHeight="1" x14ac:dyDescent="0.3">
      <c r="A36" s="24" t="s">
        <v>54</v>
      </c>
      <c r="B36" s="24" t="s">
        <v>94</v>
      </c>
      <c r="C36" s="64">
        <v>1400</v>
      </c>
      <c r="D36" s="64">
        <v>1400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59"/>
    </row>
    <row r="37" spans="1:27" ht="15.75" customHeight="1" x14ac:dyDescent="0.3">
      <c r="A37" s="24" t="s">
        <v>55</v>
      </c>
      <c r="B37" s="24" t="s">
        <v>94</v>
      </c>
      <c r="C37" s="65">
        <v>800</v>
      </c>
      <c r="D37" s="65">
        <v>800</v>
      </c>
      <c r="E37" s="20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59"/>
    </row>
    <row r="38" spans="1:27" ht="15.75" customHeight="1" x14ac:dyDescent="0.3">
      <c r="A38" s="24" t="s">
        <v>58</v>
      </c>
      <c r="B38" s="24" t="s">
        <v>94</v>
      </c>
      <c r="C38" s="64">
        <v>3500</v>
      </c>
      <c r="D38" s="64">
        <v>3500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59"/>
    </row>
    <row r="39" spans="1:27" ht="15.75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59"/>
    </row>
    <row r="40" spans="1:27" ht="15.75" customHeight="1" x14ac:dyDescent="0.45">
      <c r="A40" s="125" t="s">
        <v>96</v>
      </c>
      <c r="B40" s="1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59"/>
    </row>
    <row r="41" spans="1:27" ht="15.75" customHeight="1" x14ac:dyDescent="0.3">
      <c r="A41" s="19"/>
      <c r="B41" s="19"/>
      <c r="C41" s="111">
        <v>2022</v>
      </c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3"/>
      <c r="O41" s="111">
        <v>2023</v>
      </c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3"/>
      <c r="AA41" s="67"/>
    </row>
    <row r="42" spans="1:27" ht="15.75" customHeight="1" x14ac:dyDescent="0.3">
      <c r="A42" s="19"/>
      <c r="B42" s="19"/>
      <c r="C42" s="22">
        <v>1</v>
      </c>
      <c r="D42" s="68">
        <v>2</v>
      </c>
      <c r="E42" s="68">
        <v>3</v>
      </c>
      <c r="F42" s="22">
        <v>4</v>
      </c>
      <c r="G42" s="22">
        <v>5</v>
      </c>
      <c r="H42" s="22">
        <v>6</v>
      </c>
      <c r="I42" s="22">
        <v>7</v>
      </c>
      <c r="J42" s="22">
        <v>8</v>
      </c>
      <c r="K42" s="22">
        <v>9</v>
      </c>
      <c r="L42" s="22">
        <v>10</v>
      </c>
      <c r="M42" s="22">
        <v>11</v>
      </c>
      <c r="N42" s="22">
        <v>12</v>
      </c>
      <c r="O42" s="22">
        <v>1</v>
      </c>
      <c r="P42" s="22">
        <v>2</v>
      </c>
      <c r="Q42" s="22">
        <v>3</v>
      </c>
      <c r="R42" s="22">
        <v>4</v>
      </c>
      <c r="S42" s="22">
        <v>5</v>
      </c>
      <c r="T42" s="22">
        <v>6</v>
      </c>
      <c r="U42" s="22">
        <v>7</v>
      </c>
      <c r="V42" s="22">
        <v>8</v>
      </c>
      <c r="W42" s="22">
        <v>9</v>
      </c>
      <c r="X42" s="22">
        <v>10</v>
      </c>
      <c r="Y42" s="22">
        <v>11</v>
      </c>
      <c r="Z42" s="22">
        <v>12</v>
      </c>
      <c r="AA42" s="67"/>
    </row>
    <row r="43" spans="1:27" ht="15.75" customHeight="1" x14ac:dyDescent="0.3">
      <c r="A43" s="19"/>
      <c r="B43" s="19"/>
      <c r="C43" s="68">
        <v>128</v>
      </c>
      <c r="D43" s="68">
        <v>151</v>
      </c>
      <c r="E43" s="68">
        <v>175</v>
      </c>
      <c r="F43" s="68">
        <v>168</v>
      </c>
      <c r="G43" s="68">
        <v>144</v>
      </c>
      <c r="H43" s="68">
        <v>168</v>
      </c>
      <c r="I43" s="68">
        <v>168</v>
      </c>
      <c r="J43" s="68">
        <v>184</v>
      </c>
      <c r="K43" s="68">
        <v>176</v>
      </c>
      <c r="L43" s="68">
        <v>168</v>
      </c>
      <c r="M43" s="68">
        <v>167</v>
      </c>
      <c r="N43" s="68">
        <v>176</v>
      </c>
      <c r="O43" s="68">
        <v>136</v>
      </c>
      <c r="P43" s="68">
        <v>143</v>
      </c>
      <c r="Q43" s="68">
        <v>175</v>
      </c>
      <c r="R43" s="68">
        <v>160</v>
      </c>
      <c r="S43" s="68">
        <v>160</v>
      </c>
      <c r="T43" s="68">
        <v>168</v>
      </c>
      <c r="U43" s="68">
        <v>168</v>
      </c>
      <c r="V43" s="68">
        <v>184</v>
      </c>
      <c r="W43" s="68">
        <v>168</v>
      </c>
      <c r="X43" s="68">
        <v>176</v>
      </c>
      <c r="Y43" s="68">
        <v>167</v>
      </c>
      <c r="Z43" s="68">
        <v>168</v>
      </c>
      <c r="AA43" s="69" t="s">
        <v>97</v>
      </c>
    </row>
    <row r="44" spans="1:27" ht="15.75" customHeight="1" x14ac:dyDescent="0.3">
      <c r="A44" s="24" t="s">
        <v>39</v>
      </c>
      <c r="B44" s="24" t="s">
        <v>40</v>
      </c>
      <c r="C44" s="70">
        <f>Команда!D4*Ставки!$C11*(1+$C$5+$C$6+$C$7+$C$8)</f>
        <v>299459.99999999994</v>
      </c>
      <c r="D44" s="70">
        <f>Команда!E4*Ставки!$C11*(1+$C$5+$C$6+$C$7+$C$8)</f>
        <v>299459.99999999994</v>
      </c>
      <c r="E44" s="70">
        <f>Команда!F4*Ставки!$C11*(1+$C$5+$C$6+$C$7+$C$8)</f>
        <v>299459.99999999994</v>
      </c>
      <c r="F44" s="70">
        <f>Команда!G4*Ставки!$C11*(1+$C$5+$C$6+$C$7+$C$8)</f>
        <v>299459.99999999994</v>
      </c>
      <c r="G44" s="70">
        <f>Команда!H4*Ставки!$C11*(1+$C$5+$C$6+$C$7+$C$8)</f>
        <v>299459.99999999994</v>
      </c>
      <c r="H44" s="70">
        <f>Команда!I4*Ставки!$C11*(1+$C$5+$C$6+$C$7+$C$8)</f>
        <v>299459.99999999994</v>
      </c>
      <c r="I44" s="70">
        <f>Команда!J4*Ставки!$C11*(1+$C$5+$C$6+$C$7+$C$8)</f>
        <v>299459.99999999994</v>
      </c>
      <c r="J44" s="70">
        <f>Команда!K4*Ставки!$C11*(1+$C$5+$C$6+$C$7+$C$8)</f>
        <v>299459.99999999994</v>
      </c>
      <c r="K44" s="70">
        <f>Команда!L4*Ставки!$C11*(1+$C$5+$C$6+$C$7+$C$8)</f>
        <v>299459.99999999994</v>
      </c>
      <c r="L44" s="70">
        <f>Команда!M4*Ставки!$C11*(1+$C$5+$C$6+$C$7+$C$8)</f>
        <v>299459.99999999994</v>
      </c>
      <c r="M44" s="70">
        <f>Команда!N4*Ставки!$C11*(1+$C$5+$C$6+$C$7+$C$8)</f>
        <v>299459.99999999994</v>
      </c>
      <c r="N44" s="70">
        <f>Команда!O4*Ставки!$C11*(1+$C$5+$C$6+$C$7+$C$8)</f>
        <v>299459.99999999994</v>
      </c>
      <c r="O44" s="70">
        <f>Команда!P4*Ставки!$D11*(1+$D$5+$D$6+$D$7+$D$8)</f>
        <v>311438.39999999997</v>
      </c>
      <c r="P44" s="70">
        <f>Команда!Q4*Ставки!$D11*(1+$D$5+$D$6+$D$7+$D$8)</f>
        <v>311438.39999999997</v>
      </c>
      <c r="Q44" s="70">
        <f>Команда!R4*Ставки!$D11*(1+$D$5+$D$6+$D$7+$D$8)</f>
        <v>311438.39999999997</v>
      </c>
      <c r="R44" s="70">
        <f>Команда!S4*Ставки!$D11*(1+$D$5+$D$6+$D$7+$D$8)</f>
        <v>311438.39999999997</v>
      </c>
      <c r="S44" s="70">
        <f>Команда!T4*Ставки!$D11*(1+$D$5+$D$6+$D$7+$D$8)</f>
        <v>311438.39999999997</v>
      </c>
      <c r="T44" s="70">
        <f>Команда!U4*Ставки!$D11*(1+$D$5+$D$6+$D$7+$D$8)</f>
        <v>311438.39999999997</v>
      </c>
      <c r="U44" s="70">
        <f>Команда!V4*Ставки!$D11*(1+$D$5+$D$6+$D$7+$D$8)</f>
        <v>311438.39999999997</v>
      </c>
      <c r="V44" s="70">
        <f>Команда!W4*Ставки!$D11*(1+$D$5+$D$6+$D$7+$D$8)</f>
        <v>311438.39999999997</v>
      </c>
      <c r="W44" s="70">
        <f>Команда!X4*Ставки!$D11*(1+$D$5+$D$6+$D$7+$D$8)</f>
        <v>311438.39999999997</v>
      </c>
      <c r="X44" s="70">
        <f>Команда!Y4*Ставки!$D11*(1+$D$5+$D$6+$D$7+$D$8)</f>
        <v>311438.39999999997</v>
      </c>
      <c r="Y44" s="70">
        <f>Команда!Z4*Ставки!$D11*(1+$D$5+$D$6+$D$7+$D$8)</f>
        <v>311438.39999999997</v>
      </c>
      <c r="Z44" s="71">
        <f>Команда!AA4*Ставки!$D11*(1+$D$5+$D$6+$D$7+$D$8)</f>
        <v>311438.39999999997</v>
      </c>
      <c r="AA44" s="64"/>
    </row>
    <row r="45" spans="1:27" ht="15.75" customHeight="1" x14ac:dyDescent="0.3">
      <c r="A45" s="24" t="s">
        <v>42</v>
      </c>
      <c r="B45" s="24" t="s">
        <v>40</v>
      </c>
      <c r="C45" s="70">
        <f>Команда!D5*Ставки!$C12*(1+$C$5+$C$6+$C$7+$C$8)</f>
        <v>0</v>
      </c>
      <c r="D45" s="70">
        <f>Команда!E5*Ставки!$C12*(1+$C$5+$C$6+$C$7+$C$8)</f>
        <v>0</v>
      </c>
      <c r="E45" s="70">
        <f>Команда!F5*Ставки!$C12*(1+$C$5+$C$6+$C$7+$C$8)</f>
        <v>0</v>
      </c>
      <c r="F45" s="70">
        <f>Команда!G5*Ставки!$C12*(1+$C$5+$C$6+$C$7+$C$8)</f>
        <v>0</v>
      </c>
      <c r="G45" s="70">
        <f>Команда!H5*Ставки!$C12*(1+$C$5+$C$6+$C$7+$C$8)</f>
        <v>0</v>
      </c>
      <c r="H45" s="70">
        <f>Команда!I5*Ставки!$C12*(1+$C$5+$C$6+$C$7+$C$8)</f>
        <v>0</v>
      </c>
      <c r="I45" s="70">
        <f>Команда!J5*Ставки!$C12*(1+$C$5+$C$6+$C$7+$C$8)</f>
        <v>0</v>
      </c>
      <c r="J45" s="70">
        <f>Команда!K5*Ставки!$C12*(1+$C$5+$C$6+$C$7+$C$8)</f>
        <v>0</v>
      </c>
      <c r="K45" s="70">
        <f>Команда!L5*Ставки!$C12*(1+$C$5+$C$6+$C$7+$C$8)</f>
        <v>0</v>
      </c>
      <c r="L45" s="70">
        <f>Команда!M5*Ставки!$C12*(1+$C$5+$C$6+$C$7+$C$8)</f>
        <v>0</v>
      </c>
      <c r="M45" s="70">
        <f>Команда!N5*Ставки!$C12*(1+$C$5+$C$6+$C$7+$C$8)</f>
        <v>0</v>
      </c>
      <c r="N45" s="70">
        <f>Команда!O5*Ставки!$C12*(1+$C$5+$C$6+$C$7+$C$8)</f>
        <v>0</v>
      </c>
      <c r="O45" s="70">
        <f>Команда!P5*Ставки!$D12*(1+$D$5+$D$6+$D$7+$D$8)</f>
        <v>0</v>
      </c>
      <c r="P45" s="70">
        <f>Команда!Q5*Ставки!$D12*(1+$D$5+$D$6+$D$7+$D$8)</f>
        <v>0</v>
      </c>
      <c r="Q45" s="70">
        <f>Команда!R5*Ставки!$D12*(1+$D$5+$D$6+$D$7+$D$8)</f>
        <v>0</v>
      </c>
      <c r="R45" s="70">
        <f>Команда!S5*Ставки!$D12*(1+$D$5+$D$6+$D$7+$D$8)</f>
        <v>0</v>
      </c>
      <c r="S45" s="70">
        <f>Команда!T5*Ставки!$D12*(1+$D$5+$D$6+$D$7+$D$8)</f>
        <v>0</v>
      </c>
      <c r="T45" s="70">
        <f>Команда!U5*Ставки!$D12*(1+$D$5+$D$6+$D$7+$D$8)</f>
        <v>0</v>
      </c>
      <c r="U45" s="70">
        <f>Команда!V5*Ставки!$D12*(1+$D$5+$D$6+$D$7+$D$8)</f>
        <v>0</v>
      </c>
      <c r="V45" s="70">
        <f>Команда!W5*Ставки!$D12*(1+$D$5+$D$6+$D$7+$D$8)</f>
        <v>0</v>
      </c>
      <c r="W45" s="70">
        <f>Команда!X5*Ставки!$D12*(1+$D$5+$D$6+$D$7+$D$8)</f>
        <v>0</v>
      </c>
      <c r="X45" s="70">
        <f>Команда!Y5*Ставки!$D12*(1+$D$5+$D$6+$D$7+$D$8)</f>
        <v>0</v>
      </c>
      <c r="Y45" s="70">
        <f>Команда!Z5*Ставки!$D12*(1+$D$5+$D$6+$D$7+$D$8)</f>
        <v>0</v>
      </c>
      <c r="Z45" s="71">
        <f>Команда!AA5*Ставки!$D12*(1+$D$5+$D$6+$D$7+$D$8)</f>
        <v>0</v>
      </c>
      <c r="AA45" s="64"/>
    </row>
    <row r="46" spans="1:27" ht="15.75" customHeight="1" x14ac:dyDescent="0.3">
      <c r="A46" s="28" t="s">
        <v>43</v>
      </c>
      <c r="B46" s="24" t="s">
        <v>40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2">
        <v>0</v>
      </c>
      <c r="J46" s="72">
        <v>0</v>
      </c>
      <c r="K46" s="72">
        <v>0</v>
      </c>
      <c r="L46" s="72">
        <v>0</v>
      </c>
      <c r="M46" s="72">
        <v>0</v>
      </c>
      <c r="N46" s="72">
        <v>0</v>
      </c>
      <c r="O46" s="72">
        <v>0</v>
      </c>
      <c r="P46" s="72">
        <v>0</v>
      </c>
      <c r="Q46" s="72">
        <v>0</v>
      </c>
      <c r="R46" s="72">
        <v>0</v>
      </c>
      <c r="S46" s="72">
        <v>0</v>
      </c>
      <c r="T46" s="72">
        <v>0</v>
      </c>
      <c r="U46" s="72">
        <v>0</v>
      </c>
      <c r="V46" s="72">
        <v>0</v>
      </c>
      <c r="W46" s="72">
        <v>0</v>
      </c>
      <c r="X46" s="72">
        <v>0</v>
      </c>
      <c r="Y46" s="72">
        <v>0</v>
      </c>
      <c r="Z46" s="73">
        <v>0</v>
      </c>
      <c r="AA46" s="64"/>
    </row>
    <row r="47" spans="1:27" ht="15.75" customHeight="1" x14ac:dyDescent="0.3">
      <c r="A47" s="28" t="s">
        <v>90</v>
      </c>
      <c r="B47" s="28" t="s">
        <v>91</v>
      </c>
      <c r="C47" s="70">
        <f>Команда!D7*Ставки!$C14</f>
        <v>6000</v>
      </c>
      <c r="D47" s="70">
        <f>Команда!E7*Ставки!$C14</f>
        <v>0</v>
      </c>
      <c r="E47" s="70">
        <f>Команда!F7*Ставки!$C14</f>
        <v>0</v>
      </c>
      <c r="F47" s="70">
        <f>Команда!G7*Ставки!$C14</f>
        <v>0</v>
      </c>
      <c r="G47" s="70">
        <f>Команда!H7*Ставки!$C14</f>
        <v>2000</v>
      </c>
      <c r="H47" s="70">
        <f>Команда!I7*Ставки!$C14</f>
        <v>0</v>
      </c>
      <c r="I47" s="70">
        <f>Команда!J7*Ставки!$C14</f>
        <v>0</v>
      </c>
      <c r="J47" s="70">
        <f>Команда!K7*Ставки!$C14</f>
        <v>0</v>
      </c>
      <c r="K47" s="70">
        <f>Команда!L7*Ставки!$C14</f>
        <v>0</v>
      </c>
      <c r="L47" s="70">
        <f>Команда!M7*Ставки!$C14</f>
        <v>2000</v>
      </c>
      <c r="M47" s="70">
        <f>Команда!N7*Ставки!$C14</f>
        <v>0</v>
      </c>
      <c r="N47" s="70">
        <f>Команда!O7*Ставки!$C14</f>
        <v>0</v>
      </c>
      <c r="O47" s="70">
        <f>Команда!P7*Ставки!$C14</f>
        <v>0</v>
      </c>
      <c r="P47" s="70">
        <f>Команда!Q7*Ставки!$C14</f>
        <v>2000</v>
      </c>
      <c r="Q47" s="70">
        <f>Команда!R7*Ставки!$C14</f>
        <v>0</v>
      </c>
      <c r="R47" s="70">
        <f>Команда!S7*Ставки!$C14</f>
        <v>0</v>
      </c>
      <c r="S47" s="70">
        <f>Команда!T7*Ставки!$C14</f>
        <v>2000</v>
      </c>
      <c r="T47" s="70">
        <f>Команда!U7*Ставки!$C14</f>
        <v>0</v>
      </c>
      <c r="U47" s="70">
        <f>Команда!V7*Ставки!$C14</f>
        <v>0</v>
      </c>
      <c r="V47" s="70">
        <f>Команда!W7*Ставки!$C14</f>
        <v>2000</v>
      </c>
      <c r="W47" s="70">
        <f>Команда!X7*Ставки!$C14</f>
        <v>0</v>
      </c>
      <c r="X47" s="70">
        <f>Команда!Y7*Ставки!$C14</f>
        <v>0</v>
      </c>
      <c r="Y47" s="70">
        <f>Команда!Z7*Ставки!$C14</f>
        <v>0</v>
      </c>
      <c r="Z47" s="74">
        <f>Команда!AA7*Ставки!$C14</f>
        <v>4000</v>
      </c>
      <c r="AA47" s="64"/>
    </row>
    <row r="48" spans="1:27" ht="15.75" customHeight="1" x14ac:dyDescent="0.3">
      <c r="A48" s="24" t="s">
        <v>47</v>
      </c>
      <c r="B48" s="24" t="s">
        <v>40</v>
      </c>
      <c r="C48" s="70">
        <f>Команда!D8*Ставки!$C15*(1+$C$5+$C$6+$C$7+$C$8)</f>
        <v>0</v>
      </c>
      <c r="D48" s="70">
        <f>Команда!E8*Ставки!$C15*(1+$C$5+$C$6+$C$7+$C$8)</f>
        <v>0</v>
      </c>
      <c r="E48" s="70">
        <f>Команда!F8*Ставки!$C15*(1+$C$5+$C$6+$C$7+$C$8)</f>
        <v>169259.99999999997</v>
      </c>
      <c r="F48" s="70">
        <f>Команда!G8*Ставки!$C15*(1+$C$5+$C$6+$C$7+$C$8)</f>
        <v>169259.99999999997</v>
      </c>
      <c r="G48" s="70">
        <f>Команда!H8*Ставки!$C15*(1+$C$5+$C$6+$C$7+$C$8)</f>
        <v>169259.99999999997</v>
      </c>
      <c r="H48" s="70">
        <f>Команда!I8*Ставки!$C15*(1+$C$5+$C$6+$C$7+$C$8)</f>
        <v>169259.99999999997</v>
      </c>
      <c r="I48" s="70">
        <f>Команда!J8*Ставки!$C15*(1+$C$5+$C$6+$C$7+$C$8)</f>
        <v>169259.99999999997</v>
      </c>
      <c r="J48" s="70">
        <f>Команда!K8*Ставки!$C15*(1+$C$5+$C$6+$C$7+$C$8)</f>
        <v>169259.99999999997</v>
      </c>
      <c r="K48" s="70">
        <f>Команда!L8*Ставки!$C15*(1+$C$5+$C$6+$C$7+$C$8)</f>
        <v>169259.99999999997</v>
      </c>
      <c r="L48" s="70">
        <f>Команда!M8*Ставки!$C15*(1+$C$5+$C$6+$C$7+$C$8)</f>
        <v>169259.99999999997</v>
      </c>
      <c r="M48" s="70">
        <f>Команда!N8*Ставки!$C15*(1+$C$5+$C$6+$C$7+$C$8)</f>
        <v>169259.99999999997</v>
      </c>
      <c r="N48" s="70">
        <f>Команда!O8*Ставки!$C15*(1+$C$5+$C$6+$C$7+$C$8)</f>
        <v>169259.99999999997</v>
      </c>
      <c r="O48" s="70">
        <f>Команда!P8*Ставки!$D15*(1+$D$5+$D$6+$D$7+$D$8)</f>
        <v>176030.39999999997</v>
      </c>
      <c r="P48" s="70">
        <f>Команда!Q8*Ставки!$D15*(1+$D$5+$D$6+$D$7+$D$8)</f>
        <v>176030.39999999997</v>
      </c>
      <c r="Q48" s="70">
        <f>Команда!R8*Ставки!$D15*(1+$D$5+$D$6+$D$7+$D$8)</f>
        <v>176030.39999999997</v>
      </c>
      <c r="R48" s="70">
        <f>Команда!S8*Ставки!$D15*(1+$D$5+$D$6+$D$7+$D$8)</f>
        <v>176030.39999999997</v>
      </c>
      <c r="S48" s="70">
        <f>Команда!T8*Ставки!$D15*(1+$D$5+$D$6+$D$7+$D$8)</f>
        <v>176030.39999999997</v>
      </c>
      <c r="T48" s="70">
        <f>Команда!U8*Ставки!$D15*(1+$D$5+$D$6+$D$7+$D$8)</f>
        <v>176030.39999999997</v>
      </c>
      <c r="U48" s="70">
        <f>Команда!V8*Ставки!$D15*(1+$D$5+$D$6+$D$7+$D$8)</f>
        <v>176030.39999999997</v>
      </c>
      <c r="V48" s="70">
        <f>Команда!W8*Ставки!$D15*(1+$D$5+$D$6+$D$7+$D$8)</f>
        <v>176030.39999999997</v>
      </c>
      <c r="W48" s="70">
        <f>Команда!X8*Ставки!$D15*(1+$D$5+$D$6+$D$7+$D$8)</f>
        <v>176030.39999999997</v>
      </c>
      <c r="X48" s="70">
        <f>Команда!Y8*Ставки!$D15*(1+$D$5+$D$6+$D$7+$D$8)</f>
        <v>176030.39999999997</v>
      </c>
      <c r="Y48" s="70">
        <f>Команда!Z8*Ставки!$D15*(1+$D$5+$D$6+$D$7+$D$8)</f>
        <v>176030.39999999997</v>
      </c>
      <c r="Z48" s="71">
        <f>Команда!AA8*Ставки!$D15*(1+$D$5+$D$6+$D$7+$D$8)</f>
        <v>176030.39999999997</v>
      </c>
      <c r="AA48" s="64"/>
    </row>
    <row r="49" spans="1:27" ht="15.75" customHeight="1" x14ac:dyDescent="0.3">
      <c r="A49" s="24" t="s">
        <v>48</v>
      </c>
      <c r="B49" s="24" t="s">
        <v>40</v>
      </c>
      <c r="C49" s="70">
        <f>Команда!D9*Ставки!$C16*(1+$C$5+$C$6+$C$7+$C$8)</f>
        <v>0</v>
      </c>
      <c r="D49" s="70">
        <f>Команда!E9*Ставки!$C16*(1+$C$5+$C$6+$C$7+$C$8)</f>
        <v>0</v>
      </c>
      <c r="E49" s="70">
        <f>Команда!F9*Ставки!$C16*(1+$C$5+$C$6+$C$7+$C$8)</f>
        <v>260399.99999999997</v>
      </c>
      <c r="F49" s="70">
        <f>Команда!G9*Ставки!$C16*(1+$C$5+$C$6+$C$7+$C$8)</f>
        <v>260399.99999999997</v>
      </c>
      <c r="G49" s="70">
        <f>Команда!H9*Ставки!$C16*(1+$C$5+$C$6+$C$7+$C$8)</f>
        <v>260399.99999999997</v>
      </c>
      <c r="H49" s="70">
        <f>Команда!I9*Ставки!$C16*(1+$C$5+$C$6+$C$7+$C$8)</f>
        <v>260399.99999999997</v>
      </c>
      <c r="I49" s="70">
        <f>Команда!J9*Ставки!$C16*(1+$C$5+$C$6+$C$7+$C$8)</f>
        <v>260399.99999999997</v>
      </c>
      <c r="J49" s="70">
        <f>Команда!K9*Ставки!$C16*(1+$C$5+$C$6+$C$7+$C$8)</f>
        <v>260399.99999999997</v>
      </c>
      <c r="K49" s="70">
        <f>Команда!L9*Ставки!$C16*(1+$C$5+$C$6+$C$7+$C$8)</f>
        <v>260399.99999999997</v>
      </c>
      <c r="L49" s="70">
        <f>Команда!M9*Ставки!$C16*(1+$C$5+$C$6+$C$7+$C$8)</f>
        <v>260399.99999999997</v>
      </c>
      <c r="M49" s="70">
        <f>Команда!N9*Ставки!$C16*(1+$C$5+$C$6+$C$7+$C$8)</f>
        <v>260399.99999999997</v>
      </c>
      <c r="N49" s="70">
        <f>Команда!O9*Ставки!$C16*(1+$C$5+$C$6+$C$7+$C$8)</f>
        <v>260399.99999999997</v>
      </c>
      <c r="O49" s="70">
        <f>Команда!P9*Ставки!$D16*(1+$D$5+$D$6+$D$7+$D$8)</f>
        <v>270815.99999999994</v>
      </c>
      <c r="P49" s="70">
        <f>Команда!Q9*Ставки!$D16*(1+$D$5+$D$6+$D$7+$D$8)</f>
        <v>270815.99999999994</v>
      </c>
      <c r="Q49" s="70">
        <f>Команда!R9*Ставки!$D16*(1+$D$5+$D$6+$D$7+$D$8)</f>
        <v>270815.99999999994</v>
      </c>
      <c r="R49" s="70">
        <f>Команда!S9*Ставки!$D16*(1+$D$5+$D$6+$D$7+$D$8)</f>
        <v>270815.99999999994</v>
      </c>
      <c r="S49" s="70">
        <f>Команда!T9*Ставки!$D16*(1+$D$5+$D$6+$D$7+$D$8)</f>
        <v>270815.99999999994</v>
      </c>
      <c r="T49" s="70">
        <f>Команда!U9*Ставки!$D16*(1+$D$5+$D$6+$D$7+$D$8)</f>
        <v>270815.99999999994</v>
      </c>
      <c r="U49" s="70">
        <f>Команда!V9*Ставки!$D16*(1+$D$5+$D$6+$D$7+$D$8)</f>
        <v>270815.99999999994</v>
      </c>
      <c r="V49" s="70">
        <f>Команда!W9*Ставки!$D16*(1+$D$5+$D$6+$D$7+$D$8)</f>
        <v>270815.99999999994</v>
      </c>
      <c r="W49" s="70">
        <f>Команда!X9*Ставки!$D16*(1+$D$5+$D$6+$D$7+$D$8)</f>
        <v>270815.99999999994</v>
      </c>
      <c r="X49" s="70">
        <f>Команда!Y9*Ставки!$D16*(1+$D$5+$D$6+$D$7+$D$8)</f>
        <v>270815.99999999994</v>
      </c>
      <c r="Y49" s="70">
        <f>Команда!Z9*Ставки!$D16*(1+$D$5+$D$6+$D$7+$D$8)</f>
        <v>270815.99999999994</v>
      </c>
      <c r="Z49" s="71">
        <f>Команда!AA9*Ставки!$D16*(1+$D$5+$D$6+$D$7+$D$8)</f>
        <v>270815.99999999994</v>
      </c>
      <c r="AA49" s="64"/>
    </row>
    <row r="50" spans="1:27" ht="15.75" customHeight="1" x14ac:dyDescent="0.3">
      <c r="A50" s="24" t="s">
        <v>49</v>
      </c>
      <c r="B50" s="24" t="s">
        <v>40</v>
      </c>
      <c r="C50" s="70">
        <f>Команда!D10*Ставки!$C17*(1+$C$5+$C$6+$C$7+$C$8)</f>
        <v>0</v>
      </c>
      <c r="D50" s="70">
        <f>Команда!E10*Ставки!$C17*(1+$C$5+$C$6+$C$7+$C$8)</f>
        <v>0</v>
      </c>
      <c r="E50" s="70">
        <f>Команда!F10*Ставки!$C17*(1+$C$5+$C$6+$C$7+$C$8)</f>
        <v>390599.99999999994</v>
      </c>
      <c r="F50" s="70">
        <f>Команда!G10*Ставки!$C17*(1+$C$5+$C$6+$C$7+$C$8)</f>
        <v>390599.99999999994</v>
      </c>
      <c r="G50" s="70">
        <f>Команда!H10*Ставки!$C17*(1+$C$5+$C$6+$C$7+$C$8)</f>
        <v>390599.99999999994</v>
      </c>
      <c r="H50" s="70">
        <f>Команда!I10*Ставки!$C17*(1+$C$5+$C$6+$C$7+$C$8)</f>
        <v>390599.99999999994</v>
      </c>
      <c r="I50" s="70">
        <f>Команда!J10*Ставки!$C17*(1+$C$5+$C$6+$C$7+$C$8)</f>
        <v>390599.99999999994</v>
      </c>
      <c r="J50" s="70">
        <f>Команда!K10*Ставки!$C17*(1+$C$5+$C$6+$C$7+$C$8)</f>
        <v>390599.99999999994</v>
      </c>
      <c r="K50" s="70">
        <f>Команда!L10*Ставки!$C17*(1+$C$5+$C$6+$C$7+$C$8)</f>
        <v>390599.99999999994</v>
      </c>
      <c r="L50" s="70">
        <f>Команда!M10*Ставки!$C17*(1+$C$5+$C$6+$C$7+$C$8)</f>
        <v>390599.99999999994</v>
      </c>
      <c r="M50" s="70">
        <f>Команда!N10*Ставки!$C17*(1+$C$5+$C$6+$C$7+$C$8)</f>
        <v>390599.99999999994</v>
      </c>
      <c r="N50" s="70">
        <f>Команда!O10*Ставки!$C17*(1+$C$5+$C$6+$C$7+$C$8)</f>
        <v>390599.99999999994</v>
      </c>
      <c r="O50" s="70">
        <f>Команда!P10*Ставки!$D17*(1+$D$5+$D$6+$D$7+$D$8)</f>
        <v>406223.99999999994</v>
      </c>
      <c r="P50" s="70">
        <f>Команда!Q10*Ставки!$D17*(1+$D$5+$D$6+$D$7+$D$8)</f>
        <v>406223.99999999994</v>
      </c>
      <c r="Q50" s="70">
        <f>Команда!R10*Ставки!$D17*(1+$D$5+$D$6+$D$7+$D$8)</f>
        <v>406223.99999999994</v>
      </c>
      <c r="R50" s="70">
        <f>Команда!S10*Ставки!$D17*(1+$D$5+$D$6+$D$7+$D$8)</f>
        <v>406223.99999999994</v>
      </c>
      <c r="S50" s="70">
        <f>Команда!T10*Ставки!$D17*(1+$D$5+$D$6+$D$7+$D$8)</f>
        <v>406223.99999999994</v>
      </c>
      <c r="T50" s="70">
        <f>Команда!U10*Ставки!$D17*(1+$D$5+$D$6+$D$7+$D$8)</f>
        <v>406223.99999999994</v>
      </c>
      <c r="U50" s="70">
        <f>Команда!V10*Ставки!$D17*(1+$D$5+$D$6+$D$7+$D$8)</f>
        <v>406223.99999999994</v>
      </c>
      <c r="V50" s="70">
        <f>Команда!W10*Ставки!$D17*(1+$D$5+$D$6+$D$7+$D$8)</f>
        <v>406223.99999999994</v>
      </c>
      <c r="W50" s="70">
        <f>Команда!X10*Ставки!$D17*(1+$D$5+$D$6+$D$7+$D$8)</f>
        <v>406223.99999999994</v>
      </c>
      <c r="X50" s="70">
        <f>Команда!Y10*Ставки!$D17*(1+$D$5+$D$6+$D$7+$D$8)</f>
        <v>406223.99999999994</v>
      </c>
      <c r="Y50" s="70">
        <f>Команда!Z10*Ставки!$D17*(1+$D$5+$D$6+$D$7+$D$8)</f>
        <v>406223.99999999994</v>
      </c>
      <c r="Z50" s="71">
        <f>Команда!AA10*Ставки!$D17*(1+$D$5+$D$6+$D$7+$D$8)</f>
        <v>406223.99999999994</v>
      </c>
      <c r="AA50" s="64"/>
    </row>
    <row r="51" spans="1:27" ht="15.75" customHeight="1" x14ac:dyDescent="0.3">
      <c r="A51" s="24" t="s">
        <v>50</v>
      </c>
      <c r="B51" s="24" t="s">
        <v>40</v>
      </c>
      <c r="C51" s="70">
        <f>Команда!D11*Ставки!$C18*(1+$C$5+$C$6+$C$7+$C$8)</f>
        <v>0</v>
      </c>
      <c r="D51" s="70">
        <f>Команда!E11*Ставки!$C18*(1+$C$5+$C$6+$C$7+$C$8)</f>
        <v>0</v>
      </c>
      <c r="E51" s="70">
        <f>Команда!F11*Ставки!$C18*(1+$C$5+$C$6+$C$7+$C$8)</f>
        <v>0</v>
      </c>
      <c r="F51" s="70">
        <f>Команда!G11*Ставки!$C18*(1+$C$5+$C$6+$C$7+$C$8)</f>
        <v>0</v>
      </c>
      <c r="G51" s="70">
        <f>Команда!H11*Ставки!$C18*(1+$C$5+$C$6+$C$7+$C$8)</f>
        <v>0</v>
      </c>
      <c r="H51" s="70">
        <f>Команда!I11*Ставки!$C18*(1+$C$5+$C$6+$C$7+$C$8)</f>
        <v>0</v>
      </c>
      <c r="I51" s="70">
        <f>Команда!J11*Ставки!$C18*(1+$C$5+$C$6+$C$7+$C$8)</f>
        <v>0</v>
      </c>
      <c r="J51" s="70">
        <f>Команда!K11*Ставки!$C18*(1+$C$5+$C$6+$C$7+$C$8)</f>
        <v>0</v>
      </c>
      <c r="K51" s="70">
        <f>Команда!L11*Ставки!$C18*(1+$C$5+$C$6+$C$7+$C$8)</f>
        <v>0</v>
      </c>
      <c r="L51" s="70">
        <f>Команда!M11*Ставки!$C18*(1+$C$5+$C$6+$C$7+$C$8)</f>
        <v>0</v>
      </c>
      <c r="M51" s="70">
        <f>Команда!N11*Ставки!$C18*(1+$C$5+$C$6+$C$7+$C$8)</f>
        <v>0</v>
      </c>
      <c r="N51" s="70">
        <f>Команда!O11*Ставки!$C18*(1+$C$5+$C$6+$C$7+$C$8)</f>
        <v>0</v>
      </c>
      <c r="O51" s="70">
        <f>Команда!P11*Ставки!$D18*(1+$D$5+$D$6+$D$7+$D$8)</f>
        <v>0</v>
      </c>
      <c r="P51" s="70">
        <f>Команда!Q11*Ставки!$D18*(1+$D$5+$D$6+$D$7+$D$8)</f>
        <v>0</v>
      </c>
      <c r="Q51" s="70">
        <f>Команда!R11*Ставки!$D18*(1+$D$5+$D$6+$D$7+$D$8)</f>
        <v>0</v>
      </c>
      <c r="R51" s="70">
        <f>Команда!S11*Ставки!$D18*(1+$D$5+$D$6+$D$7+$D$8)</f>
        <v>0</v>
      </c>
      <c r="S51" s="70">
        <f>Команда!T11*Ставки!$D18*(1+$D$5+$D$6+$D$7+$D$8)</f>
        <v>0</v>
      </c>
      <c r="T51" s="70">
        <f>Команда!U11*Ставки!$D18*(1+$D$5+$D$6+$D$7+$D$8)</f>
        <v>0</v>
      </c>
      <c r="U51" s="70">
        <f>Команда!V11*Ставки!$D18*(1+$D$5+$D$6+$D$7+$D$8)</f>
        <v>0</v>
      </c>
      <c r="V51" s="70">
        <f>Команда!W11*Ставки!$D18*(1+$D$5+$D$6+$D$7+$D$8)</f>
        <v>0</v>
      </c>
      <c r="W51" s="70">
        <f>Команда!X11*Ставки!$D18*(1+$D$5+$D$6+$D$7+$D$8)</f>
        <v>0</v>
      </c>
      <c r="X51" s="70">
        <f>Команда!Y11*Ставки!$D18*(1+$D$5+$D$6+$D$7+$D$8)</f>
        <v>0</v>
      </c>
      <c r="Y51" s="70">
        <f>Команда!Z11*Ставки!$D18*(1+$D$5+$D$6+$D$7+$D$8)</f>
        <v>0</v>
      </c>
      <c r="Z51" s="71">
        <f>Команда!AA11*Ставки!$D18*(1+$D$5+$D$6+$D$7+$D$8)</f>
        <v>0</v>
      </c>
      <c r="AA51" s="64"/>
    </row>
    <row r="52" spans="1:27" ht="15.75" customHeight="1" x14ac:dyDescent="0.3">
      <c r="A52" s="24" t="s">
        <v>51</v>
      </c>
      <c r="B52" s="24" t="s">
        <v>40</v>
      </c>
      <c r="C52" s="70">
        <f>Команда!D12*Ставки!$C19*(1+$C$5+$C$6+$C$7+$C$8)</f>
        <v>0</v>
      </c>
      <c r="D52" s="70">
        <f>Команда!E12*Ставки!$C19*(1+$C$5+$C$6+$C$7+$C$8)</f>
        <v>0</v>
      </c>
      <c r="E52" s="70">
        <f>Команда!F12*Ставки!$C19*(1+$C$5+$C$6+$C$7+$C$8)</f>
        <v>0</v>
      </c>
      <c r="F52" s="70">
        <f>Команда!G12*Ставки!$C19*(1+$C$5+$C$6+$C$7+$C$8)</f>
        <v>0</v>
      </c>
      <c r="G52" s="70">
        <f>Команда!H12*Ставки!$C19*(1+$C$5+$C$6+$C$7+$C$8)</f>
        <v>0</v>
      </c>
      <c r="H52" s="70">
        <f>Команда!I12*Ставки!$C19*(1+$C$5+$C$6+$C$7+$C$8)</f>
        <v>0</v>
      </c>
      <c r="I52" s="70">
        <f>Команда!J12*Ставки!$C19*(1+$C$5+$C$6+$C$7+$C$8)</f>
        <v>0</v>
      </c>
      <c r="J52" s="70">
        <f>Команда!K12*Ставки!$C19*(1+$C$5+$C$6+$C$7+$C$8)</f>
        <v>0</v>
      </c>
      <c r="K52" s="70">
        <f>Команда!L12*Ставки!$C19*(1+$C$5+$C$6+$C$7+$C$8)</f>
        <v>0</v>
      </c>
      <c r="L52" s="70">
        <f>Команда!M12*Ставки!$C19*(1+$C$5+$C$6+$C$7+$C$8)</f>
        <v>0</v>
      </c>
      <c r="M52" s="70">
        <f>Команда!N12*Ставки!$C19*(1+$C$5+$C$6+$C$7+$C$8)</f>
        <v>0</v>
      </c>
      <c r="N52" s="70">
        <f>Команда!O12*Ставки!$C19*(1+$C$5+$C$6+$C$7+$C$8)</f>
        <v>0</v>
      </c>
      <c r="O52" s="70">
        <f>Команда!P12*Ставки!$D19*(1+$D$5+$D$6+$D$7+$D$8)</f>
        <v>0</v>
      </c>
      <c r="P52" s="70">
        <f>Команда!Q12*Ставки!$D19*(1+$D$5+$D$6+$D$7+$D$8)</f>
        <v>0</v>
      </c>
      <c r="Q52" s="70">
        <f>Команда!R12*Ставки!$D19*(1+$D$5+$D$6+$D$7+$D$8)</f>
        <v>0</v>
      </c>
      <c r="R52" s="70">
        <f>Команда!S12*Ставки!$D19*(1+$D$5+$D$6+$D$7+$D$8)</f>
        <v>0</v>
      </c>
      <c r="S52" s="70">
        <f>Команда!T12*Ставки!$D19*(1+$D$5+$D$6+$D$7+$D$8)</f>
        <v>0</v>
      </c>
      <c r="T52" s="70">
        <f>Команда!U12*Ставки!$D19*(1+$D$5+$D$6+$D$7+$D$8)</f>
        <v>0</v>
      </c>
      <c r="U52" s="70">
        <f>Команда!V12*Ставки!$D19*(1+$D$5+$D$6+$D$7+$D$8)</f>
        <v>0</v>
      </c>
      <c r="V52" s="70">
        <f>Команда!W12*Ставки!$D19*(1+$D$5+$D$6+$D$7+$D$8)</f>
        <v>0</v>
      </c>
      <c r="W52" s="70">
        <f>Команда!X12*Ставки!$D19*(1+$D$5+$D$6+$D$7+$D$8)</f>
        <v>0</v>
      </c>
      <c r="X52" s="70">
        <f>Команда!Y12*Ставки!$D19*(1+$D$5+$D$6+$D$7+$D$8)</f>
        <v>0</v>
      </c>
      <c r="Y52" s="70">
        <f>Команда!Z12*Ставки!$D19*(1+$D$5+$D$6+$D$7+$D$8)</f>
        <v>0</v>
      </c>
      <c r="Z52" s="71">
        <f>Команда!AA12*Ставки!$D19*(1+$D$5+$D$6+$D$7+$D$8)</f>
        <v>0</v>
      </c>
      <c r="AA52" s="64"/>
    </row>
    <row r="53" spans="1:27" ht="15.75" customHeight="1" x14ac:dyDescent="0.3">
      <c r="A53" s="24" t="s">
        <v>52</v>
      </c>
      <c r="B53" s="24" t="s">
        <v>40</v>
      </c>
      <c r="C53" s="70">
        <f>Команда!D13*Ставки!$C20*(1+$C$5+$C$6+$C$7+$C$8)</f>
        <v>0</v>
      </c>
      <c r="D53" s="70">
        <f>Команда!E13*Ставки!$C20*(1+$C$5+$C$6+$C$7+$C$8)</f>
        <v>0</v>
      </c>
      <c r="E53" s="70">
        <f>Команда!F13*Ставки!$C20*(1+$C$5+$C$6+$C$7+$C$8)</f>
        <v>325499.99999999994</v>
      </c>
      <c r="F53" s="70">
        <f>Команда!G13*Ставки!$C20*(1+$C$5+$C$6+$C$7+$C$8)</f>
        <v>325499.99999999994</v>
      </c>
      <c r="G53" s="70">
        <f>Команда!H13*Ставки!$C20*(1+$C$5+$C$6+$C$7+$C$8)</f>
        <v>325499.99999999994</v>
      </c>
      <c r="H53" s="70">
        <f>Команда!I13*Ставки!$C20*(1+$C$5+$C$6+$C$7+$C$8)</f>
        <v>325499.99999999994</v>
      </c>
      <c r="I53" s="70">
        <f>Команда!J13*Ставки!$C20*(1+$C$5+$C$6+$C$7+$C$8)</f>
        <v>325499.99999999994</v>
      </c>
      <c r="J53" s="70">
        <f>Команда!K13*Ставки!$C20*(1+$C$5+$C$6+$C$7+$C$8)</f>
        <v>325499.99999999994</v>
      </c>
      <c r="K53" s="70">
        <f>Команда!L13*Ставки!$C20*(1+$C$5+$C$6+$C$7+$C$8)</f>
        <v>325499.99999999994</v>
      </c>
      <c r="L53" s="70">
        <f>Команда!M13*Ставки!$C20*(1+$C$5+$C$6+$C$7+$C$8)</f>
        <v>325499.99999999994</v>
      </c>
      <c r="M53" s="70">
        <f>Команда!N13*Ставки!$C20*(1+$C$5+$C$6+$C$7+$C$8)</f>
        <v>325499.99999999994</v>
      </c>
      <c r="N53" s="70">
        <f>Команда!O13*Ставки!$C20*(1+$C$5+$C$6+$C$7+$C$8)</f>
        <v>325499.99999999994</v>
      </c>
      <c r="O53" s="70">
        <f>Команда!P13*Ставки!$D20*(1+$D$5+$D$6+$D$7+$D$8)</f>
        <v>338519.99999999994</v>
      </c>
      <c r="P53" s="70">
        <f>Команда!Q13*Ставки!$D20*(1+$D$5+$D$6+$D$7+$D$8)</f>
        <v>338519.99999999994</v>
      </c>
      <c r="Q53" s="70">
        <f>Команда!R13*Ставки!$D20*(1+$D$5+$D$6+$D$7+$D$8)</f>
        <v>338519.99999999994</v>
      </c>
      <c r="R53" s="70">
        <f>Команда!S13*Ставки!$D20*(1+$D$5+$D$6+$D$7+$D$8)</f>
        <v>338519.99999999994</v>
      </c>
      <c r="S53" s="70">
        <f>Команда!T13*Ставки!$D20*(1+$D$5+$D$6+$D$7+$D$8)</f>
        <v>338519.99999999994</v>
      </c>
      <c r="T53" s="70">
        <f>Команда!U13*Ставки!$D20*(1+$D$5+$D$6+$D$7+$D$8)</f>
        <v>338519.99999999994</v>
      </c>
      <c r="U53" s="70">
        <f>Команда!V13*Ставки!$D20*(1+$D$5+$D$6+$D$7+$D$8)</f>
        <v>338519.99999999994</v>
      </c>
      <c r="V53" s="70">
        <f>Команда!W13*Ставки!$D20*(1+$D$5+$D$6+$D$7+$D$8)</f>
        <v>338519.99999999994</v>
      </c>
      <c r="W53" s="70">
        <f>Команда!X13*Ставки!$D20*(1+$D$5+$D$6+$D$7+$D$8)</f>
        <v>338519.99999999994</v>
      </c>
      <c r="X53" s="70">
        <f>Команда!Y13*Ставки!$D20*(1+$D$5+$D$6+$D$7+$D$8)</f>
        <v>338519.99999999994</v>
      </c>
      <c r="Y53" s="70">
        <f>Команда!Z13*Ставки!$D20*(1+$D$5+$D$6+$D$7+$D$8)</f>
        <v>338519.99999999994</v>
      </c>
      <c r="Z53" s="71">
        <f>Команда!AA13*Ставки!$D20*(1+$D$5+$D$6+$D$7+$D$8)</f>
        <v>338519.99999999994</v>
      </c>
      <c r="AA53" s="64"/>
    </row>
    <row r="54" spans="1:27" ht="15.75" customHeight="1" x14ac:dyDescent="0.3">
      <c r="A54" s="24" t="s">
        <v>53</v>
      </c>
      <c r="B54" s="24" t="s">
        <v>40</v>
      </c>
      <c r="C54" s="70">
        <f>Команда!D14*Ставки!$C21*(1+$C$5+$C$6+$C$7+$C$8)</f>
        <v>0</v>
      </c>
      <c r="D54" s="70">
        <f>Команда!E14*Ставки!$C21*(1+$C$5+$C$6+$C$7+$C$8)</f>
        <v>0</v>
      </c>
      <c r="E54" s="70">
        <f>Команда!F14*Ставки!$C21*(1+$C$5+$C$6+$C$7+$C$8)</f>
        <v>0</v>
      </c>
      <c r="F54" s="70">
        <f>Команда!G14*Ставки!$C21*(1+$C$5+$C$6+$C$7+$C$8)</f>
        <v>0</v>
      </c>
      <c r="G54" s="70">
        <f>Команда!H14*Ставки!$C21*(1+$C$5+$C$6+$C$7+$C$8)</f>
        <v>0</v>
      </c>
      <c r="H54" s="70">
        <f>Команда!I14*Ставки!$C21*(1+$C$5+$C$6+$C$7+$C$8)</f>
        <v>0</v>
      </c>
      <c r="I54" s="70">
        <f>Команда!J14*Ставки!$C21*(1+$C$5+$C$6+$C$7+$C$8)</f>
        <v>0</v>
      </c>
      <c r="J54" s="70">
        <f>Команда!K14*Ставки!$C21*(1+$C$5+$C$6+$C$7+$C$8)</f>
        <v>0</v>
      </c>
      <c r="K54" s="70">
        <f>Команда!L14*Ставки!$C21*(1+$C$5+$C$6+$C$7+$C$8)</f>
        <v>0</v>
      </c>
      <c r="L54" s="70">
        <f>Команда!M14*Ставки!$C21*(1+$C$5+$C$6+$C$7+$C$8)</f>
        <v>0</v>
      </c>
      <c r="M54" s="70">
        <f>Команда!N14*Ставки!$C21*(1+$C$5+$C$6+$C$7+$C$8)</f>
        <v>0</v>
      </c>
      <c r="N54" s="70">
        <f>Команда!O14*Ставки!$C21*(1+$C$5+$C$6+$C$7+$C$8)</f>
        <v>0</v>
      </c>
      <c r="O54" s="70">
        <f>Команда!P14*Ставки!$D21*(1+$D$5+$D$6+$D$7+$D$8)</f>
        <v>0</v>
      </c>
      <c r="P54" s="70">
        <f>Команда!Q14*Ставки!$D21*(1+$D$5+$D$6+$D$7+$D$8)</f>
        <v>0</v>
      </c>
      <c r="Q54" s="70">
        <f>Команда!R14*Ставки!$D21*(1+$D$5+$D$6+$D$7+$D$8)</f>
        <v>0</v>
      </c>
      <c r="R54" s="70">
        <f>Команда!S14*Ставки!$D21*(1+$D$5+$D$6+$D$7+$D$8)</f>
        <v>0</v>
      </c>
      <c r="S54" s="70">
        <f>Команда!T14*Ставки!$D21*(1+$D$5+$D$6+$D$7+$D$8)</f>
        <v>0</v>
      </c>
      <c r="T54" s="70">
        <f>Команда!U14*Ставки!$D21*(1+$D$5+$D$6+$D$7+$D$8)</f>
        <v>0</v>
      </c>
      <c r="U54" s="70">
        <f>Команда!V14*Ставки!$D21*(1+$D$5+$D$6+$D$7+$D$8)</f>
        <v>0</v>
      </c>
      <c r="V54" s="70">
        <f>Команда!W14*Ставки!$D21*(1+$D$5+$D$6+$D$7+$D$8)</f>
        <v>0</v>
      </c>
      <c r="W54" s="70">
        <f>Команда!X14*Ставки!$D21*(1+$D$5+$D$6+$D$7+$D$8)</f>
        <v>0</v>
      </c>
      <c r="X54" s="70">
        <f>Команда!Y14*Ставки!$D21*(1+$D$5+$D$6+$D$7+$D$8)</f>
        <v>0</v>
      </c>
      <c r="Y54" s="70">
        <f>Команда!Z14*Ставки!$D21*(1+$D$5+$D$6+$D$7+$D$8)</f>
        <v>0</v>
      </c>
      <c r="Z54" s="71">
        <f>Команда!AA14*Ставки!$D21*(1+$D$5+$D$6+$D$7+$D$8)</f>
        <v>0</v>
      </c>
      <c r="AA54" s="64"/>
    </row>
    <row r="55" spans="1:27" ht="15.75" customHeight="1" x14ac:dyDescent="0.3">
      <c r="A55" s="24" t="s">
        <v>54</v>
      </c>
      <c r="B55" s="24" t="s">
        <v>40</v>
      </c>
      <c r="C55" s="70">
        <f>Команда!D15*Ставки!$C22*(1+$C$5+$C$6+$C$7+$C$8)</f>
        <v>0</v>
      </c>
      <c r="D55" s="70">
        <f>Команда!E15*Ставки!$C22*(1+$C$5+$C$6+$C$7+$C$8)</f>
        <v>0</v>
      </c>
      <c r="E55" s="70">
        <f>Команда!F15*Ставки!$C22*(1+$C$5+$C$6+$C$7+$C$8)</f>
        <v>0</v>
      </c>
      <c r="F55" s="70">
        <f>Команда!G15*Ставки!$C22*(1+$C$5+$C$6+$C$7+$C$8)</f>
        <v>0</v>
      </c>
      <c r="G55" s="70">
        <f>Команда!H15*Ставки!$C22*(1+$C$5+$C$6+$C$7+$C$8)</f>
        <v>0</v>
      </c>
      <c r="H55" s="70">
        <f>Команда!I15*Ставки!$C22*(1+$C$5+$C$6+$C$7+$C$8)</f>
        <v>0</v>
      </c>
      <c r="I55" s="70">
        <f>Команда!J15*Ставки!$C22*(1+$C$5+$C$6+$C$7+$C$8)</f>
        <v>0</v>
      </c>
      <c r="J55" s="70">
        <f>Команда!K15*Ставки!$C22*(1+$C$5+$C$6+$C$7+$C$8)</f>
        <v>0</v>
      </c>
      <c r="K55" s="70">
        <f>Команда!L15*Ставки!$C22*(1+$C$5+$C$6+$C$7+$C$8)</f>
        <v>0</v>
      </c>
      <c r="L55" s="70">
        <f>Команда!M15*Ставки!$C22*(1+$C$5+$C$6+$C$7+$C$8)</f>
        <v>0</v>
      </c>
      <c r="M55" s="70">
        <f>Команда!N15*Ставки!$C22*(1+$C$5+$C$6+$C$7+$C$8)</f>
        <v>0</v>
      </c>
      <c r="N55" s="70">
        <f>Команда!O15*Ставки!$C22*(1+$C$5+$C$6+$C$7+$C$8)</f>
        <v>0</v>
      </c>
      <c r="O55" s="70">
        <f>Команда!P15*Ставки!$D22*(1+$D$5+$D$6+$D$7+$D$8)</f>
        <v>0</v>
      </c>
      <c r="P55" s="70">
        <f>Команда!Q15*Ставки!$D22*(1+$D$5+$D$6+$D$7+$D$8)</f>
        <v>0</v>
      </c>
      <c r="Q55" s="70">
        <f>Команда!R15*Ставки!$D22*(1+$D$5+$D$6+$D$7+$D$8)</f>
        <v>0</v>
      </c>
      <c r="R55" s="70">
        <f>Команда!S15*Ставки!$D22*(1+$D$5+$D$6+$D$7+$D$8)</f>
        <v>0</v>
      </c>
      <c r="S55" s="70">
        <f>Команда!T15*Ставки!$D22*(1+$D$5+$D$6+$D$7+$D$8)</f>
        <v>0</v>
      </c>
      <c r="T55" s="70">
        <f>Команда!U15*Ставки!$D22*(1+$D$5+$D$6+$D$7+$D$8)</f>
        <v>0</v>
      </c>
      <c r="U55" s="70">
        <f>Команда!V15*Ставки!$D22*(1+$D$5+$D$6+$D$7+$D$8)</f>
        <v>0</v>
      </c>
      <c r="V55" s="70">
        <f>Команда!W15*Ставки!$D22*(1+$D$5+$D$6+$D$7+$D$8)</f>
        <v>0</v>
      </c>
      <c r="W55" s="70">
        <f>Команда!X15*Ставки!$D22*(1+$D$5+$D$6+$D$7+$D$8)</f>
        <v>0</v>
      </c>
      <c r="X55" s="70">
        <f>Команда!Y15*Ставки!$D22*(1+$D$5+$D$6+$D$7+$D$8)</f>
        <v>0</v>
      </c>
      <c r="Y55" s="70">
        <f>Команда!Z15*Ставки!$D22*(1+$D$5+$D$6+$D$7+$D$8)</f>
        <v>0</v>
      </c>
      <c r="Z55" s="71">
        <f>Команда!AA15*Ставки!$D22*(1+$D$5+$D$6+$D$7+$D$8)</f>
        <v>0</v>
      </c>
      <c r="AA55" s="64"/>
    </row>
    <row r="56" spans="1:27" ht="15.75" customHeight="1" x14ac:dyDescent="0.3">
      <c r="A56" s="24" t="s">
        <v>55</v>
      </c>
      <c r="B56" s="24" t="s">
        <v>40</v>
      </c>
      <c r="C56" s="75">
        <f>Команда!D16*Ставки!$C23*(1+$C$5+$C$6+$C$7+$C$8)</f>
        <v>0</v>
      </c>
      <c r="D56" s="75">
        <f>Команда!E16*Ставки!$C23*(1+$C$5+$C$6+$C$7+$C$8)</f>
        <v>0</v>
      </c>
      <c r="E56" s="75">
        <f>Команда!F16*Ставки!$C23*(1+$C$5+$C$6+$C$7+$C$8)</f>
        <v>0</v>
      </c>
      <c r="F56" s="75">
        <f>Команда!G16*Ставки!$C23*(1+$C$5+$C$6+$C$7+$C$8)</f>
        <v>0</v>
      </c>
      <c r="G56" s="75">
        <f>Команда!H16*Ставки!$C23*(1+$C$5+$C$6+$C$7+$C$8)</f>
        <v>0</v>
      </c>
      <c r="H56" s="75">
        <f>Команда!I16*Ставки!$C23/SUM(Команда!I16:AA16)</f>
        <v>58275.862068965514</v>
      </c>
      <c r="I56" s="75"/>
      <c r="J56" s="75"/>
      <c r="K56" s="75">
        <f>(SUM(Команда!J16:L16)*Ставки!$C23/SUM(Команда!I16:AA16))</f>
        <v>174827.58620689655</v>
      </c>
      <c r="L56" s="75"/>
      <c r="M56" s="75"/>
      <c r="N56" s="75">
        <f>(SUM(Команда!M16:O16)*Ставки!$C23/SUM(Команда!I16:AA16))</f>
        <v>233103.44827586206</v>
      </c>
      <c r="O56" s="75">
        <f>Команда!P16*Ставки!$D23*(1+$D$5+$D$6+$D$7+$D$8)</f>
        <v>0</v>
      </c>
      <c r="P56" s="75">
        <f>Команда!Q16*Ставки!$D23*(1+$D$5+$D$6+$D$7+$D$8)</f>
        <v>0</v>
      </c>
      <c r="Q56" s="75">
        <f>(SUM(Команда!P16:R16)*Ставки!$C23/SUM(Команда!I16:AA16))</f>
        <v>349655.1724137931</v>
      </c>
      <c r="R56" s="75">
        <f>Команда!S16*Ставки!$D23*(1+$D$5+$D$6+$D$7+$D$8)</f>
        <v>0</v>
      </c>
      <c r="S56" s="75">
        <f>Команда!T16*Ставки!$D23*(1+$D$5+$D$6+$D$7+$D$8)</f>
        <v>0</v>
      </c>
      <c r="T56" s="75">
        <f>(SUM(Команда!S16:U16)*Ставки!$C23/SUM(Команда!I16:AA16))</f>
        <v>349655.1724137931</v>
      </c>
      <c r="U56" s="75">
        <f>Команда!V16*Ставки!$D23*(1+$D$5+$D$6+$D$7+$D$8)</f>
        <v>0</v>
      </c>
      <c r="V56" s="75">
        <f>Команда!W16*Ставки!$D23*(1+$D$5+$D$6+$D$7+$D$8)</f>
        <v>0</v>
      </c>
      <c r="W56" s="75">
        <f>(SUM(Команда!V16:X16)*Ставки!$C23/SUM(Команда!I16:AA16))</f>
        <v>349655.1724137931</v>
      </c>
      <c r="X56" s="75">
        <f>Команда!Y16*Ставки!$D23*(1+$D$5+$D$6+$D$7+$D$8)</f>
        <v>0</v>
      </c>
      <c r="Y56" s="75">
        <f>Команда!Z16*Ставки!$D23*(1+$D$5+$D$6+$D$7+$D$8)</f>
        <v>0</v>
      </c>
      <c r="Z56" s="76">
        <f>(SUM(Команда!Y16:AA16)*Ставки!$C23/SUM(Команда!I16:AA16))</f>
        <v>174827.58620689655</v>
      </c>
      <c r="AA56" s="77">
        <f>SUM(C56:Z56)</f>
        <v>1690000</v>
      </c>
    </row>
    <row r="57" spans="1:27" ht="15.75" customHeight="1" x14ac:dyDescent="0.3">
      <c r="A57" s="24" t="s">
        <v>57</v>
      </c>
      <c r="B57" s="24" t="s">
        <v>40</v>
      </c>
      <c r="C57" s="72">
        <v>0</v>
      </c>
      <c r="D57" s="72">
        <v>0</v>
      </c>
      <c r="E57" s="72">
        <v>0</v>
      </c>
      <c r="F57" s="72">
        <v>0</v>
      </c>
      <c r="G57" s="72">
        <v>0</v>
      </c>
      <c r="H57" s="72">
        <v>0</v>
      </c>
      <c r="I57" s="72">
        <v>0</v>
      </c>
      <c r="J57" s="72">
        <v>0</v>
      </c>
      <c r="K57" s="72">
        <v>0</v>
      </c>
      <c r="L57" s="72">
        <v>0</v>
      </c>
      <c r="M57" s="72">
        <v>0</v>
      </c>
      <c r="N57" s="72">
        <v>0</v>
      </c>
      <c r="O57" s="72">
        <v>0</v>
      </c>
      <c r="P57" s="72">
        <v>0</v>
      </c>
      <c r="Q57" s="72">
        <v>0</v>
      </c>
      <c r="R57" s="72">
        <v>0</v>
      </c>
      <c r="S57" s="72">
        <v>0</v>
      </c>
      <c r="T57" s="72">
        <v>0</v>
      </c>
      <c r="U57" s="72">
        <v>0</v>
      </c>
      <c r="V57" s="72">
        <v>0</v>
      </c>
      <c r="W57" s="72">
        <v>0</v>
      </c>
      <c r="X57" s="72">
        <v>0</v>
      </c>
      <c r="Y57" s="72">
        <v>0</v>
      </c>
      <c r="Z57" s="73">
        <v>0</v>
      </c>
      <c r="AA57" s="64"/>
    </row>
    <row r="58" spans="1:27" ht="15.75" customHeight="1" x14ac:dyDescent="0.3">
      <c r="A58" s="31" t="s">
        <v>58</v>
      </c>
      <c r="B58" s="31" t="s">
        <v>40</v>
      </c>
      <c r="C58" s="78">
        <f>Команда!D18*Ставки!$C25*(1+$C$5+$C$6+$C$7+$C$8)</f>
        <v>0</v>
      </c>
      <c r="D58" s="78">
        <f>Команда!E18*Ставки!$C25*(1+$C$5+$C$6+$C$7+$C$8)</f>
        <v>0</v>
      </c>
      <c r="E58" s="78">
        <f>Команда!F18*Ставки!$C25*(1+$C$5+$C$6+$C$7+$C$8)</f>
        <v>78119.999999999985</v>
      </c>
      <c r="F58" s="78">
        <f>Команда!G18*Ставки!$C25*(1+$C$5+$C$6+$C$7+$C$8)</f>
        <v>78119.999999999985</v>
      </c>
      <c r="G58" s="78">
        <f>Команда!H18*Ставки!$C25*(1+$C$5+$C$6+$C$7+$C$8)</f>
        <v>78119.999999999985</v>
      </c>
      <c r="H58" s="78">
        <f>Команда!I18*Ставки!$C25*(1+$C$5+$C$6+$C$7+$C$8)</f>
        <v>78119.999999999985</v>
      </c>
      <c r="I58" s="78">
        <f>Команда!J18*Ставки!$C25*(1+$C$5+$C$6+$C$7+$C$8)</f>
        <v>78119.999999999985</v>
      </c>
      <c r="J58" s="78">
        <f>Команда!K18*Ставки!$C25*(1+$C$5+$C$6+$C$7+$C$8)</f>
        <v>78119.999999999985</v>
      </c>
      <c r="K58" s="78">
        <f>Команда!L18*Ставки!$C25*(1+$C$5+$C$6+$C$7+$C$8)</f>
        <v>130199.99999999999</v>
      </c>
      <c r="L58" s="78">
        <f>Команда!M18*Ставки!$C25*(1+$C$5+$C$6+$C$7+$C$8)</f>
        <v>130199.99999999999</v>
      </c>
      <c r="M58" s="78">
        <f>Команда!N18*Ставки!$C25*(1+$C$5+$C$6+$C$7+$C$8)</f>
        <v>130199.99999999999</v>
      </c>
      <c r="N58" s="78">
        <f>Команда!O18*Ставки!$C25*(1+$C$5+$C$6+$C$7+$C$8)</f>
        <v>130199.99999999999</v>
      </c>
      <c r="O58" s="78">
        <f>Команда!P18*Ставки!$D25*(1+$D$5+$D$6+$D$7+$D$8)</f>
        <v>270815.99999999994</v>
      </c>
      <c r="P58" s="78">
        <f>Команда!Q18*Ставки!$D25*(1+$D$5+$D$6+$D$7+$D$8)</f>
        <v>270815.99999999994</v>
      </c>
      <c r="Q58" s="78">
        <f>Команда!R18*Ставки!$D25*(1+$D$5+$D$6+$D$7+$D$8)</f>
        <v>270815.99999999994</v>
      </c>
      <c r="R58" s="78">
        <f>Команда!S18*Ставки!$D25*(1+$D$5+$D$6+$D$7+$D$8)</f>
        <v>270815.99999999994</v>
      </c>
      <c r="S58" s="78">
        <f>Команда!T18*Ставки!$D25*(1+$D$5+$D$6+$D$7+$D$8)</f>
        <v>270815.99999999994</v>
      </c>
      <c r="T58" s="78">
        <f>Команда!U18*Ставки!$D25*(1+$D$5+$D$6+$D$7+$D$8)</f>
        <v>270815.99999999994</v>
      </c>
      <c r="U58" s="78">
        <f>Команда!V18*Ставки!$D25*(1+$D$5+$D$6+$D$7+$D$8)</f>
        <v>270815.99999999994</v>
      </c>
      <c r="V58" s="78">
        <f>Команда!W18*Ставки!$D25*(1+$D$5+$D$6+$D$7+$D$8)</f>
        <v>270815.99999999994</v>
      </c>
      <c r="W58" s="78">
        <f>Команда!X18*Ставки!$D25*(1+$D$5+$D$6+$D$7+$D$8)</f>
        <v>270815.99999999994</v>
      </c>
      <c r="X58" s="78">
        <f>Команда!Y18*Ставки!$D25*(1+$D$5+$D$6+$D$7+$D$8)</f>
        <v>270815.99999999994</v>
      </c>
      <c r="Y58" s="78">
        <f>Команда!Z18*Ставки!$D25*(1+$D$5+$D$6+$D$7+$D$8)</f>
        <v>270815.99999999994</v>
      </c>
      <c r="Z58" s="79">
        <f>Команда!AA18*Ставки!$D25*(1+$D$5+$D$6+$D$7+$D$8)</f>
        <v>270815.99999999994</v>
      </c>
      <c r="AA58" s="64"/>
    </row>
    <row r="59" spans="1:27" ht="15.75" customHeight="1" x14ac:dyDescent="0.3">
      <c r="A59" s="24" t="s">
        <v>39</v>
      </c>
      <c r="B59" s="24" t="s">
        <v>94</v>
      </c>
      <c r="C59" s="70">
        <f>Команда!D20*Ставки!$C26*C$43</f>
        <v>0</v>
      </c>
      <c r="D59" s="70">
        <f>Команда!E20*Ставки!$C26*D$43</f>
        <v>0</v>
      </c>
      <c r="E59" s="70">
        <f>Команда!F20*Ставки!$C26*E$43</f>
        <v>0</v>
      </c>
      <c r="F59" s="70">
        <f>Команда!G20*Ставки!$C26*F$43</f>
        <v>0</v>
      </c>
      <c r="G59" s="70">
        <f>Команда!H20*Ставки!$C26*G$43</f>
        <v>0</v>
      </c>
      <c r="H59" s="70">
        <f>Команда!I20*Ставки!$C26*H$43</f>
        <v>0</v>
      </c>
      <c r="I59" s="70">
        <f>Команда!J20*Ставки!$C26*I$43</f>
        <v>0</v>
      </c>
      <c r="J59" s="70">
        <f>Команда!K20*Ставки!$C26*J$43</f>
        <v>0</v>
      </c>
      <c r="K59" s="70">
        <f>Команда!L20*Ставки!$C26*K$43</f>
        <v>0</v>
      </c>
      <c r="L59" s="70">
        <f>Команда!M20*Ставки!$C26*L$43</f>
        <v>0</v>
      </c>
      <c r="M59" s="70">
        <f>Команда!N20*Ставки!$C26*M$43</f>
        <v>0</v>
      </c>
      <c r="N59" s="70">
        <f>Команда!O20*Ставки!$C26*N$43</f>
        <v>0</v>
      </c>
      <c r="O59" s="70">
        <f>Команда!P20*Ставки!$D26*O$43</f>
        <v>0</v>
      </c>
      <c r="P59" s="70">
        <f>Команда!Q20*Ставки!$D26*P$43</f>
        <v>0</v>
      </c>
      <c r="Q59" s="70">
        <f>Команда!R20*Ставки!$D26*Q$43</f>
        <v>0</v>
      </c>
      <c r="R59" s="70">
        <f>Команда!S20*Ставки!$D26*R$43</f>
        <v>0</v>
      </c>
      <c r="S59" s="70">
        <f>Команда!T20*Ставки!$D26*S$43</f>
        <v>0</v>
      </c>
      <c r="T59" s="70">
        <f>Команда!U20*Ставки!$D26*T$43</f>
        <v>0</v>
      </c>
      <c r="U59" s="70">
        <f>Команда!V20*Ставки!$D26*U$43</f>
        <v>0</v>
      </c>
      <c r="V59" s="70">
        <f>Команда!W20*Ставки!$D26*V$43</f>
        <v>0</v>
      </c>
      <c r="W59" s="70">
        <f>Команда!X20*Ставки!$D26*W$43</f>
        <v>0</v>
      </c>
      <c r="X59" s="70">
        <f>Команда!Y20*Ставки!$D26*X$43</f>
        <v>0</v>
      </c>
      <c r="Y59" s="70">
        <f>Команда!Z20*Ставки!$D26*Y$43</f>
        <v>0</v>
      </c>
      <c r="Z59" s="71">
        <f>Команда!AA20*Ставки!$D26*Z$43</f>
        <v>0</v>
      </c>
      <c r="AA59" s="64"/>
    </row>
    <row r="60" spans="1:27" ht="15.75" customHeight="1" x14ac:dyDescent="0.3">
      <c r="A60" s="24" t="s">
        <v>42</v>
      </c>
      <c r="B60" s="24" t="s">
        <v>94</v>
      </c>
      <c r="C60" s="70">
        <f>Команда!D21*Ставки!$C27</f>
        <v>0</v>
      </c>
      <c r="D60" s="70">
        <f>Команда!E21*Ставки!$C27</f>
        <v>0</v>
      </c>
      <c r="E60" s="70">
        <f>Команда!F21*Ставки!$C27</f>
        <v>0</v>
      </c>
      <c r="F60" s="70">
        <f>Команда!G21*Ставки!$C27</f>
        <v>0</v>
      </c>
      <c r="G60" s="70">
        <f>Команда!H21*Ставки!$C27</f>
        <v>0</v>
      </c>
      <c r="H60" s="70">
        <f>Команда!I21*Ставки!$C27</f>
        <v>0</v>
      </c>
      <c r="I60" s="70">
        <f>Команда!J21*Ставки!$C27</f>
        <v>0</v>
      </c>
      <c r="J60" s="70">
        <f>Команда!K21*Ставки!$C27</f>
        <v>0</v>
      </c>
      <c r="K60" s="70">
        <f>Команда!L21*Ставки!$C27</f>
        <v>350000</v>
      </c>
      <c r="L60" s="70">
        <f>Команда!M21*Ставки!$C27</f>
        <v>350000</v>
      </c>
      <c r="M60" s="70">
        <f>Команда!N21*Ставки!$C27</f>
        <v>350000</v>
      </c>
      <c r="N60" s="70">
        <f>Команда!O21*Ставки!$C27</f>
        <v>350000</v>
      </c>
      <c r="O60" s="70">
        <f>Команда!P21*Ставки!$C27</f>
        <v>350000</v>
      </c>
      <c r="P60" s="70">
        <f>Команда!Q21*Ставки!$C27</f>
        <v>350000</v>
      </c>
      <c r="Q60" s="70">
        <f>Команда!R21*Ставки!$C27</f>
        <v>350000</v>
      </c>
      <c r="R60" s="70">
        <f>Команда!S21*Ставки!$C27</f>
        <v>350000</v>
      </c>
      <c r="S60" s="70">
        <f>Команда!T21*Ставки!$C27</f>
        <v>350000</v>
      </c>
      <c r="T60" s="70">
        <f>Команда!U21*Ставки!$C27</f>
        <v>350000</v>
      </c>
      <c r="U60" s="70">
        <f>Команда!V21*Ставки!$C27</f>
        <v>350000</v>
      </c>
      <c r="V60" s="70">
        <f>Команда!W21*Ставки!$C27</f>
        <v>350000</v>
      </c>
      <c r="W60" s="70">
        <f>Команда!X21*Ставки!$C27</f>
        <v>350000</v>
      </c>
      <c r="X60" s="70">
        <f>Команда!Y21*Ставки!$C27</f>
        <v>350000</v>
      </c>
      <c r="Y60" s="70">
        <f>Команда!Z21*Ставки!$C27</f>
        <v>350000</v>
      </c>
      <c r="Z60" s="74">
        <f>Команда!AA21*Ставки!$C27</f>
        <v>350000</v>
      </c>
      <c r="AA60" s="64"/>
    </row>
    <row r="61" spans="1:27" ht="15.75" customHeight="1" x14ac:dyDescent="0.3">
      <c r="A61" s="24" t="s">
        <v>47</v>
      </c>
      <c r="B61" s="24" t="s">
        <v>94</v>
      </c>
      <c r="C61" s="70">
        <f>Команда!D22*Ставки!$C28</f>
        <v>0</v>
      </c>
      <c r="D61" s="70">
        <f>Команда!E22*Ставки!$C28</f>
        <v>0</v>
      </c>
      <c r="E61" s="70">
        <f>Команда!F22*Ставки!$C28</f>
        <v>2200</v>
      </c>
      <c r="F61" s="70">
        <f>Команда!G22*Ставки!$C28</f>
        <v>4400</v>
      </c>
      <c r="G61" s="70">
        <f>Команда!H22*Ставки!$C28</f>
        <v>6600</v>
      </c>
      <c r="H61" s="70">
        <f>Команда!I22*Ставки!$C28</f>
        <v>4400</v>
      </c>
      <c r="I61" s="70">
        <f>Команда!J22*Ставки!$C28</f>
        <v>2200</v>
      </c>
      <c r="J61" s="70">
        <f>Команда!K22*Ставки!$C28</f>
        <v>0</v>
      </c>
      <c r="K61" s="70">
        <f>Команда!L22*Ставки!$C28</f>
        <v>0</v>
      </c>
      <c r="L61" s="70">
        <f>Команда!M22*Ставки!$C28</f>
        <v>0</v>
      </c>
      <c r="M61" s="70">
        <f>Команда!N22*Ставки!$C28</f>
        <v>0</v>
      </c>
      <c r="N61" s="70">
        <f>Команда!O22*Ставки!$C28</f>
        <v>0</v>
      </c>
      <c r="O61" s="70">
        <f>Команда!P22*Ставки!$C28</f>
        <v>0</v>
      </c>
      <c r="P61" s="70">
        <f>Команда!Q22*Ставки!$C28</f>
        <v>0</v>
      </c>
      <c r="Q61" s="70">
        <f>Команда!R22*Ставки!$C28</f>
        <v>0</v>
      </c>
      <c r="R61" s="70">
        <f>Команда!S22*Ставки!$C28</f>
        <v>0</v>
      </c>
      <c r="S61" s="70">
        <f>Команда!T22*Ставки!$C28</f>
        <v>0</v>
      </c>
      <c r="T61" s="70">
        <f>Команда!U22*Ставки!$C28</f>
        <v>0</v>
      </c>
      <c r="U61" s="70">
        <f>Команда!V22*Ставки!$C28</f>
        <v>0</v>
      </c>
      <c r="V61" s="70">
        <f>Команда!W22*Ставки!$C28</f>
        <v>0</v>
      </c>
      <c r="W61" s="70">
        <f>Команда!X22*Ставки!$C28</f>
        <v>0</v>
      </c>
      <c r="X61" s="70">
        <f>Команда!Y22*Ставки!$C28</f>
        <v>0</v>
      </c>
      <c r="Y61" s="70">
        <f>Команда!Z22*Ставки!$C28</f>
        <v>0</v>
      </c>
      <c r="Z61" s="74">
        <f>Команда!AA22*Ставки!$C28</f>
        <v>0</v>
      </c>
      <c r="AA61" s="64"/>
    </row>
    <row r="62" spans="1:27" ht="15.75" customHeight="1" x14ac:dyDescent="0.3">
      <c r="A62" s="28" t="s">
        <v>98</v>
      </c>
      <c r="B62" s="24" t="s">
        <v>94</v>
      </c>
      <c r="C62" s="70">
        <f>Команда!D23*Ставки!$C29</f>
        <v>0</v>
      </c>
      <c r="D62" s="70">
        <f>Команда!E23*Ставки!$C29</f>
        <v>0</v>
      </c>
      <c r="E62" s="70">
        <f>Команда!F23*Ставки!$C29</f>
        <v>0</v>
      </c>
      <c r="F62" s="70">
        <f>Команда!G23*Ставки!$C29</f>
        <v>0</v>
      </c>
      <c r="G62" s="70">
        <f>Команда!H23*Ставки!$C29</f>
        <v>0</v>
      </c>
      <c r="H62" s="70">
        <f>Команда!I23*Ставки!$C29</f>
        <v>0</v>
      </c>
      <c r="I62" s="70">
        <f>Команда!J23*Ставки!$C29</f>
        <v>0</v>
      </c>
      <c r="J62" s="70">
        <f>Команда!K23*Ставки!$C29</f>
        <v>0</v>
      </c>
      <c r="K62" s="70">
        <f>Команда!L23*Ставки!$C29</f>
        <v>0</v>
      </c>
      <c r="L62" s="70">
        <f>Команда!M23*Ставки!$C29</f>
        <v>0</v>
      </c>
      <c r="M62" s="70">
        <f>Команда!N23*Ставки!$C29</f>
        <v>0</v>
      </c>
      <c r="N62" s="70">
        <f>Команда!O23*Ставки!$C29</f>
        <v>0</v>
      </c>
      <c r="O62" s="70">
        <f>Команда!P23*Ставки!$C29</f>
        <v>0</v>
      </c>
      <c r="P62" s="70">
        <f>Команда!Q23*Ставки!$C29</f>
        <v>0</v>
      </c>
      <c r="Q62" s="70">
        <f>Команда!R23*Ставки!$C29</f>
        <v>0</v>
      </c>
      <c r="R62" s="70">
        <f>Команда!S23*Ставки!$C29</f>
        <v>0</v>
      </c>
      <c r="S62" s="70">
        <f>Команда!T23*Ставки!$C29</f>
        <v>0</v>
      </c>
      <c r="T62" s="70">
        <f>Команда!U23*Ставки!$C29</f>
        <v>0</v>
      </c>
      <c r="U62" s="70">
        <f>Команда!V23*Ставки!$C29</f>
        <v>0</v>
      </c>
      <c r="V62" s="70">
        <f>Команда!W23*Ставки!$C29</f>
        <v>50000</v>
      </c>
      <c r="W62" s="70">
        <f>Команда!X23*Ставки!$C29</f>
        <v>50000</v>
      </c>
      <c r="X62" s="70">
        <f>Команда!Y23*Ставки!$C29</f>
        <v>50000</v>
      </c>
      <c r="Y62" s="70">
        <f>Команда!Z23*Ставки!$C29</f>
        <v>50000</v>
      </c>
      <c r="Z62" s="74">
        <f>Команда!AA23*Ставки!$C29</f>
        <v>50000</v>
      </c>
      <c r="AA62" s="64"/>
    </row>
    <row r="63" spans="1:27" ht="15.75" customHeight="1" x14ac:dyDescent="0.3">
      <c r="A63" s="24" t="s">
        <v>48</v>
      </c>
      <c r="B63" s="24" t="s">
        <v>94</v>
      </c>
      <c r="C63" s="70">
        <f>Команда!D24*Ставки!$C30*C$43</f>
        <v>0</v>
      </c>
      <c r="D63" s="70">
        <f>Команда!E24*Ставки!$C30*D$43</f>
        <v>0</v>
      </c>
      <c r="E63" s="70">
        <f>Команда!F24*Ставки!$C30*E$43</f>
        <v>0</v>
      </c>
      <c r="F63" s="70">
        <f>Команда!G24*Ставки!$C30*F$43</f>
        <v>0</v>
      </c>
      <c r="G63" s="70">
        <f>Команда!H24*Ставки!$C30*G$43</f>
        <v>0</v>
      </c>
      <c r="H63" s="70">
        <f>Команда!I24*Ставки!$C30*H$43</f>
        <v>0</v>
      </c>
      <c r="I63" s="70">
        <f>Команда!J24*Ставки!$C30*I$43</f>
        <v>0</v>
      </c>
      <c r="J63" s="70">
        <f>Команда!K24*Ставки!$C30*J$43</f>
        <v>0</v>
      </c>
      <c r="K63" s="70">
        <f>Команда!L24*Ставки!$C30*K$43</f>
        <v>0</v>
      </c>
      <c r="L63" s="70">
        <f>Команда!M24*Ставки!$C30*L$43</f>
        <v>0</v>
      </c>
      <c r="M63" s="70">
        <f>Команда!N24*Ставки!$C30*M$43</f>
        <v>0</v>
      </c>
      <c r="N63" s="70">
        <f>Команда!O24*Ставки!$C30*N$43</f>
        <v>0</v>
      </c>
      <c r="O63" s="70">
        <f>Команда!P24*Ставки!$D30*O$43</f>
        <v>0</v>
      </c>
      <c r="P63" s="70">
        <f>Команда!Q24*Ставки!$D30*P$43</f>
        <v>0</v>
      </c>
      <c r="Q63" s="70">
        <f>Команда!R24*Ставки!$D30*Q$43</f>
        <v>0</v>
      </c>
      <c r="R63" s="70">
        <f>Команда!S24*Ставки!$D30*R$43</f>
        <v>0</v>
      </c>
      <c r="S63" s="70">
        <f>Команда!T24*Ставки!$D30*S$43</f>
        <v>0</v>
      </c>
      <c r="T63" s="70">
        <f>Команда!U24*Ставки!$D30*T$43</f>
        <v>0</v>
      </c>
      <c r="U63" s="70">
        <f>Команда!V24*Ставки!$D30*U$43</f>
        <v>0</v>
      </c>
      <c r="V63" s="70">
        <f>Команда!W24*Ставки!$D30*V$43</f>
        <v>0</v>
      </c>
      <c r="W63" s="70">
        <f>Команда!X24*Ставки!$D30*W$43</f>
        <v>0</v>
      </c>
      <c r="X63" s="70">
        <f>Команда!Y24*Ставки!$D30*X$43</f>
        <v>0</v>
      </c>
      <c r="Y63" s="70">
        <f>Команда!Z24*Ставки!$D30*Y$43</f>
        <v>0</v>
      </c>
      <c r="Z63" s="71">
        <f>Команда!AA24*Ставки!$D30*Z$43</f>
        <v>0</v>
      </c>
      <c r="AA63" s="64"/>
    </row>
    <row r="64" spans="1:27" ht="15.75" customHeight="1" x14ac:dyDescent="0.3">
      <c r="A64" s="24" t="s">
        <v>49</v>
      </c>
      <c r="B64" s="24" t="s">
        <v>94</v>
      </c>
      <c r="C64" s="70">
        <f>Команда!D25*Ставки!$C31*C$43</f>
        <v>0</v>
      </c>
      <c r="D64" s="70">
        <f>Команда!E25*Ставки!$C31*D$43</f>
        <v>0</v>
      </c>
      <c r="E64" s="70">
        <f>Команда!F25*Ставки!$C31*E$43</f>
        <v>0</v>
      </c>
      <c r="F64" s="70">
        <f>Команда!G25*Ставки!$C31*F$43</f>
        <v>0</v>
      </c>
      <c r="G64" s="70">
        <f>Команда!H25*Ставки!$C31*G$43</f>
        <v>0</v>
      </c>
      <c r="H64" s="70">
        <f>Команда!I25*Ставки!$C31*H$43</f>
        <v>0</v>
      </c>
      <c r="I64" s="70">
        <f>Команда!J25*Ставки!$C31*I$43</f>
        <v>0</v>
      </c>
      <c r="J64" s="70">
        <f>Команда!K25*Ставки!$C31*J$43</f>
        <v>0</v>
      </c>
      <c r="K64" s="70">
        <f>Команда!L25*Ставки!$C31*K$43</f>
        <v>0</v>
      </c>
      <c r="L64" s="70">
        <f>Команда!M25*Ставки!$C31*L$43</f>
        <v>0</v>
      </c>
      <c r="M64" s="70">
        <f>Команда!N25*Ставки!$C31*M$43</f>
        <v>0</v>
      </c>
      <c r="N64" s="70">
        <f>Команда!O25*Ставки!$C31*N$43</f>
        <v>0</v>
      </c>
      <c r="O64" s="70">
        <f>Команда!P25*Ставки!$D31*O$43</f>
        <v>0</v>
      </c>
      <c r="P64" s="70">
        <f>Команда!Q25*Ставки!$D31*P$43</f>
        <v>0</v>
      </c>
      <c r="Q64" s="70">
        <f>Команда!R25*Ставки!$D31*Q$43</f>
        <v>0</v>
      </c>
      <c r="R64" s="70">
        <f>Команда!S25*Ставки!$D31*R$43</f>
        <v>0</v>
      </c>
      <c r="S64" s="70">
        <f>Команда!T25*Ставки!$D31*S$43</f>
        <v>0</v>
      </c>
      <c r="T64" s="70">
        <f>Команда!U25*Ставки!$D31*T$43</f>
        <v>0</v>
      </c>
      <c r="U64" s="70">
        <f>Команда!V25*Ставки!$D31*U$43</f>
        <v>0</v>
      </c>
      <c r="V64" s="70">
        <f>Команда!W25*Ставки!$D31*V$43</f>
        <v>0</v>
      </c>
      <c r="W64" s="70">
        <f>Команда!X25*Ставки!$D31*W$43</f>
        <v>0</v>
      </c>
      <c r="X64" s="70">
        <f>Команда!Y25*Ставки!$D31*X$43</f>
        <v>0</v>
      </c>
      <c r="Y64" s="70">
        <f>Команда!Z25*Ставки!$D31*Y$43</f>
        <v>0</v>
      </c>
      <c r="Z64" s="71">
        <f>Команда!AA25*Ставки!$D31*Z$43</f>
        <v>0</v>
      </c>
      <c r="AA64" s="64"/>
    </row>
    <row r="65" spans="1:27" ht="15.75" customHeight="1" x14ac:dyDescent="0.3">
      <c r="A65" s="24" t="s">
        <v>50</v>
      </c>
      <c r="B65" s="24" t="s">
        <v>94</v>
      </c>
      <c r="C65" s="70">
        <f>Команда!D26*Ставки!$C32*C$43</f>
        <v>0</v>
      </c>
      <c r="D65" s="70">
        <f>Команда!E26*Ставки!$C32*D$43</f>
        <v>0</v>
      </c>
      <c r="E65" s="70">
        <f>Команда!F26*Ставки!$C32*E$43</f>
        <v>0</v>
      </c>
      <c r="F65" s="70">
        <f>Команда!G26*Ставки!$C32*F$43</f>
        <v>0</v>
      </c>
      <c r="G65" s="70">
        <f>Команда!H26*Ставки!$C32*G$43</f>
        <v>0</v>
      </c>
      <c r="H65" s="70">
        <f>Команда!I26*Ставки!$C32*H$43</f>
        <v>0</v>
      </c>
      <c r="I65" s="70">
        <f>Команда!J26*Ставки!$C32*I$43</f>
        <v>0</v>
      </c>
      <c r="J65" s="70">
        <f>Команда!K26*Ставки!$C32*J$43</f>
        <v>0</v>
      </c>
      <c r="K65" s="70">
        <f>Команда!L26*Ставки!$C32*K$43</f>
        <v>0</v>
      </c>
      <c r="L65" s="70">
        <f>Команда!M26*Ставки!$C32*L$43</f>
        <v>0</v>
      </c>
      <c r="M65" s="70">
        <f>Команда!N26*Ставки!$C32*M$43</f>
        <v>0</v>
      </c>
      <c r="N65" s="70">
        <f>Команда!O26*Ставки!$C32*N$43</f>
        <v>0</v>
      </c>
      <c r="O65" s="70">
        <f>Команда!P26*Ставки!$D32*O$43</f>
        <v>489600</v>
      </c>
      <c r="P65" s="70">
        <f>Команда!Q26*Ставки!$D32*P$43</f>
        <v>514800</v>
      </c>
      <c r="Q65" s="70">
        <f>Команда!R26*Ставки!$D32*Q$43</f>
        <v>630000</v>
      </c>
      <c r="R65" s="70">
        <f>Команда!S26*Ставки!$D32*R$43</f>
        <v>576000</v>
      </c>
      <c r="S65" s="70">
        <f>Команда!T26*Ставки!$D32*S$43</f>
        <v>576000</v>
      </c>
      <c r="T65" s="70">
        <f>Команда!U26*Ставки!$D32*T$43</f>
        <v>604800</v>
      </c>
      <c r="U65" s="70">
        <f>Команда!V26*Ставки!$D32*U$43</f>
        <v>604800</v>
      </c>
      <c r="V65" s="70">
        <f>Команда!W26*Ставки!$D32*V$43</f>
        <v>662400</v>
      </c>
      <c r="W65" s="70">
        <f>Команда!X26*Ставки!$D32*W$43</f>
        <v>604800</v>
      </c>
      <c r="X65" s="70">
        <f>Команда!Y26*Ставки!$D32*X$43</f>
        <v>633600</v>
      </c>
      <c r="Y65" s="70">
        <f>Команда!Z26*Ставки!$D32*Y$43</f>
        <v>601200</v>
      </c>
      <c r="Z65" s="71">
        <f>Команда!AA26*Ставки!$D32*Z$43</f>
        <v>604800</v>
      </c>
      <c r="AA65" s="64"/>
    </row>
    <row r="66" spans="1:27" ht="15.75" customHeight="1" x14ac:dyDescent="0.3">
      <c r="A66" s="24" t="s">
        <v>51</v>
      </c>
      <c r="B66" s="24" t="s">
        <v>94</v>
      </c>
      <c r="C66" s="70">
        <f>Команда!D27*Ставки!$C33*C$43</f>
        <v>0</v>
      </c>
      <c r="D66" s="70">
        <f>Команда!E27*Ставки!$C33*D$43</f>
        <v>0</v>
      </c>
      <c r="E66" s="70">
        <f>Команда!F27*Ставки!$C33*E$43</f>
        <v>805000</v>
      </c>
      <c r="F66" s="70">
        <f>Команда!G27*Ставки!$C33*F$43</f>
        <v>772800</v>
      </c>
      <c r="G66" s="70">
        <f>Команда!H27*Ставки!$C33*G$43</f>
        <v>662400</v>
      </c>
      <c r="H66" s="70">
        <f>Команда!I27*Ставки!$C33*H$43</f>
        <v>772800</v>
      </c>
      <c r="I66" s="70">
        <f>Команда!J27*Ставки!$C33*I$43</f>
        <v>772800</v>
      </c>
      <c r="J66" s="70">
        <f>Команда!K27*Ставки!$C33*J$43</f>
        <v>846400</v>
      </c>
      <c r="K66" s="70">
        <f>Команда!L27*Ставки!$C33*K$43</f>
        <v>809600</v>
      </c>
      <c r="L66" s="70">
        <f>Команда!M27*Ставки!$C33*L$43</f>
        <v>772800</v>
      </c>
      <c r="M66" s="70">
        <f>Команда!N27*Ставки!$C33*M$43</f>
        <v>768200</v>
      </c>
      <c r="N66" s="70">
        <f>Команда!O27*Ставки!$C33*N$43</f>
        <v>809600</v>
      </c>
      <c r="O66" s="70">
        <f>Команда!P27*Ставки!$D33*O$43</f>
        <v>625600</v>
      </c>
      <c r="P66" s="70">
        <f>Команда!Q27*Ставки!$D33*P$43</f>
        <v>657800</v>
      </c>
      <c r="Q66" s="70">
        <f>Команда!R27*Ставки!$D33*Q$43</f>
        <v>805000</v>
      </c>
      <c r="R66" s="70">
        <f>Команда!S27*Ставки!$D33*R$43</f>
        <v>736000</v>
      </c>
      <c r="S66" s="70">
        <f>Команда!T27*Ставки!$D33*S$43</f>
        <v>736000</v>
      </c>
      <c r="T66" s="70">
        <f>Команда!U27*Ставки!$D33*T$43</f>
        <v>772800</v>
      </c>
      <c r="U66" s="70">
        <f>Команда!V27*Ставки!$D33*U$43</f>
        <v>772800</v>
      </c>
      <c r="V66" s="70">
        <f>Команда!W27*Ставки!$D33*V$43</f>
        <v>846400</v>
      </c>
      <c r="W66" s="70">
        <f>Команда!X27*Ставки!$D33*W$43</f>
        <v>772800</v>
      </c>
      <c r="X66" s="70">
        <f>Команда!Y27*Ставки!$D33*X$43</f>
        <v>809600</v>
      </c>
      <c r="Y66" s="70">
        <f>Команда!Z27*Ставки!$D33*Y$43</f>
        <v>768200</v>
      </c>
      <c r="Z66" s="71">
        <f>Команда!AA27*Ставки!$D33*Z$43</f>
        <v>772800</v>
      </c>
      <c r="AA66" s="64"/>
    </row>
    <row r="67" spans="1:27" ht="15.75" customHeight="1" x14ac:dyDescent="0.3">
      <c r="A67" s="24" t="s">
        <v>52</v>
      </c>
      <c r="B67" s="24" t="s">
        <v>94</v>
      </c>
      <c r="C67" s="70">
        <f>Команда!D28*Ставки!$C34*C$43</f>
        <v>0</v>
      </c>
      <c r="D67" s="70">
        <f>Команда!E28*Ставки!$C34*D$43</f>
        <v>0</v>
      </c>
      <c r="E67" s="70">
        <f>Команда!F28*Ставки!$C34*E$43</f>
        <v>0</v>
      </c>
      <c r="F67" s="70">
        <f>Команда!G28*Ставки!$C34*F$43</f>
        <v>0</v>
      </c>
      <c r="G67" s="70">
        <f>Команда!H28*Ставки!$C34*G$43</f>
        <v>0</v>
      </c>
      <c r="H67" s="70">
        <f>Команда!I28*Ставки!$C34*H$43</f>
        <v>0</v>
      </c>
      <c r="I67" s="70">
        <f>Команда!J28*Ставки!$C34*I$43</f>
        <v>0</v>
      </c>
      <c r="J67" s="70">
        <f>Команда!K28*Ставки!$C34*J$43</f>
        <v>0</v>
      </c>
      <c r="K67" s="70">
        <f>Команда!L28*Ставки!$C34*K$43</f>
        <v>0</v>
      </c>
      <c r="L67" s="70">
        <f>Команда!M28*Ставки!$C34*L$43</f>
        <v>0</v>
      </c>
      <c r="M67" s="70">
        <f>Команда!N28*Ставки!$C34*M$43</f>
        <v>0</v>
      </c>
      <c r="N67" s="70">
        <f>Команда!O28*Ставки!$C34*N$43</f>
        <v>0</v>
      </c>
      <c r="O67" s="70">
        <f>Команда!P28*Ставки!$D34*O$43</f>
        <v>584800</v>
      </c>
      <c r="P67" s="70">
        <f>Команда!Q28*Ставки!$D34*P$43</f>
        <v>614900</v>
      </c>
      <c r="Q67" s="70">
        <f>Команда!R28*Ставки!$D34*Q$43</f>
        <v>752500</v>
      </c>
      <c r="R67" s="70">
        <f>Команда!S28*Ставки!$D34*R$43</f>
        <v>688000</v>
      </c>
      <c r="S67" s="70">
        <f>Команда!T28*Ставки!$D34*S$43</f>
        <v>688000</v>
      </c>
      <c r="T67" s="70">
        <f>Команда!U28*Ставки!$D34*T$43</f>
        <v>722400</v>
      </c>
      <c r="U67" s="70">
        <f>Команда!V28*Ставки!$D34*U$43</f>
        <v>722400</v>
      </c>
      <c r="V67" s="70">
        <f>Команда!W28*Ставки!$D34*V$43</f>
        <v>791200</v>
      </c>
      <c r="W67" s="70">
        <f>Команда!X28*Ставки!$D34*W$43</f>
        <v>722400</v>
      </c>
      <c r="X67" s="70">
        <f>Команда!Y28*Ставки!$D34*X$43</f>
        <v>756800</v>
      </c>
      <c r="Y67" s="70">
        <f>Команда!Z28*Ставки!$D34*Y$43</f>
        <v>718100</v>
      </c>
      <c r="Z67" s="71">
        <f>Команда!AA28*Ставки!$D34*Z$43</f>
        <v>722400</v>
      </c>
      <c r="AA67" s="64"/>
    </row>
    <row r="68" spans="1:27" ht="15.75" customHeight="1" x14ac:dyDescent="0.3">
      <c r="A68" s="24" t="s">
        <v>53</v>
      </c>
      <c r="B68" s="24" t="s">
        <v>94</v>
      </c>
      <c r="C68" s="70">
        <f>Команда!D29*Ставки!$C35*C$43</f>
        <v>0</v>
      </c>
      <c r="D68" s="70">
        <f>Команда!E29*Ставки!$C35*D$43</f>
        <v>0</v>
      </c>
      <c r="E68" s="70">
        <f>Команда!F29*Ставки!$C35*E$43</f>
        <v>0</v>
      </c>
      <c r="F68" s="70">
        <f>Команда!G29*Ставки!$C35*F$43</f>
        <v>0</v>
      </c>
      <c r="G68" s="70">
        <f>Команда!H29*Ставки!$C35*G$43</f>
        <v>0</v>
      </c>
      <c r="H68" s="70">
        <f>Команда!I29*Ставки!$C35*H$43</f>
        <v>0</v>
      </c>
      <c r="I68" s="70">
        <f>Команда!J29*Ставки!$C35*I$43</f>
        <v>0</v>
      </c>
      <c r="J68" s="70">
        <f>Команда!K29*Ставки!$C35*J$43</f>
        <v>0</v>
      </c>
      <c r="K68" s="70">
        <f>Команда!L29*Ставки!$C35*K$43</f>
        <v>492800</v>
      </c>
      <c r="L68" s="70">
        <f>Команда!M29*Ставки!$C35*L$43</f>
        <v>470400</v>
      </c>
      <c r="M68" s="70">
        <f>Команда!N29*Ставки!$C35*M$43</f>
        <v>467600</v>
      </c>
      <c r="N68" s="70">
        <f>Команда!O29*Ставки!$C35*N$43</f>
        <v>492800</v>
      </c>
      <c r="O68" s="70">
        <f>Команда!P29*Ставки!$D35*O$43</f>
        <v>380800</v>
      </c>
      <c r="P68" s="70">
        <f>Команда!Q29*Ставки!$D35*P$43</f>
        <v>400400</v>
      </c>
      <c r="Q68" s="70">
        <f>Команда!R29*Ставки!$D35*Q$43</f>
        <v>490000</v>
      </c>
      <c r="R68" s="70">
        <f>Команда!S29*Ставки!$D35*R$43</f>
        <v>448000</v>
      </c>
      <c r="S68" s="70">
        <f>Команда!T29*Ставки!$D35*S$43</f>
        <v>448000</v>
      </c>
      <c r="T68" s="70">
        <f>Команда!U29*Ставки!$D35*T$43</f>
        <v>470400</v>
      </c>
      <c r="U68" s="70">
        <f>Команда!V29*Ставки!$D35*U$43</f>
        <v>470400</v>
      </c>
      <c r="V68" s="70">
        <f>Команда!W29*Ставки!$D35*V$43</f>
        <v>515200</v>
      </c>
      <c r="W68" s="70">
        <f>Команда!X29*Ставки!$D35*W$43</f>
        <v>470400</v>
      </c>
      <c r="X68" s="70">
        <f>Команда!Y29*Ставки!$D35*X$43</f>
        <v>492800</v>
      </c>
      <c r="Y68" s="70">
        <f>Команда!Z29*Ставки!$D35*Y$43</f>
        <v>467600</v>
      </c>
      <c r="Z68" s="71">
        <f>Команда!AA29*Ставки!$D35*Z$43</f>
        <v>470400</v>
      </c>
      <c r="AA68" s="64"/>
    </row>
    <row r="69" spans="1:27" ht="15.75" customHeight="1" x14ac:dyDescent="0.3">
      <c r="A69" s="24" t="s">
        <v>54</v>
      </c>
      <c r="B69" s="24" t="s">
        <v>94</v>
      </c>
      <c r="C69" s="70">
        <f>Команда!D30*Ставки!$C36*C$43</f>
        <v>0</v>
      </c>
      <c r="D69" s="70">
        <f>Команда!E30*Ставки!$C36*D$43</f>
        <v>0</v>
      </c>
      <c r="E69" s="70">
        <f>Команда!F30*Ставки!$C36*E$43</f>
        <v>490000</v>
      </c>
      <c r="F69" s="70">
        <f>Команда!G30*Ставки!$C36*F$43</f>
        <v>470400</v>
      </c>
      <c r="G69" s="70">
        <f>Команда!H30*Ставки!$C36*G$43</f>
        <v>403200</v>
      </c>
      <c r="H69" s="70">
        <f>Команда!I30*Ставки!$C36*H$43</f>
        <v>470400</v>
      </c>
      <c r="I69" s="70">
        <f>Команда!J30*Ставки!$C36*I$43</f>
        <v>470400</v>
      </c>
      <c r="J69" s="70">
        <f>Команда!K30*Ставки!$C36*J$43</f>
        <v>515200</v>
      </c>
      <c r="K69" s="70">
        <f>Команда!L30*Ставки!$C36*K$43</f>
        <v>492800</v>
      </c>
      <c r="L69" s="70">
        <f>Команда!M30*Ставки!$C36*L$43</f>
        <v>470400</v>
      </c>
      <c r="M69" s="70">
        <f>Команда!N30*Ставки!$C36*M$43</f>
        <v>467600</v>
      </c>
      <c r="N69" s="70">
        <f>Команда!O30*Ставки!$C36*N$43</f>
        <v>492800</v>
      </c>
      <c r="O69" s="70">
        <f>Команда!P30*Ставки!$D36*O$43</f>
        <v>380800</v>
      </c>
      <c r="P69" s="70">
        <f>Команда!Q30*Ставки!$D36*P$43</f>
        <v>400400</v>
      </c>
      <c r="Q69" s="70">
        <f>Команда!R30*Ставки!$D36*Q$43</f>
        <v>490000</v>
      </c>
      <c r="R69" s="70">
        <f>Команда!S30*Ставки!$D36*R$43</f>
        <v>448000</v>
      </c>
      <c r="S69" s="70">
        <f>Команда!T30*Ставки!$D36*S$43</f>
        <v>448000</v>
      </c>
      <c r="T69" s="70">
        <f>Команда!U30*Ставки!$D36*T$43</f>
        <v>470400</v>
      </c>
      <c r="U69" s="70">
        <f>Команда!V30*Ставки!$D36*U$43</f>
        <v>470400</v>
      </c>
      <c r="V69" s="70">
        <f>Команда!W30*Ставки!$D36*V$43</f>
        <v>515200</v>
      </c>
      <c r="W69" s="70">
        <f>Команда!X30*Ставки!$D36*W$43</f>
        <v>470400</v>
      </c>
      <c r="X69" s="70">
        <f>Команда!Y30*Ставки!$D36*X$43</f>
        <v>492800</v>
      </c>
      <c r="Y69" s="70">
        <f>Команда!Z30*Ставки!$D36*Y$43</f>
        <v>467600</v>
      </c>
      <c r="Z69" s="71">
        <f>Команда!AA30*Ставки!$D36*Z$43</f>
        <v>470400</v>
      </c>
      <c r="AA69" s="64"/>
    </row>
    <row r="70" spans="1:27" ht="15.75" customHeight="1" x14ac:dyDescent="0.3">
      <c r="A70" s="24" t="s">
        <v>55</v>
      </c>
      <c r="B70" s="24" t="s">
        <v>94</v>
      </c>
      <c r="C70" s="70">
        <f>Команда!D31*Ставки!$C37*C$43</f>
        <v>0</v>
      </c>
      <c r="D70" s="70">
        <f>Команда!E31*Ставки!$C37*D$43</f>
        <v>0</v>
      </c>
      <c r="E70" s="70">
        <f>Команда!F31*Ставки!$C37*E$43</f>
        <v>140000</v>
      </c>
      <c r="F70" s="70">
        <f>Команда!G31*Ставки!$C37*F$43</f>
        <v>134400</v>
      </c>
      <c r="G70" s="70">
        <f>Команда!H31*Ставки!$C37*G$43</f>
        <v>115200</v>
      </c>
      <c r="H70" s="70">
        <f>Команда!I31*Ставки!$C37*H$43</f>
        <v>134400</v>
      </c>
      <c r="I70" s="70">
        <f>Команда!J31*Ставки!$C37*I$43</f>
        <v>134400</v>
      </c>
      <c r="J70" s="70">
        <f>Команда!K31*Ставки!$C37*J$43</f>
        <v>147200</v>
      </c>
      <c r="K70" s="70">
        <f>Команда!L31*Ставки!$C37*K$43</f>
        <v>140800</v>
      </c>
      <c r="L70" s="70">
        <f>Команда!M31*Ставки!$C37*L$43</f>
        <v>134400</v>
      </c>
      <c r="M70" s="70">
        <f>Команда!N31*Ставки!$C37*M$43</f>
        <v>133600</v>
      </c>
      <c r="N70" s="70">
        <f>Команда!O31*Ставки!$C37*N$43</f>
        <v>140800</v>
      </c>
      <c r="O70" s="70">
        <f>Команда!P31*Ставки!$D37*O$43</f>
        <v>108800</v>
      </c>
      <c r="P70" s="70">
        <f>Команда!Q31*Ставки!$D37*P$43</f>
        <v>114400</v>
      </c>
      <c r="Q70" s="70">
        <f>Команда!R31*Ставки!$D37*Q$43</f>
        <v>140000</v>
      </c>
      <c r="R70" s="70">
        <f>Команда!S31*Ставки!$D37*R$43</f>
        <v>128000</v>
      </c>
      <c r="S70" s="70">
        <f>Команда!T31*Ставки!$D37*S$43</f>
        <v>128000</v>
      </c>
      <c r="T70" s="70">
        <f>Команда!U31*Ставки!$D37*T$43</f>
        <v>134400</v>
      </c>
      <c r="U70" s="70">
        <f>Команда!V31*Ставки!$D37*U$43</f>
        <v>134400</v>
      </c>
      <c r="V70" s="70">
        <f>Команда!W31*Ставки!$D37*V$43</f>
        <v>147200</v>
      </c>
      <c r="W70" s="70">
        <f>Команда!X31*Ставки!$D37*W$43</f>
        <v>134400</v>
      </c>
      <c r="X70" s="70">
        <f>Команда!Y31*Ставки!$D37*X$43</f>
        <v>140800</v>
      </c>
      <c r="Y70" s="70">
        <f>Команда!Z31*Ставки!$D37*Y$43</f>
        <v>133600</v>
      </c>
      <c r="Z70" s="71">
        <f>Команда!AA31*Ставки!$D37*Z$43</f>
        <v>134400</v>
      </c>
      <c r="AA70" s="64"/>
    </row>
    <row r="71" spans="1:27" ht="15.75" customHeight="1" x14ac:dyDescent="0.3">
      <c r="A71" s="24" t="s">
        <v>58</v>
      </c>
      <c r="B71" s="24" t="s">
        <v>94</v>
      </c>
      <c r="C71" s="70">
        <f>Команда!D32*Ставки!$C38*C$43</f>
        <v>0</v>
      </c>
      <c r="D71" s="70">
        <f>Команда!E32*Ставки!$C38*D$43</f>
        <v>0</v>
      </c>
      <c r="E71" s="70">
        <f>Команда!F32*Ставки!$C38*E$43</f>
        <v>0</v>
      </c>
      <c r="F71" s="70">
        <f>Команда!G32*Ставки!$C38*F$43</f>
        <v>0</v>
      </c>
      <c r="G71" s="70">
        <f>Команда!H32*Ставки!$C38*G$43</f>
        <v>0</v>
      </c>
      <c r="H71" s="70">
        <f>Команда!I32*Ставки!$C38*H$43</f>
        <v>0</v>
      </c>
      <c r="I71" s="70">
        <f>Команда!J32*Ставки!$C38*I$43</f>
        <v>0</v>
      </c>
      <c r="J71" s="70">
        <f>Команда!K32*Ставки!$C38*J$43</f>
        <v>0</v>
      </c>
      <c r="K71" s="70">
        <f>Команда!L32*Ставки!$C38*K$43</f>
        <v>0</v>
      </c>
      <c r="L71" s="70">
        <f>Команда!M32*Ставки!$C38*L$43</f>
        <v>0</v>
      </c>
      <c r="M71" s="70">
        <f>Команда!N32*Ставки!$C38*M$43</f>
        <v>0</v>
      </c>
      <c r="N71" s="70">
        <f>Команда!O32*Ставки!$C38*N$43</f>
        <v>0</v>
      </c>
      <c r="O71" s="70">
        <f>Команда!P32*Ставки!$D38*O$43</f>
        <v>0</v>
      </c>
      <c r="P71" s="70">
        <f>Команда!Q32*Ставки!$D38*P$43</f>
        <v>0</v>
      </c>
      <c r="Q71" s="70">
        <f>Команда!R32*Ставки!$D38*Q$43</f>
        <v>0</v>
      </c>
      <c r="R71" s="70">
        <f>Команда!S32*Ставки!$D38*R$43</f>
        <v>0</v>
      </c>
      <c r="S71" s="70">
        <f>Команда!T32*Ставки!$D38*S$43</f>
        <v>0</v>
      </c>
      <c r="T71" s="70">
        <f>Команда!U32*Ставки!$D38*T$43</f>
        <v>0</v>
      </c>
      <c r="U71" s="70">
        <f>Команда!V32*Ставки!$D38*U$43</f>
        <v>0</v>
      </c>
      <c r="V71" s="70">
        <f>Команда!W32*Ставки!$D38*V$43</f>
        <v>0</v>
      </c>
      <c r="W71" s="70">
        <f>Команда!X32*Ставки!$D38*W$43</f>
        <v>0</v>
      </c>
      <c r="X71" s="70">
        <f>Команда!Y32*Ставки!$D38*X$43</f>
        <v>0</v>
      </c>
      <c r="Y71" s="70">
        <f>Команда!Z32*Ставки!$D38*Y$43</f>
        <v>0</v>
      </c>
      <c r="Z71" s="71">
        <f>Команда!AA32*Ставки!$D38*Z$43</f>
        <v>0</v>
      </c>
      <c r="AA71" s="64"/>
    </row>
    <row r="72" spans="1:27" ht="15.75" customHeight="1" x14ac:dyDescent="0.3">
      <c r="A72" s="80"/>
      <c r="B72" s="81"/>
      <c r="C72" s="82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4"/>
      <c r="O72" s="82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5"/>
      <c r="AA72" s="86"/>
    </row>
    <row r="73" spans="1:27" ht="15.75" customHeight="1" x14ac:dyDescent="0.3">
      <c r="B73" s="87" t="s">
        <v>64</v>
      </c>
      <c r="C73" s="88">
        <f t="shared" ref="C73:Z73" si="3">SUM(C44:C71)</f>
        <v>305459.99999999994</v>
      </c>
      <c r="D73" s="89">
        <f t="shared" si="3"/>
        <v>299459.99999999994</v>
      </c>
      <c r="E73" s="89">
        <f t="shared" si="3"/>
        <v>2960540</v>
      </c>
      <c r="F73" s="89">
        <f t="shared" si="3"/>
        <v>2905340</v>
      </c>
      <c r="G73" s="89">
        <f t="shared" si="3"/>
        <v>2712740</v>
      </c>
      <c r="H73" s="89">
        <f t="shared" si="3"/>
        <v>2963615.8620689651</v>
      </c>
      <c r="I73" s="89">
        <f t="shared" si="3"/>
        <v>2903140</v>
      </c>
      <c r="J73" s="89">
        <f t="shared" si="3"/>
        <v>3032140</v>
      </c>
      <c r="K73" s="89">
        <f t="shared" si="3"/>
        <v>4036247.5862068962</v>
      </c>
      <c r="L73" s="89">
        <f t="shared" si="3"/>
        <v>3775420</v>
      </c>
      <c r="M73" s="89">
        <f t="shared" si="3"/>
        <v>3762420</v>
      </c>
      <c r="N73" s="90">
        <f t="shared" si="3"/>
        <v>4094523.4482758618</v>
      </c>
      <c r="O73" s="88">
        <f t="shared" si="3"/>
        <v>4694244.8</v>
      </c>
      <c r="P73" s="89">
        <f t="shared" si="3"/>
        <v>4828544.8</v>
      </c>
      <c r="Q73" s="89">
        <f t="shared" si="3"/>
        <v>5780999.9724137932</v>
      </c>
      <c r="R73" s="89">
        <f t="shared" si="3"/>
        <v>5147844.8</v>
      </c>
      <c r="S73" s="89">
        <f t="shared" si="3"/>
        <v>5149844.8</v>
      </c>
      <c r="T73" s="89">
        <f t="shared" si="3"/>
        <v>5648699.9724137932</v>
      </c>
      <c r="U73" s="89">
        <f t="shared" si="3"/>
        <v>5299044.8</v>
      </c>
      <c r="V73" s="89">
        <f t="shared" si="3"/>
        <v>5653444.7999999998</v>
      </c>
      <c r="W73" s="89">
        <f t="shared" si="3"/>
        <v>5698699.9724137932</v>
      </c>
      <c r="X73" s="89">
        <f t="shared" si="3"/>
        <v>5500244.7999999998</v>
      </c>
      <c r="Y73" s="89">
        <f t="shared" si="3"/>
        <v>5330144.8</v>
      </c>
      <c r="Z73" s="91">
        <f t="shared" si="3"/>
        <v>5527872.386206896</v>
      </c>
      <c r="AA73" s="92"/>
    </row>
    <row r="74" spans="1:27" ht="15.75" customHeight="1" x14ac:dyDescent="0.3">
      <c r="A74" s="19"/>
      <c r="B74" s="19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19"/>
      <c r="AA74" s="59"/>
    </row>
    <row r="75" spans="1:27" ht="15.75" customHeight="1" x14ac:dyDescent="0.3">
      <c r="A75" s="94" t="s">
        <v>63</v>
      </c>
      <c r="B75" s="41"/>
      <c r="C75" s="95"/>
      <c r="D75" s="96"/>
      <c r="E75" s="96"/>
      <c r="F75" s="97">
        <v>500</v>
      </c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>
        <v>3000</v>
      </c>
      <c r="R75" s="96"/>
      <c r="S75" s="96"/>
      <c r="T75" s="97">
        <v>3400</v>
      </c>
      <c r="U75" s="98"/>
      <c r="V75" s="97">
        <v>4000</v>
      </c>
      <c r="W75" s="98"/>
      <c r="X75" s="98"/>
      <c r="Y75" s="98"/>
      <c r="Z75" s="97">
        <v>5400</v>
      </c>
      <c r="AA75" s="43"/>
    </row>
    <row r="76" spans="1:27" ht="15.75" customHeight="1" x14ac:dyDescent="0.3">
      <c r="A76" s="20" t="s">
        <v>99</v>
      </c>
      <c r="B76" s="19"/>
      <c r="C76" s="70"/>
      <c r="D76" s="70"/>
      <c r="E76" s="70"/>
      <c r="F76" s="72">
        <v>300000</v>
      </c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>
        <f>(Q75-F75)/1000*800000+300000</f>
        <v>2300000</v>
      </c>
      <c r="R76" s="70"/>
      <c r="S76" s="70"/>
      <c r="T76" s="72">
        <v>300000</v>
      </c>
      <c r="U76" s="70"/>
      <c r="V76" s="70">
        <f>(V75-T75-100)/500*800000</f>
        <v>800000</v>
      </c>
      <c r="W76" s="70"/>
      <c r="X76" s="70"/>
      <c r="Y76" s="70"/>
      <c r="Z76" s="74">
        <f>((Z75-V75+100)-500)/1000*800000+300000</f>
        <v>1100000</v>
      </c>
      <c r="AA76" s="99">
        <f>SUM(F76:Z76)</f>
        <v>4800000</v>
      </c>
    </row>
    <row r="77" spans="1:27" ht="15.75" customHeight="1" x14ac:dyDescent="0.3">
      <c r="A77" s="20" t="s">
        <v>100</v>
      </c>
      <c r="B77" s="19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59"/>
    </row>
    <row r="78" spans="1:27" ht="15.75" customHeight="1" x14ac:dyDescent="0.3">
      <c r="A78" s="19"/>
      <c r="B78" s="19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59"/>
    </row>
    <row r="79" spans="1:27" ht="15.75" customHeight="1" x14ac:dyDescent="0.3">
      <c r="A79" s="19"/>
      <c r="B79" s="19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59"/>
    </row>
    <row r="80" spans="1:27" ht="15.75" customHeight="1" x14ac:dyDescent="0.3">
      <c r="A80" s="19"/>
      <c r="B80" s="19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59"/>
    </row>
    <row r="81" spans="1:27" ht="15.75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59"/>
    </row>
    <row r="82" spans="1:27" ht="15.75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59"/>
    </row>
    <row r="83" spans="1:27" ht="15.75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59"/>
    </row>
    <row r="84" spans="1:27" ht="15.75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59"/>
    </row>
    <row r="85" spans="1:27" ht="15.75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59"/>
    </row>
    <row r="86" spans="1:27" ht="15.75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59"/>
    </row>
    <row r="87" spans="1:27" ht="15.75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59"/>
    </row>
    <row r="88" spans="1:27" ht="15.75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59"/>
    </row>
    <row r="89" spans="1:27" ht="15.75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59"/>
    </row>
    <row r="90" spans="1:27" ht="15.75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59"/>
    </row>
    <row r="91" spans="1:27" ht="15.75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59"/>
    </row>
    <row r="92" spans="1:27" ht="15.75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59"/>
    </row>
    <row r="93" spans="1:27" ht="15.75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59"/>
    </row>
    <row r="94" spans="1:27" ht="15.75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59"/>
    </row>
    <row r="95" spans="1:27" ht="15.75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59"/>
    </row>
    <row r="96" spans="1:27" ht="15.75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59"/>
    </row>
    <row r="97" spans="1:27" ht="15.75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59"/>
    </row>
    <row r="98" spans="1:27" ht="15.75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59"/>
    </row>
    <row r="99" spans="1:27" ht="15.75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59"/>
    </row>
    <row r="100" spans="1:27" ht="15.75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59"/>
    </row>
    <row r="101" spans="1:27" ht="15.75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59"/>
    </row>
    <row r="102" spans="1:27" ht="15.75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59"/>
    </row>
    <row r="103" spans="1:27" ht="15.75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59"/>
    </row>
    <row r="104" spans="1:27" ht="15.75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59"/>
    </row>
    <row r="105" spans="1:27" ht="15.75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59"/>
    </row>
    <row r="106" spans="1:27" ht="15.75" customHeight="1" x14ac:dyDescent="0.3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59"/>
    </row>
    <row r="107" spans="1:27" ht="15.75" customHeight="1" x14ac:dyDescent="0.3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59"/>
    </row>
    <row r="108" spans="1:27" ht="15.75" customHeight="1" x14ac:dyDescent="0.3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59"/>
    </row>
    <row r="109" spans="1:27" ht="15.75" customHeight="1" x14ac:dyDescent="0.3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59"/>
    </row>
    <row r="110" spans="1:27" ht="15.75" customHeight="1" x14ac:dyDescent="0.3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59"/>
    </row>
    <row r="111" spans="1:27" ht="15.75" customHeight="1" x14ac:dyDescent="0.3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59"/>
    </row>
    <row r="112" spans="1:27" ht="15.75" customHeight="1" x14ac:dyDescent="0.3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59"/>
    </row>
    <row r="113" spans="1:27" ht="15.75" customHeight="1" x14ac:dyDescent="0.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59"/>
    </row>
    <row r="114" spans="1:27" ht="15.75" customHeight="1" x14ac:dyDescent="0.3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59"/>
    </row>
    <row r="115" spans="1:27" ht="15.75" customHeight="1" x14ac:dyDescent="0.3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59"/>
    </row>
    <row r="116" spans="1:27" ht="15.75" customHeight="1" x14ac:dyDescent="0.3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59"/>
    </row>
    <row r="117" spans="1:27" ht="15.75" customHeight="1" x14ac:dyDescent="0.3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59"/>
    </row>
    <row r="118" spans="1:27" ht="15.75" customHeight="1" x14ac:dyDescent="0.3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59"/>
    </row>
    <row r="119" spans="1:27" ht="15.75" customHeight="1" x14ac:dyDescent="0.3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59"/>
    </row>
    <row r="120" spans="1:27" ht="15.75" customHeight="1" x14ac:dyDescent="0.3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59"/>
    </row>
    <row r="121" spans="1:27" ht="15.75" customHeight="1" x14ac:dyDescent="0.3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59"/>
    </row>
    <row r="122" spans="1:27" ht="15.75" customHeight="1" x14ac:dyDescent="0.3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59"/>
    </row>
    <row r="123" spans="1:27" ht="15.75" customHeight="1" x14ac:dyDescent="0.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59"/>
    </row>
    <row r="124" spans="1:27" ht="15.75" customHeight="1" x14ac:dyDescent="0.3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59"/>
    </row>
    <row r="125" spans="1:27" ht="15.75" customHeight="1" x14ac:dyDescent="0.3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59"/>
    </row>
    <row r="126" spans="1:27" ht="15.75" customHeight="1" x14ac:dyDescent="0.3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59"/>
    </row>
    <row r="127" spans="1:27" ht="15.75" customHeight="1" x14ac:dyDescent="0.3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59"/>
    </row>
    <row r="128" spans="1:27" ht="15.75" customHeight="1" x14ac:dyDescent="0.3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59"/>
    </row>
    <row r="129" spans="1:27" ht="15.75" customHeight="1" x14ac:dyDescent="0.3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59"/>
    </row>
    <row r="130" spans="1:27" ht="15.75" customHeight="1" x14ac:dyDescent="0.3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59"/>
    </row>
    <row r="131" spans="1:27" ht="15.75" customHeight="1" x14ac:dyDescent="0.3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59"/>
    </row>
    <row r="132" spans="1:27" ht="15.75" customHeight="1" x14ac:dyDescent="0.3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59"/>
    </row>
    <row r="133" spans="1:27" ht="15.75" customHeight="1" x14ac:dyDescent="0.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59"/>
    </row>
    <row r="134" spans="1:27" ht="15.75" customHeight="1" x14ac:dyDescent="0.3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59"/>
    </row>
    <row r="135" spans="1:27" ht="15.75" customHeight="1" x14ac:dyDescent="0.3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59"/>
    </row>
    <row r="136" spans="1:27" ht="15.75" customHeight="1" x14ac:dyDescent="0.3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59"/>
    </row>
    <row r="137" spans="1:27" ht="15.75" customHeight="1" x14ac:dyDescent="0.3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59"/>
    </row>
    <row r="138" spans="1:27" ht="15.75" customHeight="1" x14ac:dyDescent="0.3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59"/>
    </row>
    <row r="139" spans="1:27" ht="15.75" customHeight="1" x14ac:dyDescent="0.3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59"/>
    </row>
    <row r="140" spans="1:27" ht="15.75" customHeight="1" x14ac:dyDescent="0.3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59"/>
    </row>
    <row r="141" spans="1:27" ht="15.75" customHeight="1" x14ac:dyDescent="0.3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59"/>
    </row>
    <row r="142" spans="1:27" ht="15.75" customHeight="1" x14ac:dyDescent="0.3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59"/>
    </row>
    <row r="143" spans="1:27" ht="15.75" customHeight="1" x14ac:dyDescent="0.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59"/>
    </row>
    <row r="144" spans="1:27" ht="15.75" customHeight="1" x14ac:dyDescent="0.3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59"/>
    </row>
    <row r="145" spans="1:27" ht="15.75" customHeight="1" x14ac:dyDescent="0.3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59"/>
    </row>
    <row r="146" spans="1:27" ht="15.75" customHeight="1" x14ac:dyDescent="0.3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59"/>
    </row>
    <row r="147" spans="1:27" ht="15.75" customHeight="1" x14ac:dyDescent="0.3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59"/>
    </row>
    <row r="148" spans="1:27" ht="15.75" customHeight="1" x14ac:dyDescent="0.3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59"/>
    </row>
    <row r="149" spans="1:27" ht="15.75" customHeight="1" x14ac:dyDescent="0.3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59"/>
    </row>
    <row r="150" spans="1:27" ht="15.75" customHeight="1" x14ac:dyDescent="0.3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59"/>
    </row>
    <row r="151" spans="1:27" ht="15.75" customHeight="1" x14ac:dyDescent="0.3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59"/>
    </row>
    <row r="152" spans="1:27" ht="15.75" customHeight="1" x14ac:dyDescent="0.3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59"/>
    </row>
    <row r="153" spans="1:27" ht="15.75" customHeight="1" x14ac:dyDescent="0.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59"/>
    </row>
    <row r="154" spans="1:27" ht="15.75" customHeight="1" x14ac:dyDescent="0.3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59"/>
    </row>
    <row r="155" spans="1:27" ht="15.75" customHeight="1" x14ac:dyDescent="0.3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59"/>
    </row>
    <row r="156" spans="1:27" ht="15.75" customHeight="1" x14ac:dyDescent="0.3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59"/>
    </row>
    <row r="157" spans="1:27" ht="15.75" customHeight="1" x14ac:dyDescent="0.3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59"/>
    </row>
    <row r="158" spans="1:27" ht="15.75" customHeight="1" x14ac:dyDescent="0.3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59"/>
    </row>
    <row r="159" spans="1:27" ht="15.75" customHeight="1" x14ac:dyDescent="0.3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59"/>
    </row>
    <row r="160" spans="1:27" ht="15.75" customHeight="1" x14ac:dyDescent="0.3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59"/>
    </row>
    <row r="161" spans="1:27" ht="15.75" customHeight="1" x14ac:dyDescent="0.3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59"/>
    </row>
    <row r="162" spans="1:27" ht="15.75" customHeight="1" x14ac:dyDescent="0.3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59"/>
    </row>
    <row r="163" spans="1:27" ht="15.75" customHeight="1" x14ac:dyDescent="0.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59"/>
    </row>
    <row r="164" spans="1:27" ht="15.75" customHeight="1" x14ac:dyDescent="0.3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59"/>
    </row>
    <row r="165" spans="1:27" ht="15.75" customHeight="1" x14ac:dyDescent="0.3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59"/>
    </row>
    <row r="166" spans="1:27" ht="15.75" customHeight="1" x14ac:dyDescent="0.3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59"/>
    </row>
    <row r="167" spans="1:27" ht="15.75" customHeight="1" x14ac:dyDescent="0.3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59"/>
    </row>
    <row r="168" spans="1:27" ht="15.75" customHeight="1" x14ac:dyDescent="0.3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59"/>
    </row>
    <row r="169" spans="1:27" ht="15.75" customHeight="1" x14ac:dyDescent="0.3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59"/>
    </row>
    <row r="170" spans="1:27" ht="15.75" customHeight="1" x14ac:dyDescent="0.3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59"/>
    </row>
    <row r="171" spans="1:27" ht="15.75" customHeight="1" x14ac:dyDescent="0.3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59"/>
    </row>
    <row r="172" spans="1:27" ht="15.75" customHeight="1" x14ac:dyDescent="0.3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59"/>
    </row>
    <row r="173" spans="1:27" ht="15.75" customHeight="1" x14ac:dyDescent="0.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59"/>
    </row>
    <row r="174" spans="1:27" ht="15.75" customHeight="1" x14ac:dyDescent="0.3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59"/>
    </row>
    <row r="175" spans="1:27" ht="15.75" customHeight="1" x14ac:dyDescent="0.3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59"/>
    </row>
    <row r="176" spans="1:27" ht="15.75" customHeight="1" x14ac:dyDescent="0.3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59"/>
    </row>
    <row r="177" spans="1:27" ht="15.75" customHeight="1" x14ac:dyDescent="0.3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59"/>
    </row>
    <row r="178" spans="1:27" ht="15.75" customHeight="1" x14ac:dyDescent="0.3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59"/>
    </row>
    <row r="179" spans="1:27" ht="15.75" customHeight="1" x14ac:dyDescent="0.3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59"/>
    </row>
    <row r="180" spans="1:27" ht="15.75" customHeight="1" x14ac:dyDescent="0.3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59"/>
    </row>
    <row r="181" spans="1:27" ht="15.75" customHeight="1" x14ac:dyDescent="0.3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59"/>
    </row>
    <row r="182" spans="1:27" ht="15.75" customHeight="1" x14ac:dyDescent="0.3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59"/>
    </row>
    <row r="183" spans="1:27" ht="15.75" customHeight="1" x14ac:dyDescent="0.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59"/>
    </row>
    <row r="184" spans="1:27" ht="15.75" customHeight="1" x14ac:dyDescent="0.3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59"/>
    </row>
    <row r="185" spans="1:27" ht="15.75" customHeight="1" x14ac:dyDescent="0.3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59"/>
    </row>
    <row r="186" spans="1:27" ht="15.75" customHeight="1" x14ac:dyDescent="0.3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59"/>
    </row>
    <row r="187" spans="1:27" ht="15.75" customHeight="1" x14ac:dyDescent="0.3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59"/>
    </row>
    <row r="188" spans="1:27" ht="15.75" customHeight="1" x14ac:dyDescent="0.3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59"/>
    </row>
    <row r="189" spans="1:27" ht="15.75" customHeight="1" x14ac:dyDescent="0.3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59"/>
    </row>
    <row r="190" spans="1:27" ht="15.75" customHeight="1" x14ac:dyDescent="0.3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59"/>
    </row>
    <row r="191" spans="1:27" ht="15.75" customHeight="1" x14ac:dyDescent="0.3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59"/>
    </row>
    <row r="192" spans="1:27" ht="15.75" customHeight="1" x14ac:dyDescent="0.3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59"/>
    </row>
    <row r="193" spans="4:27" ht="15.75" customHeight="1" x14ac:dyDescent="0.3">
      <c r="D193" s="100"/>
      <c r="E193" s="100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59"/>
    </row>
    <row r="194" spans="4:27" ht="15.75" customHeight="1" x14ac:dyDescent="0.3">
      <c r="D194" s="100"/>
      <c r="E194" s="100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59"/>
    </row>
    <row r="195" spans="4:27" ht="15.75" customHeight="1" x14ac:dyDescent="0.3">
      <c r="D195" s="100"/>
      <c r="E195" s="100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59"/>
    </row>
    <row r="196" spans="4:27" ht="15.75" customHeight="1" x14ac:dyDescent="0.3">
      <c r="D196" s="100"/>
      <c r="E196" s="100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59"/>
    </row>
    <row r="197" spans="4:27" ht="15.75" customHeight="1" x14ac:dyDescent="0.3">
      <c r="D197" s="100"/>
      <c r="E197" s="100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59"/>
    </row>
    <row r="198" spans="4:27" ht="15.75" customHeight="1" x14ac:dyDescent="0.3">
      <c r="D198" s="100"/>
      <c r="E198" s="100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59"/>
    </row>
    <row r="199" spans="4:27" ht="15.75" customHeight="1" x14ac:dyDescent="0.3">
      <c r="D199" s="100"/>
      <c r="E199" s="100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59"/>
    </row>
    <row r="200" spans="4:27" ht="15.75" customHeight="1" x14ac:dyDescent="0.3">
      <c r="D200" s="100"/>
      <c r="E200" s="100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59"/>
    </row>
    <row r="201" spans="4:27" ht="15.75" customHeight="1" x14ac:dyDescent="0.3">
      <c r="D201" s="100"/>
      <c r="E201" s="100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59"/>
    </row>
    <row r="202" spans="4:27" ht="15.75" customHeight="1" x14ac:dyDescent="0.3">
      <c r="D202" s="100"/>
      <c r="E202" s="100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59"/>
    </row>
    <row r="203" spans="4:27" ht="15.75" customHeight="1" x14ac:dyDescent="0.3">
      <c r="D203" s="100"/>
      <c r="E203" s="100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59"/>
    </row>
    <row r="204" spans="4:27" ht="15.75" customHeight="1" x14ac:dyDescent="0.3">
      <c r="D204" s="100"/>
      <c r="E204" s="100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59"/>
    </row>
    <row r="205" spans="4:27" ht="15.75" customHeight="1" x14ac:dyDescent="0.3">
      <c r="D205" s="100"/>
      <c r="E205" s="100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59"/>
    </row>
    <row r="206" spans="4:27" ht="15.75" customHeight="1" x14ac:dyDescent="0.3">
      <c r="D206" s="100"/>
      <c r="E206" s="100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59"/>
    </row>
    <row r="207" spans="4:27" ht="15.75" customHeight="1" x14ac:dyDescent="0.3">
      <c r="D207" s="100"/>
      <c r="E207" s="100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59"/>
    </row>
    <row r="208" spans="4:27" ht="15.75" customHeight="1" x14ac:dyDescent="0.3">
      <c r="D208" s="100"/>
      <c r="E208" s="100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59"/>
    </row>
    <row r="209" spans="4:27" ht="15.75" customHeight="1" x14ac:dyDescent="0.3">
      <c r="D209" s="100"/>
      <c r="E209" s="100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59"/>
    </row>
    <row r="210" spans="4:27" ht="15.75" customHeight="1" x14ac:dyDescent="0.3">
      <c r="D210" s="100"/>
      <c r="E210" s="100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59"/>
    </row>
    <row r="211" spans="4:27" ht="15.75" customHeight="1" x14ac:dyDescent="0.3">
      <c r="D211" s="100"/>
      <c r="E211" s="100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59"/>
    </row>
    <row r="212" spans="4:27" ht="15.75" customHeight="1" x14ac:dyDescent="0.3">
      <c r="D212" s="100"/>
      <c r="E212" s="100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59"/>
    </row>
    <row r="213" spans="4:27" ht="15.75" customHeight="1" x14ac:dyDescent="0.3">
      <c r="D213" s="100"/>
      <c r="E213" s="100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59"/>
    </row>
    <row r="214" spans="4:27" ht="15.75" customHeight="1" x14ac:dyDescent="0.3">
      <c r="D214" s="100"/>
      <c r="E214" s="100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59"/>
    </row>
    <row r="215" spans="4:27" ht="15.75" customHeight="1" x14ac:dyDescent="0.3">
      <c r="D215" s="100"/>
      <c r="E215" s="100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59"/>
    </row>
    <row r="216" spans="4:27" ht="15.75" customHeight="1" x14ac:dyDescent="0.3">
      <c r="D216" s="100"/>
      <c r="E216" s="100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59"/>
    </row>
    <row r="217" spans="4:27" ht="15.75" customHeight="1" x14ac:dyDescent="0.3">
      <c r="D217" s="100"/>
      <c r="E217" s="100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59"/>
    </row>
    <row r="218" spans="4:27" ht="15.75" customHeight="1" x14ac:dyDescent="0.3">
      <c r="D218" s="100"/>
      <c r="E218" s="100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59"/>
    </row>
    <row r="219" spans="4:27" ht="15.75" customHeight="1" x14ac:dyDescent="0.3">
      <c r="D219" s="100"/>
      <c r="E219" s="100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59"/>
    </row>
    <row r="220" spans="4:27" ht="15.75" customHeight="1" x14ac:dyDescent="0.3">
      <c r="D220" s="100"/>
      <c r="E220" s="100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59"/>
    </row>
    <row r="221" spans="4:27" ht="15.75" customHeight="1" x14ac:dyDescent="0.3">
      <c r="D221" s="100"/>
      <c r="E221" s="100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59"/>
    </row>
    <row r="222" spans="4:27" ht="15.75" customHeight="1" x14ac:dyDescent="0.3">
      <c r="D222" s="100"/>
      <c r="E222" s="100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59"/>
    </row>
    <row r="223" spans="4:27" ht="15.75" customHeight="1" x14ac:dyDescent="0.3">
      <c r="D223" s="100"/>
      <c r="E223" s="100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59"/>
    </row>
    <row r="224" spans="4:27" ht="15.75" customHeight="1" x14ac:dyDescent="0.3">
      <c r="D224" s="100"/>
      <c r="E224" s="100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59"/>
    </row>
    <row r="225" spans="4:27" ht="15.75" customHeight="1" x14ac:dyDescent="0.3">
      <c r="D225" s="100"/>
      <c r="E225" s="100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59"/>
    </row>
    <row r="226" spans="4:27" ht="15.75" customHeight="1" x14ac:dyDescent="0.3">
      <c r="D226" s="100"/>
      <c r="E226" s="100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59"/>
    </row>
    <row r="227" spans="4:27" ht="15.75" customHeight="1" x14ac:dyDescent="0.3">
      <c r="D227" s="100"/>
      <c r="E227" s="100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59"/>
    </row>
    <row r="228" spans="4:27" ht="15.75" customHeight="1" x14ac:dyDescent="0.3">
      <c r="D228" s="100"/>
      <c r="E228" s="100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59"/>
    </row>
    <row r="229" spans="4:27" ht="15.75" customHeight="1" x14ac:dyDescent="0.3">
      <c r="D229" s="100"/>
      <c r="E229" s="100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59"/>
    </row>
    <row r="230" spans="4:27" ht="15.75" customHeight="1" x14ac:dyDescent="0.3">
      <c r="D230" s="100"/>
      <c r="E230" s="100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59"/>
    </row>
    <row r="231" spans="4:27" ht="15.75" customHeight="1" x14ac:dyDescent="0.3">
      <c r="D231" s="100"/>
      <c r="E231" s="100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59"/>
    </row>
    <row r="232" spans="4:27" ht="15.75" customHeight="1" x14ac:dyDescent="0.3">
      <c r="D232" s="100"/>
      <c r="E232" s="100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59"/>
    </row>
    <row r="233" spans="4:27" ht="15.75" customHeight="1" x14ac:dyDescent="0.3">
      <c r="D233" s="100"/>
      <c r="E233" s="100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59"/>
    </row>
    <row r="234" spans="4:27" ht="15.75" customHeight="1" x14ac:dyDescent="0.3">
      <c r="D234" s="100"/>
      <c r="E234" s="100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59"/>
    </row>
    <row r="235" spans="4:27" ht="15.75" customHeight="1" x14ac:dyDescent="0.3">
      <c r="D235" s="100"/>
      <c r="E235" s="100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59"/>
    </row>
    <row r="236" spans="4:27" ht="15.75" customHeight="1" x14ac:dyDescent="0.3">
      <c r="D236" s="100"/>
      <c r="E236" s="100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59"/>
    </row>
    <row r="237" spans="4:27" ht="15.75" customHeight="1" x14ac:dyDescent="0.3">
      <c r="D237" s="100"/>
      <c r="E237" s="100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59"/>
    </row>
    <row r="238" spans="4:27" ht="15.75" customHeight="1" x14ac:dyDescent="0.3">
      <c r="D238" s="100"/>
      <c r="E238" s="100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59"/>
    </row>
    <row r="239" spans="4:27" ht="15.75" customHeight="1" x14ac:dyDescent="0.3">
      <c r="D239" s="100"/>
      <c r="E239" s="100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59"/>
    </row>
    <row r="240" spans="4:27" ht="15.75" customHeight="1" x14ac:dyDescent="0.3">
      <c r="D240" s="100"/>
      <c r="E240" s="100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59"/>
    </row>
    <row r="241" spans="4:27" ht="15.75" customHeight="1" x14ac:dyDescent="0.3">
      <c r="D241" s="100"/>
      <c r="E241" s="100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59"/>
    </row>
    <row r="242" spans="4:27" ht="15.75" customHeight="1" x14ac:dyDescent="0.3">
      <c r="D242" s="100"/>
      <c r="E242" s="100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59"/>
    </row>
    <row r="243" spans="4:27" ht="15.75" customHeight="1" x14ac:dyDescent="0.3">
      <c r="D243" s="100"/>
      <c r="E243" s="100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59"/>
    </row>
    <row r="244" spans="4:27" ht="15.75" customHeight="1" x14ac:dyDescent="0.3">
      <c r="D244" s="100"/>
      <c r="E244" s="100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59"/>
    </row>
    <row r="245" spans="4:27" ht="15.75" customHeight="1" x14ac:dyDescent="0.3">
      <c r="D245" s="100"/>
      <c r="E245" s="100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59"/>
    </row>
    <row r="246" spans="4:27" ht="15.75" customHeight="1" x14ac:dyDescent="0.3">
      <c r="D246" s="100"/>
      <c r="E246" s="100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59"/>
    </row>
    <row r="247" spans="4:27" ht="15.75" customHeight="1" x14ac:dyDescent="0.3">
      <c r="D247" s="100"/>
      <c r="E247" s="100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59"/>
    </row>
    <row r="248" spans="4:27" ht="15.75" customHeight="1" x14ac:dyDescent="0.3">
      <c r="D248" s="100"/>
      <c r="E248" s="100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59"/>
    </row>
    <row r="249" spans="4:27" ht="15.75" customHeight="1" x14ac:dyDescent="0.3">
      <c r="D249" s="100"/>
      <c r="E249" s="100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59"/>
    </row>
    <row r="250" spans="4:27" ht="15.75" customHeight="1" x14ac:dyDescent="0.3">
      <c r="D250" s="100"/>
      <c r="E250" s="100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59"/>
    </row>
    <row r="251" spans="4:27" ht="15.75" customHeight="1" x14ac:dyDescent="0.3">
      <c r="D251" s="100"/>
      <c r="E251" s="100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59"/>
    </row>
    <row r="252" spans="4:27" ht="15.75" customHeight="1" x14ac:dyDescent="0.3">
      <c r="D252" s="100"/>
      <c r="E252" s="100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59"/>
    </row>
    <row r="253" spans="4:27" ht="15.75" customHeight="1" x14ac:dyDescent="0.3">
      <c r="D253" s="100"/>
      <c r="E253" s="100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59"/>
    </row>
    <row r="254" spans="4:27" ht="15.75" customHeight="1" x14ac:dyDescent="0.3">
      <c r="D254" s="100"/>
      <c r="E254" s="100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59"/>
    </row>
    <row r="255" spans="4:27" ht="15.75" customHeight="1" x14ac:dyDescent="0.3">
      <c r="D255" s="100"/>
      <c r="E255" s="100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59"/>
    </row>
    <row r="256" spans="4:27" ht="15.75" customHeight="1" x14ac:dyDescent="0.3">
      <c r="D256" s="100"/>
      <c r="E256" s="100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59"/>
    </row>
    <row r="257" spans="4:27" ht="15.75" customHeight="1" x14ac:dyDescent="0.3">
      <c r="D257" s="100"/>
      <c r="E257" s="100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59"/>
    </row>
    <row r="258" spans="4:27" ht="15.75" customHeight="1" x14ac:dyDescent="0.3">
      <c r="D258" s="100"/>
      <c r="E258" s="100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59"/>
    </row>
    <row r="259" spans="4:27" ht="15.75" customHeight="1" x14ac:dyDescent="0.3">
      <c r="D259" s="100"/>
      <c r="E259" s="100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59"/>
    </row>
    <row r="260" spans="4:27" ht="15.75" customHeight="1" x14ac:dyDescent="0.3">
      <c r="D260" s="100"/>
      <c r="E260" s="100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59"/>
    </row>
    <row r="261" spans="4:27" ht="15.75" customHeight="1" x14ac:dyDescent="0.3">
      <c r="D261" s="100"/>
      <c r="E261" s="100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59"/>
    </row>
    <row r="262" spans="4:27" ht="15.75" customHeight="1" x14ac:dyDescent="0.3">
      <c r="D262" s="100"/>
      <c r="E262" s="100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59"/>
    </row>
    <row r="263" spans="4:27" ht="15.75" customHeight="1" x14ac:dyDescent="0.3">
      <c r="D263" s="100"/>
      <c r="E263" s="100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59"/>
    </row>
    <row r="264" spans="4:27" ht="15.75" customHeight="1" x14ac:dyDescent="0.3">
      <c r="D264" s="100"/>
      <c r="E264" s="100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59"/>
    </row>
    <row r="265" spans="4:27" ht="15.75" customHeight="1" x14ac:dyDescent="0.3">
      <c r="D265" s="100"/>
      <c r="E265" s="100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59"/>
    </row>
    <row r="266" spans="4:27" ht="15.75" customHeight="1" x14ac:dyDescent="0.3">
      <c r="D266" s="100"/>
      <c r="E266" s="100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59"/>
    </row>
    <row r="267" spans="4:27" ht="15.75" customHeight="1" x14ac:dyDescent="0.3">
      <c r="D267" s="100"/>
      <c r="E267" s="100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59"/>
    </row>
    <row r="268" spans="4:27" ht="15.75" customHeight="1" x14ac:dyDescent="0.3">
      <c r="D268" s="100"/>
      <c r="E268" s="100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59"/>
    </row>
    <row r="269" spans="4:27" ht="15.75" customHeight="1" x14ac:dyDescent="0.3">
      <c r="D269" s="100"/>
      <c r="E269" s="100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59"/>
    </row>
    <row r="270" spans="4:27" ht="15.75" customHeight="1" x14ac:dyDescent="0.3">
      <c r="D270" s="100"/>
      <c r="E270" s="100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59"/>
    </row>
    <row r="271" spans="4:27" ht="15.75" customHeight="1" x14ac:dyDescent="0.3">
      <c r="D271" s="100"/>
      <c r="E271" s="100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59"/>
    </row>
    <row r="272" spans="4:27" ht="15.75" customHeight="1" x14ac:dyDescent="0.3">
      <c r="D272" s="100"/>
      <c r="E272" s="100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59"/>
    </row>
    <row r="273" spans="4:27" ht="15.75" customHeight="1" x14ac:dyDescent="0.3">
      <c r="D273" s="100"/>
      <c r="E273" s="100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59"/>
    </row>
    <row r="274" spans="4:27" ht="15.75" customHeight="1" x14ac:dyDescent="0.3">
      <c r="D274" s="100"/>
      <c r="E274" s="100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59"/>
    </row>
    <row r="275" spans="4:27" ht="15.75" customHeight="1" x14ac:dyDescent="0.3">
      <c r="D275" s="100"/>
      <c r="E275" s="100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59"/>
    </row>
    <row r="276" spans="4:27" ht="15.75" customHeight="1" x14ac:dyDescent="0.3">
      <c r="D276" s="100"/>
      <c r="E276" s="100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59"/>
    </row>
    <row r="277" spans="4:27" ht="15.75" customHeight="1" x14ac:dyDescent="0.3">
      <c r="D277" s="100"/>
      <c r="E277" s="100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59"/>
    </row>
    <row r="278" spans="4:27" ht="15.75" customHeight="1" x14ac:dyDescent="0.3">
      <c r="D278" s="100"/>
      <c r="E278" s="100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59"/>
    </row>
    <row r="279" spans="4:27" ht="15.75" customHeight="1" x14ac:dyDescent="0.3">
      <c r="D279" s="100"/>
      <c r="E279" s="100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59"/>
    </row>
    <row r="280" spans="4:27" ht="15.75" customHeight="1" x14ac:dyDescent="0.3">
      <c r="D280" s="100"/>
      <c r="E280" s="100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59"/>
    </row>
    <row r="281" spans="4:27" ht="15.75" customHeight="1" x14ac:dyDescent="0.3">
      <c r="D281" s="100"/>
      <c r="E281" s="100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59"/>
    </row>
    <row r="282" spans="4:27" ht="15.75" customHeight="1" x14ac:dyDescent="0.3">
      <c r="D282" s="100"/>
      <c r="E282" s="100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59"/>
    </row>
    <row r="283" spans="4:27" ht="15.75" customHeight="1" x14ac:dyDescent="0.3">
      <c r="D283" s="100"/>
      <c r="E283" s="100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59"/>
    </row>
    <row r="284" spans="4:27" ht="15.75" customHeight="1" x14ac:dyDescent="0.3">
      <c r="D284" s="100"/>
      <c r="E284" s="100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59"/>
    </row>
    <row r="285" spans="4:27" ht="15.75" customHeight="1" x14ac:dyDescent="0.3">
      <c r="D285" s="100"/>
      <c r="E285" s="100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59"/>
    </row>
    <row r="286" spans="4:27" ht="15.75" customHeight="1" x14ac:dyDescent="0.3">
      <c r="D286" s="100"/>
      <c r="E286" s="100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59"/>
    </row>
    <row r="287" spans="4:27" ht="15.75" customHeight="1" x14ac:dyDescent="0.3">
      <c r="D287" s="100"/>
      <c r="E287" s="100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59"/>
    </row>
    <row r="288" spans="4:27" ht="15.75" customHeight="1" x14ac:dyDescent="0.3">
      <c r="D288" s="100"/>
      <c r="E288" s="100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59"/>
    </row>
    <row r="289" spans="4:27" ht="15.75" customHeight="1" x14ac:dyDescent="0.3">
      <c r="D289" s="100"/>
      <c r="E289" s="100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59"/>
    </row>
    <row r="290" spans="4:27" ht="15.75" customHeight="1" x14ac:dyDescent="0.3">
      <c r="D290" s="100"/>
      <c r="E290" s="100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59"/>
    </row>
    <row r="291" spans="4:27" ht="15.75" customHeight="1" x14ac:dyDescent="0.3">
      <c r="D291" s="100"/>
      <c r="E291" s="100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59"/>
    </row>
    <row r="292" spans="4:27" ht="15.75" customHeight="1" x14ac:dyDescent="0.3">
      <c r="D292" s="100"/>
      <c r="E292" s="100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59"/>
    </row>
    <row r="293" spans="4:27" ht="15.75" customHeight="1" x14ac:dyDescent="0.3">
      <c r="D293" s="100"/>
      <c r="E293" s="100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59"/>
    </row>
    <row r="294" spans="4:27" ht="15.75" customHeight="1" x14ac:dyDescent="0.3">
      <c r="D294" s="100"/>
      <c r="E294" s="100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59"/>
    </row>
    <row r="295" spans="4:27" ht="15.75" customHeight="1" x14ac:dyDescent="0.3">
      <c r="D295" s="100"/>
      <c r="E295" s="100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59"/>
    </row>
    <row r="296" spans="4:27" ht="15.75" customHeight="1" x14ac:dyDescent="0.3">
      <c r="D296" s="100"/>
      <c r="E296" s="100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59"/>
    </row>
    <row r="297" spans="4:27" ht="15.75" customHeight="1" x14ac:dyDescent="0.3">
      <c r="D297" s="100"/>
      <c r="E297" s="100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59"/>
    </row>
    <row r="298" spans="4:27" ht="15.75" customHeight="1" x14ac:dyDescent="0.3">
      <c r="D298" s="100"/>
      <c r="E298" s="100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59"/>
    </row>
    <row r="299" spans="4:27" ht="15.75" customHeight="1" x14ac:dyDescent="0.3">
      <c r="D299" s="100"/>
      <c r="E299" s="100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59"/>
    </row>
    <row r="300" spans="4:27" ht="15.75" customHeight="1" x14ac:dyDescent="0.3">
      <c r="D300" s="100"/>
      <c r="E300" s="100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59"/>
    </row>
    <row r="301" spans="4:27" ht="15.75" customHeight="1" x14ac:dyDescent="0.3">
      <c r="D301" s="100"/>
      <c r="E301" s="100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59"/>
    </row>
    <row r="302" spans="4:27" ht="15.75" customHeight="1" x14ac:dyDescent="0.3">
      <c r="D302" s="100"/>
      <c r="E302" s="100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59"/>
    </row>
    <row r="303" spans="4:27" ht="15.75" customHeight="1" x14ac:dyDescent="0.3">
      <c r="D303" s="100"/>
      <c r="E303" s="100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59"/>
    </row>
    <row r="304" spans="4:27" ht="15.75" customHeight="1" x14ac:dyDescent="0.3">
      <c r="D304" s="100"/>
      <c r="E304" s="100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59"/>
    </row>
    <row r="305" spans="4:27" ht="15.75" customHeight="1" x14ac:dyDescent="0.3">
      <c r="D305" s="100"/>
      <c r="E305" s="100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59"/>
    </row>
    <row r="306" spans="4:27" ht="15.75" customHeight="1" x14ac:dyDescent="0.3">
      <c r="D306" s="100"/>
      <c r="E306" s="100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59"/>
    </row>
    <row r="307" spans="4:27" ht="15.75" customHeight="1" x14ac:dyDescent="0.3">
      <c r="D307" s="100"/>
      <c r="E307" s="100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59"/>
    </row>
    <row r="308" spans="4:27" ht="15.75" customHeight="1" x14ac:dyDescent="0.3">
      <c r="D308" s="100"/>
      <c r="E308" s="100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59"/>
    </row>
    <row r="309" spans="4:27" ht="15.75" customHeight="1" x14ac:dyDescent="0.3">
      <c r="D309" s="100"/>
      <c r="E309" s="100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59"/>
    </row>
    <row r="310" spans="4:27" ht="15.75" customHeight="1" x14ac:dyDescent="0.3">
      <c r="D310" s="100"/>
      <c r="E310" s="100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59"/>
    </row>
    <row r="311" spans="4:27" ht="15.75" customHeight="1" x14ac:dyDescent="0.3">
      <c r="D311" s="100"/>
      <c r="E311" s="100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59"/>
    </row>
    <row r="312" spans="4:27" ht="15.75" customHeight="1" x14ac:dyDescent="0.3">
      <c r="D312" s="100"/>
      <c r="E312" s="100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59"/>
    </row>
    <row r="313" spans="4:27" ht="15.75" customHeight="1" x14ac:dyDescent="0.3">
      <c r="D313" s="100"/>
      <c r="E313" s="100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59"/>
    </row>
    <row r="314" spans="4:27" ht="15.75" customHeight="1" x14ac:dyDescent="0.3">
      <c r="D314" s="100"/>
      <c r="E314" s="100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59"/>
    </row>
    <row r="315" spans="4:27" ht="15.75" customHeight="1" x14ac:dyDescent="0.3">
      <c r="D315" s="100"/>
      <c r="E315" s="100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59"/>
    </row>
    <row r="316" spans="4:27" ht="15.75" customHeight="1" x14ac:dyDescent="0.3">
      <c r="D316" s="100"/>
      <c r="E316" s="100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59"/>
    </row>
    <row r="317" spans="4:27" ht="15.75" customHeight="1" x14ac:dyDescent="0.3">
      <c r="D317" s="100"/>
      <c r="E317" s="100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59"/>
    </row>
    <row r="318" spans="4:27" ht="15.75" customHeight="1" x14ac:dyDescent="0.3">
      <c r="D318" s="100"/>
      <c r="E318" s="100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59"/>
    </row>
    <row r="319" spans="4:27" ht="15.75" customHeight="1" x14ac:dyDescent="0.3">
      <c r="D319" s="100"/>
      <c r="E319" s="100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59"/>
    </row>
    <row r="320" spans="4:27" ht="15.75" customHeight="1" x14ac:dyDescent="0.3">
      <c r="D320" s="100"/>
      <c r="E320" s="100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59"/>
    </row>
    <row r="321" spans="4:27" ht="15.75" customHeight="1" x14ac:dyDescent="0.3">
      <c r="D321" s="100"/>
      <c r="E321" s="100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59"/>
    </row>
    <row r="322" spans="4:27" ht="15.75" customHeight="1" x14ac:dyDescent="0.3">
      <c r="D322" s="100"/>
      <c r="E322" s="100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59"/>
    </row>
    <row r="323" spans="4:27" ht="15.75" customHeight="1" x14ac:dyDescent="0.3">
      <c r="D323" s="100"/>
      <c r="E323" s="100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59"/>
    </row>
    <row r="324" spans="4:27" ht="15.75" customHeight="1" x14ac:dyDescent="0.3">
      <c r="D324" s="100"/>
      <c r="E324" s="100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59"/>
    </row>
    <row r="325" spans="4:27" ht="15.75" customHeight="1" x14ac:dyDescent="0.3">
      <c r="D325" s="100"/>
      <c r="E325" s="100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59"/>
    </row>
    <row r="326" spans="4:27" ht="15.75" customHeight="1" x14ac:dyDescent="0.3">
      <c r="D326" s="100"/>
      <c r="E326" s="100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59"/>
    </row>
    <row r="327" spans="4:27" ht="15.75" customHeight="1" x14ac:dyDescent="0.3">
      <c r="D327" s="100"/>
      <c r="E327" s="100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59"/>
    </row>
    <row r="328" spans="4:27" ht="15.75" customHeight="1" x14ac:dyDescent="0.3">
      <c r="D328" s="100"/>
      <c r="E328" s="100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59"/>
    </row>
    <row r="329" spans="4:27" ht="15.75" customHeight="1" x14ac:dyDescent="0.3">
      <c r="D329" s="100"/>
      <c r="E329" s="100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59"/>
    </row>
    <row r="330" spans="4:27" ht="15.75" customHeight="1" x14ac:dyDescent="0.3">
      <c r="D330" s="100"/>
      <c r="E330" s="100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59"/>
    </row>
    <row r="331" spans="4:27" ht="15.75" customHeight="1" x14ac:dyDescent="0.3">
      <c r="D331" s="100"/>
      <c r="E331" s="100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59"/>
    </row>
    <row r="332" spans="4:27" ht="15.75" customHeight="1" x14ac:dyDescent="0.3">
      <c r="D332" s="100"/>
      <c r="E332" s="100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59"/>
    </row>
    <row r="333" spans="4:27" ht="15.75" customHeight="1" x14ac:dyDescent="0.3">
      <c r="D333" s="100"/>
      <c r="E333" s="100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59"/>
    </row>
    <row r="334" spans="4:27" ht="15.75" customHeight="1" x14ac:dyDescent="0.3">
      <c r="D334" s="100"/>
      <c r="E334" s="100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59"/>
    </row>
    <row r="335" spans="4:27" ht="15.75" customHeight="1" x14ac:dyDescent="0.3">
      <c r="D335" s="100"/>
      <c r="E335" s="100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59"/>
    </row>
    <row r="336" spans="4:27" ht="15.75" customHeight="1" x14ac:dyDescent="0.3">
      <c r="D336" s="100"/>
      <c r="E336" s="100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59"/>
    </row>
    <row r="337" spans="4:27" ht="15.75" customHeight="1" x14ac:dyDescent="0.3">
      <c r="D337" s="100"/>
      <c r="E337" s="100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59"/>
    </row>
    <row r="338" spans="4:27" ht="15.75" customHeight="1" x14ac:dyDescent="0.3">
      <c r="D338" s="100"/>
      <c r="E338" s="100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59"/>
    </row>
    <row r="339" spans="4:27" ht="15.75" customHeight="1" x14ac:dyDescent="0.3">
      <c r="D339" s="100"/>
      <c r="E339" s="100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59"/>
    </row>
    <row r="340" spans="4:27" ht="15.75" customHeight="1" x14ac:dyDescent="0.3">
      <c r="D340" s="100"/>
      <c r="E340" s="100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59"/>
    </row>
    <row r="341" spans="4:27" ht="15.75" customHeight="1" x14ac:dyDescent="0.3">
      <c r="D341" s="100"/>
      <c r="E341" s="100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59"/>
    </row>
    <row r="342" spans="4:27" ht="15.75" customHeight="1" x14ac:dyDescent="0.3">
      <c r="D342" s="100"/>
      <c r="E342" s="100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59"/>
    </row>
    <row r="343" spans="4:27" ht="15.75" customHeight="1" x14ac:dyDescent="0.3">
      <c r="D343" s="100"/>
      <c r="E343" s="100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59"/>
    </row>
    <row r="344" spans="4:27" ht="15.75" customHeight="1" x14ac:dyDescent="0.3">
      <c r="D344" s="100"/>
      <c r="E344" s="100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59"/>
    </row>
    <row r="345" spans="4:27" ht="15.75" customHeight="1" x14ac:dyDescent="0.3">
      <c r="D345" s="100"/>
      <c r="E345" s="100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59"/>
    </row>
    <row r="346" spans="4:27" ht="15.75" customHeight="1" x14ac:dyDescent="0.3">
      <c r="D346" s="100"/>
      <c r="E346" s="100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59"/>
    </row>
    <row r="347" spans="4:27" ht="15.75" customHeight="1" x14ac:dyDescent="0.3">
      <c r="D347" s="100"/>
      <c r="E347" s="100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59"/>
    </row>
    <row r="348" spans="4:27" ht="15.75" customHeight="1" x14ac:dyDescent="0.3">
      <c r="D348" s="100"/>
      <c r="E348" s="100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59"/>
    </row>
    <row r="349" spans="4:27" ht="15.75" customHeight="1" x14ac:dyDescent="0.3">
      <c r="D349" s="100"/>
      <c r="E349" s="100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59"/>
    </row>
    <row r="350" spans="4:27" ht="15.75" customHeight="1" x14ac:dyDescent="0.3">
      <c r="D350" s="100"/>
      <c r="E350" s="100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59"/>
    </row>
    <row r="351" spans="4:27" ht="15.75" customHeight="1" x14ac:dyDescent="0.3">
      <c r="D351" s="100"/>
      <c r="E351" s="100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59"/>
    </row>
    <row r="352" spans="4:27" ht="15.75" customHeight="1" x14ac:dyDescent="0.3">
      <c r="D352" s="100"/>
      <c r="E352" s="100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59"/>
    </row>
    <row r="353" spans="4:27" ht="15.75" customHeight="1" x14ac:dyDescent="0.3">
      <c r="D353" s="100"/>
      <c r="E353" s="100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59"/>
    </row>
    <row r="354" spans="4:27" ht="15.75" customHeight="1" x14ac:dyDescent="0.3">
      <c r="D354" s="100"/>
      <c r="E354" s="100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59"/>
    </row>
    <row r="355" spans="4:27" ht="15.75" customHeight="1" x14ac:dyDescent="0.3">
      <c r="D355" s="100"/>
      <c r="E355" s="100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59"/>
    </row>
    <row r="356" spans="4:27" ht="15.75" customHeight="1" x14ac:dyDescent="0.3">
      <c r="D356" s="100"/>
      <c r="E356" s="100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59"/>
    </row>
    <row r="357" spans="4:27" ht="15.75" customHeight="1" x14ac:dyDescent="0.3">
      <c r="D357" s="100"/>
      <c r="E357" s="100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59"/>
    </row>
    <row r="358" spans="4:27" ht="15.75" customHeight="1" x14ac:dyDescent="0.3">
      <c r="D358" s="100"/>
      <c r="E358" s="100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59"/>
    </row>
    <row r="359" spans="4:27" ht="15.75" customHeight="1" x14ac:dyDescent="0.3">
      <c r="D359" s="100"/>
      <c r="E359" s="100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59"/>
    </row>
    <row r="360" spans="4:27" ht="15.75" customHeight="1" x14ac:dyDescent="0.3">
      <c r="D360" s="100"/>
      <c r="E360" s="100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59"/>
    </row>
    <row r="361" spans="4:27" ht="15.75" customHeight="1" x14ac:dyDescent="0.3">
      <c r="D361" s="100"/>
      <c r="E361" s="100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59"/>
    </row>
    <row r="362" spans="4:27" ht="15.75" customHeight="1" x14ac:dyDescent="0.3">
      <c r="D362" s="100"/>
      <c r="E362" s="100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59"/>
    </row>
    <row r="363" spans="4:27" ht="15.75" customHeight="1" x14ac:dyDescent="0.3">
      <c r="D363" s="100"/>
      <c r="E363" s="100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59"/>
    </row>
    <row r="364" spans="4:27" ht="15.75" customHeight="1" x14ac:dyDescent="0.3">
      <c r="D364" s="100"/>
      <c r="E364" s="100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59"/>
    </row>
    <row r="365" spans="4:27" ht="15.75" customHeight="1" x14ac:dyDescent="0.3">
      <c r="D365" s="100"/>
      <c r="E365" s="100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59"/>
    </row>
    <row r="366" spans="4:27" ht="15.75" customHeight="1" x14ac:dyDescent="0.3">
      <c r="D366" s="100"/>
      <c r="E366" s="100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59"/>
    </row>
    <row r="367" spans="4:27" ht="15.75" customHeight="1" x14ac:dyDescent="0.3">
      <c r="D367" s="100"/>
      <c r="E367" s="100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59"/>
    </row>
    <row r="368" spans="4:27" ht="15.75" customHeight="1" x14ac:dyDescent="0.3">
      <c r="D368" s="100"/>
      <c r="E368" s="100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59"/>
    </row>
    <row r="369" spans="4:27" ht="15.75" customHeight="1" x14ac:dyDescent="0.3">
      <c r="D369" s="100"/>
      <c r="E369" s="100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59"/>
    </row>
    <row r="370" spans="4:27" ht="15.75" customHeight="1" x14ac:dyDescent="0.3">
      <c r="D370" s="100"/>
      <c r="E370" s="100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59"/>
    </row>
    <row r="371" spans="4:27" ht="15.75" customHeight="1" x14ac:dyDescent="0.3">
      <c r="D371" s="100"/>
      <c r="E371" s="100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59"/>
    </row>
    <row r="372" spans="4:27" ht="15.75" customHeight="1" x14ac:dyDescent="0.3">
      <c r="D372" s="100"/>
      <c r="E372" s="100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59"/>
    </row>
    <row r="373" spans="4:27" ht="15.75" customHeight="1" x14ac:dyDescent="0.3">
      <c r="D373" s="100"/>
      <c r="E373" s="100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59"/>
    </row>
    <row r="374" spans="4:27" ht="15.75" customHeight="1" x14ac:dyDescent="0.3">
      <c r="D374" s="100"/>
      <c r="E374" s="100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59"/>
    </row>
    <row r="375" spans="4:27" ht="15.75" customHeight="1" x14ac:dyDescent="0.3">
      <c r="D375" s="100"/>
      <c r="E375" s="100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59"/>
    </row>
    <row r="376" spans="4:27" ht="15.75" customHeight="1" x14ac:dyDescent="0.3">
      <c r="D376" s="100"/>
      <c r="E376" s="100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59"/>
    </row>
    <row r="377" spans="4:27" ht="15.75" customHeight="1" x14ac:dyDescent="0.3">
      <c r="D377" s="100"/>
      <c r="E377" s="100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59"/>
    </row>
    <row r="378" spans="4:27" ht="15.75" customHeight="1" x14ac:dyDescent="0.3">
      <c r="D378" s="100"/>
      <c r="E378" s="100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59"/>
    </row>
    <row r="379" spans="4:27" ht="15.75" customHeight="1" x14ac:dyDescent="0.3">
      <c r="D379" s="100"/>
      <c r="E379" s="100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59"/>
    </row>
    <row r="380" spans="4:27" ht="15.75" customHeight="1" x14ac:dyDescent="0.3">
      <c r="D380" s="100"/>
      <c r="E380" s="100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59"/>
    </row>
    <row r="381" spans="4:27" ht="15.75" customHeight="1" x14ac:dyDescent="0.3">
      <c r="D381" s="100"/>
      <c r="E381" s="100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59"/>
    </row>
    <row r="382" spans="4:27" ht="15.75" customHeight="1" x14ac:dyDescent="0.3">
      <c r="D382" s="100"/>
      <c r="E382" s="100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59"/>
    </row>
    <row r="383" spans="4:27" ht="15.75" customHeight="1" x14ac:dyDescent="0.3">
      <c r="D383" s="100"/>
      <c r="E383" s="100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59"/>
    </row>
    <row r="384" spans="4:27" ht="15.75" customHeight="1" x14ac:dyDescent="0.3">
      <c r="D384" s="100"/>
      <c r="E384" s="100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59"/>
    </row>
    <row r="385" spans="4:27" ht="15.75" customHeight="1" x14ac:dyDescent="0.3">
      <c r="D385" s="100"/>
      <c r="E385" s="100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59"/>
    </row>
    <row r="386" spans="4:27" ht="15.75" customHeight="1" x14ac:dyDescent="0.3">
      <c r="D386" s="100"/>
      <c r="E386" s="100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59"/>
    </row>
    <row r="387" spans="4:27" ht="15.75" customHeight="1" x14ac:dyDescent="0.3">
      <c r="D387" s="100"/>
      <c r="E387" s="100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59"/>
    </row>
    <row r="388" spans="4:27" ht="15.75" customHeight="1" x14ac:dyDescent="0.3">
      <c r="D388" s="100"/>
      <c r="E388" s="100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59"/>
    </row>
    <row r="389" spans="4:27" ht="15.75" customHeight="1" x14ac:dyDescent="0.3">
      <c r="D389" s="100"/>
      <c r="E389" s="100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59"/>
    </row>
    <row r="390" spans="4:27" ht="15.75" customHeight="1" x14ac:dyDescent="0.3">
      <c r="D390" s="100"/>
      <c r="E390" s="100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59"/>
    </row>
    <row r="391" spans="4:27" ht="15.75" customHeight="1" x14ac:dyDescent="0.3">
      <c r="D391" s="100"/>
      <c r="E391" s="100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59"/>
    </row>
    <row r="392" spans="4:27" ht="15.75" customHeight="1" x14ac:dyDescent="0.3">
      <c r="D392" s="100"/>
      <c r="E392" s="100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59"/>
    </row>
    <row r="393" spans="4:27" ht="15.75" customHeight="1" x14ac:dyDescent="0.3">
      <c r="D393" s="100"/>
      <c r="E393" s="100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59"/>
    </row>
    <row r="394" spans="4:27" ht="15.75" customHeight="1" x14ac:dyDescent="0.3">
      <c r="D394" s="100"/>
      <c r="E394" s="100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59"/>
    </row>
    <row r="395" spans="4:27" ht="15.75" customHeight="1" x14ac:dyDescent="0.3">
      <c r="D395" s="100"/>
      <c r="E395" s="100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59"/>
    </row>
    <row r="396" spans="4:27" ht="15.75" customHeight="1" x14ac:dyDescent="0.3">
      <c r="D396" s="100"/>
      <c r="E396" s="100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59"/>
    </row>
    <row r="397" spans="4:27" ht="15.75" customHeight="1" x14ac:dyDescent="0.3">
      <c r="D397" s="100"/>
      <c r="E397" s="100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59"/>
    </row>
    <row r="398" spans="4:27" ht="15.75" customHeight="1" x14ac:dyDescent="0.3">
      <c r="D398" s="100"/>
      <c r="E398" s="100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59"/>
    </row>
    <row r="399" spans="4:27" ht="15.75" customHeight="1" x14ac:dyDescent="0.3">
      <c r="D399" s="100"/>
      <c r="E399" s="100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59"/>
    </row>
    <row r="400" spans="4:27" ht="15.75" customHeight="1" x14ac:dyDescent="0.3">
      <c r="D400" s="100"/>
      <c r="E400" s="100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59"/>
    </row>
    <row r="401" spans="4:27" ht="15.75" customHeight="1" x14ac:dyDescent="0.3">
      <c r="D401" s="100"/>
      <c r="E401" s="100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59"/>
    </row>
    <row r="402" spans="4:27" ht="15.75" customHeight="1" x14ac:dyDescent="0.3">
      <c r="D402" s="100"/>
      <c r="E402" s="100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59"/>
    </row>
    <row r="403" spans="4:27" ht="15.75" customHeight="1" x14ac:dyDescent="0.3">
      <c r="D403" s="100"/>
      <c r="E403" s="100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59"/>
    </row>
    <row r="404" spans="4:27" ht="15.75" customHeight="1" x14ac:dyDescent="0.3">
      <c r="D404" s="100"/>
      <c r="E404" s="100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59"/>
    </row>
    <row r="405" spans="4:27" ht="15.75" customHeight="1" x14ac:dyDescent="0.3">
      <c r="D405" s="100"/>
      <c r="E405" s="100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59"/>
    </row>
    <row r="406" spans="4:27" ht="15.75" customHeight="1" x14ac:dyDescent="0.3">
      <c r="D406" s="100"/>
      <c r="E406" s="100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59"/>
    </row>
    <row r="407" spans="4:27" ht="15.75" customHeight="1" x14ac:dyDescent="0.3">
      <c r="D407" s="100"/>
      <c r="E407" s="100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59"/>
    </row>
    <row r="408" spans="4:27" ht="15.75" customHeight="1" x14ac:dyDescent="0.3">
      <c r="D408" s="100"/>
      <c r="E408" s="100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59"/>
    </row>
    <row r="409" spans="4:27" ht="15.75" customHeight="1" x14ac:dyDescent="0.3">
      <c r="D409" s="100"/>
      <c r="E409" s="100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59"/>
    </row>
    <row r="410" spans="4:27" ht="15.75" customHeight="1" x14ac:dyDescent="0.3">
      <c r="D410" s="100"/>
      <c r="E410" s="100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59"/>
    </row>
    <row r="411" spans="4:27" ht="15.75" customHeight="1" x14ac:dyDescent="0.3">
      <c r="D411" s="100"/>
      <c r="E411" s="100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59"/>
    </row>
    <row r="412" spans="4:27" ht="15.75" customHeight="1" x14ac:dyDescent="0.3">
      <c r="D412" s="100"/>
      <c r="E412" s="100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59"/>
    </row>
    <row r="413" spans="4:27" ht="15.75" customHeight="1" x14ac:dyDescent="0.3">
      <c r="D413" s="100"/>
      <c r="E413" s="100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59"/>
    </row>
    <row r="414" spans="4:27" ht="15.75" customHeight="1" x14ac:dyDescent="0.3">
      <c r="D414" s="100"/>
      <c r="E414" s="100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59"/>
    </row>
    <row r="415" spans="4:27" ht="15.75" customHeight="1" x14ac:dyDescent="0.3">
      <c r="D415" s="100"/>
      <c r="E415" s="100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59"/>
    </row>
    <row r="416" spans="4:27" ht="15.75" customHeight="1" x14ac:dyDescent="0.3">
      <c r="D416" s="100"/>
      <c r="E416" s="100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59"/>
    </row>
    <row r="417" spans="4:27" ht="15.75" customHeight="1" x14ac:dyDescent="0.3">
      <c r="D417" s="100"/>
      <c r="E417" s="100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59"/>
    </row>
    <row r="418" spans="4:27" ht="15.75" customHeight="1" x14ac:dyDescent="0.3">
      <c r="D418" s="100"/>
      <c r="E418" s="100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59"/>
    </row>
    <row r="419" spans="4:27" ht="15.75" customHeight="1" x14ac:dyDescent="0.3">
      <c r="D419" s="100"/>
      <c r="E419" s="100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59"/>
    </row>
    <row r="420" spans="4:27" ht="15.75" customHeight="1" x14ac:dyDescent="0.3">
      <c r="D420" s="100"/>
      <c r="E420" s="100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59"/>
    </row>
    <row r="421" spans="4:27" ht="15.75" customHeight="1" x14ac:dyDescent="0.3">
      <c r="D421" s="100"/>
      <c r="E421" s="100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59"/>
    </row>
    <row r="422" spans="4:27" ht="15.75" customHeight="1" x14ac:dyDescent="0.3">
      <c r="D422" s="100"/>
      <c r="E422" s="100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59"/>
    </row>
    <row r="423" spans="4:27" ht="15.75" customHeight="1" x14ac:dyDescent="0.3">
      <c r="D423" s="100"/>
      <c r="E423" s="100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59"/>
    </row>
    <row r="424" spans="4:27" ht="15.75" customHeight="1" x14ac:dyDescent="0.3">
      <c r="D424" s="100"/>
      <c r="E424" s="100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59"/>
    </row>
    <row r="425" spans="4:27" ht="15.75" customHeight="1" x14ac:dyDescent="0.3">
      <c r="D425" s="100"/>
      <c r="E425" s="100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59"/>
    </row>
    <row r="426" spans="4:27" ht="15.75" customHeight="1" x14ac:dyDescent="0.3">
      <c r="D426" s="100"/>
      <c r="E426" s="100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59"/>
    </row>
    <row r="427" spans="4:27" ht="15.75" customHeight="1" x14ac:dyDescent="0.3">
      <c r="D427" s="100"/>
      <c r="E427" s="100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59"/>
    </row>
    <row r="428" spans="4:27" ht="15.75" customHeight="1" x14ac:dyDescent="0.3">
      <c r="D428" s="100"/>
      <c r="E428" s="100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59"/>
    </row>
    <row r="429" spans="4:27" ht="15.75" customHeight="1" x14ac:dyDescent="0.3">
      <c r="D429" s="100"/>
      <c r="E429" s="100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59"/>
    </row>
    <row r="430" spans="4:27" ht="15.75" customHeight="1" x14ac:dyDescent="0.3">
      <c r="D430" s="100"/>
      <c r="E430" s="100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59"/>
    </row>
    <row r="431" spans="4:27" ht="15.75" customHeight="1" x14ac:dyDescent="0.3">
      <c r="D431" s="100"/>
      <c r="E431" s="100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59"/>
    </row>
    <row r="432" spans="4:27" ht="15.75" customHeight="1" x14ac:dyDescent="0.3">
      <c r="D432" s="100"/>
      <c r="E432" s="100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59"/>
    </row>
    <row r="433" spans="4:27" ht="15.75" customHeight="1" x14ac:dyDescent="0.3">
      <c r="D433" s="100"/>
      <c r="E433" s="100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59"/>
    </row>
    <row r="434" spans="4:27" ht="15.75" customHeight="1" x14ac:dyDescent="0.3">
      <c r="D434" s="100"/>
      <c r="E434" s="100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59"/>
    </row>
    <row r="435" spans="4:27" ht="15.75" customHeight="1" x14ac:dyDescent="0.3">
      <c r="D435" s="100"/>
      <c r="E435" s="100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59"/>
    </row>
    <row r="436" spans="4:27" ht="15.75" customHeight="1" x14ac:dyDescent="0.3">
      <c r="D436" s="100"/>
      <c r="E436" s="100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59"/>
    </row>
    <row r="437" spans="4:27" ht="15.75" customHeight="1" x14ac:dyDescent="0.3">
      <c r="D437" s="100"/>
      <c r="E437" s="100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59"/>
    </row>
    <row r="438" spans="4:27" ht="15.75" customHeight="1" x14ac:dyDescent="0.3">
      <c r="D438" s="100"/>
      <c r="E438" s="100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59"/>
    </row>
    <row r="439" spans="4:27" ht="15.75" customHeight="1" x14ac:dyDescent="0.3">
      <c r="D439" s="100"/>
      <c r="E439" s="100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59"/>
    </row>
    <row r="440" spans="4:27" ht="15.75" customHeight="1" x14ac:dyDescent="0.3">
      <c r="D440" s="100"/>
      <c r="E440" s="100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59"/>
    </row>
    <row r="441" spans="4:27" ht="15.75" customHeight="1" x14ac:dyDescent="0.3">
      <c r="D441" s="100"/>
      <c r="E441" s="100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59"/>
    </row>
    <row r="442" spans="4:27" ht="15.75" customHeight="1" x14ac:dyDescent="0.3">
      <c r="D442" s="100"/>
      <c r="E442" s="100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59"/>
    </row>
    <row r="443" spans="4:27" ht="15.75" customHeight="1" x14ac:dyDescent="0.3">
      <c r="D443" s="100"/>
      <c r="E443" s="100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59"/>
    </row>
    <row r="444" spans="4:27" ht="15.75" customHeight="1" x14ac:dyDescent="0.3">
      <c r="D444" s="100"/>
      <c r="E444" s="100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59"/>
    </row>
    <row r="445" spans="4:27" ht="15.75" customHeight="1" x14ac:dyDescent="0.3">
      <c r="D445" s="100"/>
      <c r="E445" s="100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59"/>
    </row>
    <row r="446" spans="4:27" ht="15.75" customHeight="1" x14ac:dyDescent="0.3">
      <c r="D446" s="100"/>
      <c r="E446" s="100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59"/>
    </row>
    <row r="447" spans="4:27" ht="15.75" customHeight="1" x14ac:dyDescent="0.3">
      <c r="D447" s="100"/>
      <c r="E447" s="100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59"/>
    </row>
    <row r="448" spans="4:27" ht="15.75" customHeight="1" x14ac:dyDescent="0.3">
      <c r="D448" s="100"/>
      <c r="E448" s="100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59"/>
    </row>
    <row r="449" spans="4:27" ht="15.75" customHeight="1" x14ac:dyDescent="0.3">
      <c r="D449" s="100"/>
      <c r="E449" s="100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59"/>
    </row>
    <row r="450" spans="4:27" ht="15.75" customHeight="1" x14ac:dyDescent="0.3">
      <c r="D450" s="100"/>
      <c r="E450" s="100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59"/>
    </row>
    <row r="451" spans="4:27" ht="15.75" customHeight="1" x14ac:dyDescent="0.3">
      <c r="D451" s="100"/>
      <c r="E451" s="100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59"/>
    </row>
    <row r="452" spans="4:27" ht="15.75" customHeight="1" x14ac:dyDescent="0.3">
      <c r="D452" s="100"/>
      <c r="E452" s="100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59"/>
    </row>
    <row r="453" spans="4:27" ht="15.75" customHeight="1" x14ac:dyDescent="0.3">
      <c r="D453" s="100"/>
      <c r="E453" s="100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59"/>
    </row>
    <row r="454" spans="4:27" ht="15.75" customHeight="1" x14ac:dyDescent="0.3">
      <c r="D454" s="100"/>
      <c r="E454" s="100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59"/>
    </row>
    <row r="455" spans="4:27" ht="15.75" customHeight="1" x14ac:dyDescent="0.3">
      <c r="D455" s="100"/>
      <c r="E455" s="100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59"/>
    </row>
    <row r="456" spans="4:27" ht="15.75" customHeight="1" x14ac:dyDescent="0.3">
      <c r="D456" s="100"/>
      <c r="E456" s="100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59"/>
    </row>
    <row r="457" spans="4:27" ht="15.75" customHeight="1" x14ac:dyDescent="0.3">
      <c r="D457" s="100"/>
      <c r="E457" s="100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59"/>
    </row>
    <row r="458" spans="4:27" ht="15.75" customHeight="1" x14ac:dyDescent="0.3">
      <c r="D458" s="100"/>
      <c r="E458" s="100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59"/>
    </row>
    <row r="459" spans="4:27" ht="15.75" customHeight="1" x14ac:dyDescent="0.3">
      <c r="D459" s="100"/>
      <c r="E459" s="100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59"/>
    </row>
    <row r="460" spans="4:27" ht="15.75" customHeight="1" x14ac:dyDescent="0.3">
      <c r="D460" s="100"/>
      <c r="E460" s="100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59"/>
    </row>
    <row r="461" spans="4:27" ht="15.75" customHeight="1" x14ac:dyDescent="0.3">
      <c r="D461" s="100"/>
      <c r="E461" s="100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59"/>
    </row>
    <row r="462" spans="4:27" ht="15.75" customHeight="1" x14ac:dyDescent="0.3">
      <c r="D462" s="100"/>
      <c r="E462" s="100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59"/>
    </row>
    <row r="463" spans="4:27" ht="15.75" customHeight="1" x14ac:dyDescent="0.3">
      <c r="D463" s="100"/>
      <c r="E463" s="100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59"/>
    </row>
    <row r="464" spans="4:27" ht="15.75" customHeight="1" x14ac:dyDescent="0.3">
      <c r="D464" s="100"/>
      <c r="E464" s="100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59"/>
    </row>
    <row r="465" spans="4:27" ht="15.75" customHeight="1" x14ac:dyDescent="0.3">
      <c r="D465" s="100"/>
      <c r="E465" s="100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59"/>
    </row>
    <row r="466" spans="4:27" ht="15.75" customHeight="1" x14ac:dyDescent="0.3">
      <c r="D466" s="100"/>
      <c r="E466" s="100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59"/>
    </row>
    <row r="467" spans="4:27" ht="15.75" customHeight="1" x14ac:dyDescent="0.3">
      <c r="D467" s="100"/>
      <c r="E467" s="100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59"/>
    </row>
    <row r="468" spans="4:27" ht="15.75" customHeight="1" x14ac:dyDescent="0.3">
      <c r="D468" s="100"/>
      <c r="E468" s="100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59"/>
    </row>
    <row r="469" spans="4:27" ht="15.75" customHeight="1" x14ac:dyDescent="0.3">
      <c r="D469" s="100"/>
      <c r="E469" s="100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59"/>
    </row>
    <row r="470" spans="4:27" ht="15.75" customHeight="1" x14ac:dyDescent="0.3">
      <c r="D470" s="100"/>
      <c r="E470" s="100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59"/>
    </row>
    <row r="471" spans="4:27" ht="15.75" customHeight="1" x14ac:dyDescent="0.3">
      <c r="D471" s="100"/>
      <c r="E471" s="100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59"/>
    </row>
    <row r="472" spans="4:27" ht="15.75" customHeight="1" x14ac:dyDescent="0.3">
      <c r="D472" s="100"/>
      <c r="E472" s="100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59"/>
    </row>
    <row r="473" spans="4:27" ht="15.75" customHeight="1" x14ac:dyDescent="0.3">
      <c r="D473" s="100"/>
      <c r="E473" s="100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59"/>
    </row>
    <row r="474" spans="4:27" ht="15.75" customHeight="1" x14ac:dyDescent="0.3">
      <c r="D474" s="100"/>
      <c r="E474" s="100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59"/>
    </row>
    <row r="475" spans="4:27" ht="15.75" customHeight="1" x14ac:dyDescent="0.3">
      <c r="D475" s="100"/>
      <c r="E475" s="100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59"/>
    </row>
    <row r="476" spans="4:27" ht="15.75" customHeight="1" x14ac:dyDescent="0.3">
      <c r="D476" s="100"/>
      <c r="E476" s="100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59"/>
    </row>
    <row r="477" spans="4:27" ht="15.75" customHeight="1" x14ac:dyDescent="0.3">
      <c r="D477" s="100"/>
      <c r="E477" s="100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59"/>
    </row>
    <row r="478" spans="4:27" ht="15.75" customHeight="1" x14ac:dyDescent="0.3">
      <c r="D478" s="100"/>
      <c r="E478" s="100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59"/>
    </row>
    <row r="479" spans="4:27" ht="15.75" customHeight="1" x14ac:dyDescent="0.3">
      <c r="D479" s="100"/>
      <c r="E479" s="100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59"/>
    </row>
    <row r="480" spans="4:27" ht="15.75" customHeight="1" x14ac:dyDescent="0.3">
      <c r="D480" s="100"/>
      <c r="E480" s="100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59"/>
    </row>
    <row r="481" spans="4:27" ht="15.75" customHeight="1" x14ac:dyDescent="0.3">
      <c r="D481" s="100"/>
      <c r="E481" s="100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59"/>
    </row>
    <row r="482" spans="4:27" ht="15.75" customHeight="1" x14ac:dyDescent="0.3">
      <c r="D482" s="100"/>
      <c r="E482" s="100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59"/>
    </row>
    <row r="483" spans="4:27" ht="15.75" customHeight="1" x14ac:dyDescent="0.3">
      <c r="D483" s="100"/>
      <c r="E483" s="100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59"/>
    </row>
    <row r="484" spans="4:27" ht="15.75" customHeight="1" x14ac:dyDescent="0.3">
      <c r="D484" s="100"/>
      <c r="E484" s="100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59"/>
    </row>
    <row r="485" spans="4:27" ht="15.75" customHeight="1" x14ac:dyDescent="0.3">
      <c r="D485" s="100"/>
      <c r="E485" s="100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59"/>
    </row>
    <row r="486" spans="4:27" ht="15.75" customHeight="1" x14ac:dyDescent="0.3">
      <c r="D486" s="100"/>
      <c r="E486" s="100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59"/>
    </row>
    <row r="487" spans="4:27" ht="15.75" customHeight="1" x14ac:dyDescent="0.3">
      <c r="D487" s="100"/>
      <c r="E487" s="100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59"/>
    </row>
    <row r="488" spans="4:27" ht="15.75" customHeight="1" x14ac:dyDescent="0.3">
      <c r="D488" s="100"/>
      <c r="E488" s="100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59"/>
    </row>
    <row r="489" spans="4:27" ht="15.75" customHeight="1" x14ac:dyDescent="0.3">
      <c r="D489" s="100"/>
      <c r="E489" s="100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59"/>
    </row>
    <row r="490" spans="4:27" ht="15.75" customHeight="1" x14ac:dyDescent="0.3">
      <c r="D490" s="100"/>
      <c r="E490" s="100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59"/>
    </row>
    <row r="491" spans="4:27" ht="15.75" customHeight="1" x14ac:dyDescent="0.3">
      <c r="D491" s="100"/>
      <c r="E491" s="100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59"/>
    </row>
    <row r="492" spans="4:27" ht="15.75" customHeight="1" x14ac:dyDescent="0.3">
      <c r="D492" s="100"/>
      <c r="E492" s="100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59"/>
    </row>
    <row r="493" spans="4:27" ht="15.75" customHeight="1" x14ac:dyDescent="0.3">
      <c r="D493" s="100"/>
      <c r="E493" s="100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59"/>
    </row>
    <row r="494" spans="4:27" ht="15.75" customHeight="1" x14ac:dyDescent="0.3">
      <c r="D494" s="100"/>
      <c r="E494" s="100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59"/>
    </row>
    <row r="495" spans="4:27" ht="15.75" customHeight="1" x14ac:dyDescent="0.3">
      <c r="D495" s="100"/>
      <c r="E495" s="100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59"/>
    </row>
    <row r="496" spans="4:27" ht="15.75" customHeight="1" x14ac:dyDescent="0.3">
      <c r="D496" s="100"/>
      <c r="E496" s="100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59"/>
    </row>
    <row r="497" spans="4:27" ht="15.75" customHeight="1" x14ac:dyDescent="0.3">
      <c r="D497" s="100"/>
      <c r="E497" s="100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59"/>
    </row>
    <row r="498" spans="4:27" ht="15.75" customHeight="1" x14ac:dyDescent="0.3">
      <c r="D498" s="100"/>
      <c r="E498" s="100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59"/>
    </row>
    <row r="499" spans="4:27" ht="15.75" customHeight="1" x14ac:dyDescent="0.3">
      <c r="D499" s="100"/>
      <c r="E499" s="100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59"/>
    </row>
    <row r="500" spans="4:27" ht="15.75" customHeight="1" x14ac:dyDescent="0.3">
      <c r="D500" s="100"/>
      <c r="E500" s="100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59"/>
    </row>
    <row r="501" spans="4:27" ht="15.75" customHeight="1" x14ac:dyDescent="0.3">
      <c r="D501" s="100"/>
      <c r="E501" s="100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59"/>
    </row>
    <row r="502" spans="4:27" ht="15.75" customHeight="1" x14ac:dyDescent="0.3">
      <c r="D502" s="100"/>
      <c r="E502" s="100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59"/>
    </row>
    <row r="503" spans="4:27" ht="15.75" customHeight="1" x14ac:dyDescent="0.3">
      <c r="D503" s="100"/>
      <c r="E503" s="100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59"/>
    </row>
    <row r="504" spans="4:27" ht="15.75" customHeight="1" x14ac:dyDescent="0.3">
      <c r="D504" s="100"/>
      <c r="E504" s="100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59"/>
    </row>
    <row r="505" spans="4:27" ht="15.75" customHeight="1" x14ac:dyDescent="0.3">
      <c r="D505" s="100"/>
      <c r="E505" s="100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59"/>
    </row>
    <row r="506" spans="4:27" ht="15.75" customHeight="1" x14ac:dyDescent="0.3">
      <c r="D506" s="100"/>
      <c r="E506" s="100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59"/>
    </row>
    <row r="507" spans="4:27" ht="15.75" customHeight="1" x14ac:dyDescent="0.3">
      <c r="D507" s="100"/>
      <c r="E507" s="100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59"/>
    </row>
    <row r="508" spans="4:27" ht="15.75" customHeight="1" x14ac:dyDescent="0.3">
      <c r="D508" s="100"/>
      <c r="E508" s="100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59"/>
    </row>
    <row r="509" spans="4:27" ht="15.75" customHeight="1" x14ac:dyDescent="0.3">
      <c r="D509" s="100"/>
      <c r="E509" s="100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59"/>
    </row>
    <row r="510" spans="4:27" ht="15.75" customHeight="1" x14ac:dyDescent="0.3">
      <c r="D510" s="100"/>
      <c r="E510" s="100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59"/>
    </row>
    <row r="511" spans="4:27" ht="15.75" customHeight="1" x14ac:dyDescent="0.3">
      <c r="D511" s="100"/>
      <c r="E511" s="100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59"/>
    </row>
    <row r="512" spans="4:27" ht="15.75" customHeight="1" x14ac:dyDescent="0.3">
      <c r="D512" s="100"/>
      <c r="E512" s="100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59"/>
    </row>
    <row r="513" spans="4:27" ht="15.75" customHeight="1" x14ac:dyDescent="0.3">
      <c r="D513" s="100"/>
      <c r="E513" s="100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59"/>
    </row>
    <row r="514" spans="4:27" ht="15.75" customHeight="1" x14ac:dyDescent="0.3">
      <c r="D514" s="100"/>
      <c r="E514" s="100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59"/>
    </row>
    <row r="515" spans="4:27" ht="15.75" customHeight="1" x14ac:dyDescent="0.3">
      <c r="D515" s="100"/>
      <c r="E515" s="100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59"/>
    </row>
    <row r="516" spans="4:27" ht="15.75" customHeight="1" x14ac:dyDescent="0.3">
      <c r="D516" s="100"/>
      <c r="E516" s="100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59"/>
    </row>
    <row r="517" spans="4:27" ht="15.75" customHeight="1" x14ac:dyDescent="0.3">
      <c r="D517" s="100"/>
      <c r="E517" s="100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59"/>
    </row>
    <row r="518" spans="4:27" ht="15.75" customHeight="1" x14ac:dyDescent="0.3">
      <c r="D518" s="100"/>
      <c r="E518" s="100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59"/>
    </row>
    <row r="519" spans="4:27" ht="15.75" customHeight="1" x14ac:dyDescent="0.3">
      <c r="D519" s="100"/>
      <c r="E519" s="100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59"/>
    </row>
    <row r="520" spans="4:27" ht="15.75" customHeight="1" x14ac:dyDescent="0.3">
      <c r="D520" s="100"/>
      <c r="E520" s="100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59"/>
    </row>
    <row r="521" spans="4:27" ht="15.75" customHeight="1" x14ac:dyDescent="0.3">
      <c r="D521" s="100"/>
      <c r="E521" s="100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59"/>
    </row>
    <row r="522" spans="4:27" ht="15.75" customHeight="1" x14ac:dyDescent="0.3">
      <c r="D522" s="100"/>
      <c r="E522" s="100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59"/>
    </row>
    <row r="523" spans="4:27" ht="15.75" customHeight="1" x14ac:dyDescent="0.3">
      <c r="D523" s="100"/>
      <c r="E523" s="100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59"/>
    </row>
    <row r="524" spans="4:27" ht="15.75" customHeight="1" x14ac:dyDescent="0.3">
      <c r="D524" s="100"/>
      <c r="E524" s="100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59"/>
    </row>
    <row r="525" spans="4:27" ht="15.75" customHeight="1" x14ac:dyDescent="0.3">
      <c r="D525" s="100"/>
      <c r="E525" s="100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59"/>
    </row>
    <row r="526" spans="4:27" ht="15.75" customHeight="1" x14ac:dyDescent="0.3">
      <c r="D526" s="100"/>
      <c r="E526" s="100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59"/>
    </row>
    <row r="527" spans="4:27" ht="15.75" customHeight="1" x14ac:dyDescent="0.3">
      <c r="D527" s="100"/>
      <c r="E527" s="100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59"/>
    </row>
    <row r="528" spans="4:27" ht="15.75" customHeight="1" x14ac:dyDescent="0.3">
      <c r="D528" s="100"/>
      <c r="E528" s="100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59"/>
    </row>
    <row r="529" spans="4:27" ht="15.75" customHeight="1" x14ac:dyDescent="0.3">
      <c r="D529" s="100"/>
      <c r="E529" s="100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59"/>
    </row>
    <row r="530" spans="4:27" ht="15.75" customHeight="1" x14ac:dyDescent="0.3">
      <c r="D530" s="100"/>
      <c r="E530" s="100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59"/>
    </row>
    <row r="531" spans="4:27" ht="15.75" customHeight="1" x14ac:dyDescent="0.3">
      <c r="D531" s="100"/>
      <c r="E531" s="100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59"/>
    </row>
    <row r="532" spans="4:27" ht="15.75" customHeight="1" x14ac:dyDescent="0.3">
      <c r="D532" s="100"/>
      <c r="E532" s="100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59"/>
    </row>
    <row r="533" spans="4:27" ht="15.75" customHeight="1" x14ac:dyDescent="0.3">
      <c r="D533" s="100"/>
      <c r="E533" s="100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59"/>
    </row>
    <row r="534" spans="4:27" ht="15.75" customHeight="1" x14ac:dyDescent="0.3">
      <c r="D534" s="100"/>
      <c r="E534" s="100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59"/>
    </row>
    <row r="535" spans="4:27" ht="15.75" customHeight="1" x14ac:dyDescent="0.3">
      <c r="D535" s="100"/>
      <c r="E535" s="100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59"/>
    </row>
    <row r="536" spans="4:27" ht="15.75" customHeight="1" x14ac:dyDescent="0.3">
      <c r="D536" s="100"/>
      <c r="E536" s="100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59"/>
    </row>
    <row r="537" spans="4:27" ht="15.75" customHeight="1" x14ac:dyDescent="0.3">
      <c r="D537" s="100"/>
      <c r="E537" s="100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59"/>
    </row>
    <row r="538" spans="4:27" ht="15.75" customHeight="1" x14ac:dyDescent="0.3">
      <c r="D538" s="100"/>
      <c r="E538" s="100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59"/>
    </row>
    <row r="539" spans="4:27" ht="15.75" customHeight="1" x14ac:dyDescent="0.3">
      <c r="D539" s="100"/>
      <c r="E539" s="100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59"/>
    </row>
    <row r="540" spans="4:27" ht="15.75" customHeight="1" x14ac:dyDescent="0.3">
      <c r="D540" s="100"/>
      <c r="E540" s="100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59"/>
    </row>
    <row r="541" spans="4:27" ht="15.75" customHeight="1" x14ac:dyDescent="0.3">
      <c r="D541" s="100"/>
      <c r="E541" s="100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59"/>
    </row>
    <row r="542" spans="4:27" ht="15.75" customHeight="1" x14ac:dyDescent="0.3">
      <c r="D542" s="100"/>
      <c r="E542" s="100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59"/>
    </row>
    <row r="543" spans="4:27" ht="15.75" customHeight="1" x14ac:dyDescent="0.3">
      <c r="D543" s="100"/>
      <c r="E543" s="100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59"/>
    </row>
    <row r="544" spans="4:27" ht="15.75" customHeight="1" x14ac:dyDescent="0.3">
      <c r="D544" s="100"/>
      <c r="E544" s="100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59"/>
    </row>
    <row r="545" spans="4:27" ht="15.75" customHeight="1" x14ac:dyDescent="0.3">
      <c r="D545" s="100"/>
      <c r="E545" s="100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59"/>
    </row>
    <row r="546" spans="4:27" ht="15.75" customHeight="1" x14ac:dyDescent="0.3">
      <c r="D546" s="100"/>
      <c r="E546" s="100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59"/>
    </row>
    <row r="547" spans="4:27" ht="15.75" customHeight="1" x14ac:dyDescent="0.3">
      <c r="D547" s="100"/>
      <c r="E547" s="100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59"/>
    </row>
    <row r="548" spans="4:27" ht="15.75" customHeight="1" x14ac:dyDescent="0.3">
      <c r="D548" s="100"/>
      <c r="E548" s="100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59"/>
    </row>
    <row r="549" spans="4:27" ht="15.75" customHeight="1" x14ac:dyDescent="0.3">
      <c r="D549" s="100"/>
      <c r="E549" s="100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59"/>
    </row>
    <row r="550" spans="4:27" ht="15.75" customHeight="1" x14ac:dyDescent="0.3">
      <c r="D550" s="100"/>
      <c r="E550" s="100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59"/>
    </row>
    <row r="551" spans="4:27" ht="15.75" customHeight="1" x14ac:dyDescent="0.3">
      <c r="D551" s="100"/>
      <c r="E551" s="100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59"/>
    </row>
    <row r="552" spans="4:27" ht="15.75" customHeight="1" x14ac:dyDescent="0.3">
      <c r="D552" s="100"/>
      <c r="E552" s="100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59"/>
    </row>
    <row r="553" spans="4:27" ht="15.75" customHeight="1" x14ac:dyDescent="0.3">
      <c r="D553" s="100"/>
      <c r="E553" s="100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59"/>
    </row>
    <row r="554" spans="4:27" ht="15.75" customHeight="1" x14ac:dyDescent="0.3">
      <c r="D554" s="100"/>
      <c r="E554" s="100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59"/>
    </row>
    <row r="555" spans="4:27" ht="15.75" customHeight="1" x14ac:dyDescent="0.3">
      <c r="D555" s="100"/>
      <c r="E555" s="100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59"/>
    </row>
    <row r="556" spans="4:27" ht="15.75" customHeight="1" x14ac:dyDescent="0.3">
      <c r="D556" s="100"/>
      <c r="E556" s="100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59"/>
    </row>
    <row r="557" spans="4:27" ht="15.75" customHeight="1" x14ac:dyDescent="0.3">
      <c r="D557" s="100"/>
      <c r="E557" s="100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59"/>
    </row>
    <row r="558" spans="4:27" ht="15.75" customHeight="1" x14ac:dyDescent="0.3">
      <c r="D558" s="100"/>
      <c r="E558" s="100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59"/>
    </row>
    <row r="559" spans="4:27" ht="15.75" customHeight="1" x14ac:dyDescent="0.3">
      <c r="D559" s="100"/>
      <c r="E559" s="100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59"/>
    </row>
    <row r="560" spans="4:27" ht="15.75" customHeight="1" x14ac:dyDescent="0.3">
      <c r="D560" s="100"/>
      <c r="E560" s="100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59"/>
    </row>
    <row r="561" spans="4:27" ht="15.75" customHeight="1" x14ac:dyDescent="0.3">
      <c r="D561" s="100"/>
      <c r="E561" s="100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59"/>
    </row>
    <row r="562" spans="4:27" ht="15.75" customHeight="1" x14ac:dyDescent="0.3">
      <c r="D562" s="100"/>
      <c r="E562" s="100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59"/>
    </row>
    <row r="563" spans="4:27" ht="15.75" customHeight="1" x14ac:dyDescent="0.3">
      <c r="D563" s="100"/>
      <c r="E563" s="100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59"/>
    </row>
    <row r="564" spans="4:27" ht="15.75" customHeight="1" x14ac:dyDescent="0.3">
      <c r="D564" s="100"/>
      <c r="E564" s="100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59"/>
    </row>
    <row r="565" spans="4:27" ht="15.75" customHeight="1" x14ac:dyDescent="0.3">
      <c r="D565" s="100"/>
      <c r="E565" s="100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59"/>
    </row>
    <row r="566" spans="4:27" ht="15.75" customHeight="1" x14ac:dyDescent="0.3">
      <c r="D566" s="100"/>
      <c r="E566" s="100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59"/>
    </row>
    <row r="567" spans="4:27" ht="15.75" customHeight="1" x14ac:dyDescent="0.3">
      <c r="D567" s="100"/>
      <c r="E567" s="100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59"/>
    </row>
    <row r="568" spans="4:27" ht="15.75" customHeight="1" x14ac:dyDescent="0.3">
      <c r="D568" s="100"/>
      <c r="E568" s="100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59"/>
    </row>
    <row r="569" spans="4:27" ht="15.75" customHeight="1" x14ac:dyDescent="0.3">
      <c r="D569" s="100"/>
      <c r="E569" s="100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59"/>
    </row>
    <row r="570" spans="4:27" ht="15.75" customHeight="1" x14ac:dyDescent="0.3">
      <c r="D570" s="100"/>
      <c r="E570" s="100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59"/>
    </row>
    <row r="571" spans="4:27" ht="15.75" customHeight="1" x14ac:dyDescent="0.3">
      <c r="D571" s="100"/>
      <c r="E571" s="100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59"/>
    </row>
    <row r="572" spans="4:27" ht="15.75" customHeight="1" x14ac:dyDescent="0.3">
      <c r="D572" s="100"/>
      <c r="E572" s="100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59"/>
    </row>
    <row r="573" spans="4:27" ht="15.75" customHeight="1" x14ac:dyDescent="0.3">
      <c r="D573" s="100"/>
      <c r="E573" s="100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59"/>
    </row>
    <row r="574" spans="4:27" ht="15.75" customHeight="1" x14ac:dyDescent="0.3">
      <c r="D574" s="100"/>
      <c r="E574" s="100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59"/>
    </row>
    <row r="575" spans="4:27" ht="15.75" customHeight="1" x14ac:dyDescent="0.3">
      <c r="D575" s="100"/>
      <c r="E575" s="100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59"/>
    </row>
    <row r="576" spans="4:27" ht="15.75" customHeight="1" x14ac:dyDescent="0.3">
      <c r="D576" s="100"/>
      <c r="E576" s="100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59"/>
    </row>
    <row r="577" spans="4:27" ht="15.75" customHeight="1" x14ac:dyDescent="0.3">
      <c r="D577" s="100"/>
      <c r="E577" s="100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59"/>
    </row>
    <row r="578" spans="4:27" ht="15.75" customHeight="1" x14ac:dyDescent="0.3">
      <c r="D578" s="100"/>
      <c r="E578" s="100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59"/>
    </row>
    <row r="579" spans="4:27" ht="15.75" customHeight="1" x14ac:dyDescent="0.3">
      <c r="D579" s="100"/>
      <c r="E579" s="100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59"/>
    </row>
    <row r="580" spans="4:27" ht="15.75" customHeight="1" x14ac:dyDescent="0.3">
      <c r="D580" s="100"/>
      <c r="E580" s="100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59"/>
    </row>
    <row r="581" spans="4:27" ht="15.75" customHeight="1" x14ac:dyDescent="0.3">
      <c r="D581" s="100"/>
      <c r="E581" s="100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59"/>
    </row>
    <row r="582" spans="4:27" ht="15.75" customHeight="1" x14ac:dyDescent="0.3">
      <c r="D582" s="100"/>
      <c r="E582" s="100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59"/>
    </row>
    <row r="583" spans="4:27" ht="15.75" customHeight="1" x14ac:dyDescent="0.3">
      <c r="D583" s="100"/>
      <c r="E583" s="100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59"/>
    </row>
    <row r="584" spans="4:27" ht="15.75" customHeight="1" x14ac:dyDescent="0.3">
      <c r="D584" s="100"/>
      <c r="E584" s="100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59"/>
    </row>
    <row r="585" spans="4:27" ht="15.75" customHeight="1" x14ac:dyDescent="0.3">
      <c r="D585" s="100"/>
      <c r="E585" s="100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59"/>
    </row>
    <row r="586" spans="4:27" ht="15.75" customHeight="1" x14ac:dyDescent="0.3">
      <c r="D586" s="100"/>
      <c r="E586" s="100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59"/>
    </row>
    <row r="587" spans="4:27" ht="15.75" customHeight="1" x14ac:dyDescent="0.3">
      <c r="D587" s="100"/>
      <c r="E587" s="100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59"/>
    </row>
    <row r="588" spans="4:27" ht="15.75" customHeight="1" x14ac:dyDescent="0.3">
      <c r="D588" s="100"/>
      <c r="E588" s="100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59"/>
    </row>
    <row r="589" spans="4:27" ht="15.75" customHeight="1" x14ac:dyDescent="0.3">
      <c r="D589" s="100"/>
      <c r="E589" s="100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59"/>
    </row>
    <row r="590" spans="4:27" ht="15.75" customHeight="1" x14ac:dyDescent="0.3">
      <c r="D590" s="100"/>
      <c r="E590" s="100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59"/>
    </row>
    <row r="591" spans="4:27" ht="15.75" customHeight="1" x14ac:dyDescent="0.3">
      <c r="D591" s="100"/>
      <c r="E591" s="100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59"/>
    </row>
    <row r="592" spans="4:27" ht="15.75" customHeight="1" x14ac:dyDescent="0.3">
      <c r="D592" s="100"/>
      <c r="E592" s="100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59"/>
    </row>
    <row r="593" spans="4:27" ht="15.75" customHeight="1" x14ac:dyDescent="0.3">
      <c r="D593" s="100"/>
      <c r="E593" s="100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59"/>
    </row>
    <row r="594" spans="4:27" ht="15.75" customHeight="1" x14ac:dyDescent="0.3">
      <c r="D594" s="100"/>
      <c r="E594" s="100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59"/>
    </row>
    <row r="595" spans="4:27" ht="15.75" customHeight="1" x14ac:dyDescent="0.3">
      <c r="D595" s="100"/>
      <c r="E595" s="100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59"/>
    </row>
    <row r="596" spans="4:27" ht="15.75" customHeight="1" x14ac:dyDescent="0.3">
      <c r="D596" s="100"/>
      <c r="E596" s="100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59"/>
    </row>
    <row r="597" spans="4:27" ht="15.75" customHeight="1" x14ac:dyDescent="0.3">
      <c r="D597" s="100"/>
      <c r="E597" s="100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59"/>
    </row>
    <row r="598" spans="4:27" ht="15.75" customHeight="1" x14ac:dyDescent="0.3">
      <c r="D598" s="100"/>
      <c r="E598" s="100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59"/>
    </row>
    <row r="599" spans="4:27" ht="15.75" customHeight="1" x14ac:dyDescent="0.3">
      <c r="D599" s="100"/>
      <c r="E599" s="100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59"/>
    </row>
    <row r="600" spans="4:27" ht="15.75" customHeight="1" x14ac:dyDescent="0.3">
      <c r="D600" s="100"/>
      <c r="E600" s="100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59"/>
    </row>
    <row r="601" spans="4:27" ht="15.75" customHeight="1" x14ac:dyDescent="0.3">
      <c r="D601" s="100"/>
      <c r="E601" s="100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59"/>
    </row>
    <row r="602" spans="4:27" ht="15.75" customHeight="1" x14ac:dyDescent="0.3">
      <c r="D602" s="100"/>
      <c r="E602" s="100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59"/>
    </row>
    <row r="603" spans="4:27" ht="15.75" customHeight="1" x14ac:dyDescent="0.3">
      <c r="D603" s="100"/>
      <c r="E603" s="100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59"/>
    </row>
    <row r="604" spans="4:27" ht="15.75" customHeight="1" x14ac:dyDescent="0.3">
      <c r="D604" s="100"/>
      <c r="E604" s="100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59"/>
    </row>
    <row r="605" spans="4:27" ht="15.75" customHeight="1" x14ac:dyDescent="0.3">
      <c r="D605" s="100"/>
      <c r="E605" s="100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59"/>
    </row>
    <row r="606" spans="4:27" ht="15.75" customHeight="1" x14ac:dyDescent="0.3">
      <c r="D606" s="100"/>
      <c r="E606" s="100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59"/>
    </row>
    <row r="607" spans="4:27" ht="15.75" customHeight="1" x14ac:dyDescent="0.3">
      <c r="D607" s="100"/>
      <c r="E607" s="100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59"/>
    </row>
    <row r="608" spans="4:27" ht="15.75" customHeight="1" x14ac:dyDescent="0.3">
      <c r="D608" s="100"/>
      <c r="E608" s="100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59"/>
    </row>
    <row r="609" spans="4:27" ht="15.75" customHeight="1" x14ac:dyDescent="0.3">
      <c r="D609" s="100"/>
      <c r="E609" s="100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59"/>
    </row>
    <row r="610" spans="4:27" ht="15.75" customHeight="1" x14ac:dyDescent="0.3">
      <c r="D610" s="100"/>
      <c r="E610" s="100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59"/>
    </row>
    <row r="611" spans="4:27" ht="15.75" customHeight="1" x14ac:dyDescent="0.3">
      <c r="D611" s="100"/>
      <c r="E611" s="100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59"/>
    </row>
    <row r="612" spans="4:27" ht="15.75" customHeight="1" x14ac:dyDescent="0.3">
      <c r="D612" s="100"/>
      <c r="E612" s="100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59"/>
    </row>
    <row r="613" spans="4:27" ht="15.75" customHeight="1" x14ac:dyDescent="0.3">
      <c r="D613" s="100"/>
      <c r="E613" s="100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59"/>
    </row>
    <row r="614" spans="4:27" ht="15.75" customHeight="1" x14ac:dyDescent="0.3">
      <c r="D614" s="100"/>
      <c r="E614" s="100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59"/>
    </row>
    <row r="615" spans="4:27" ht="15.75" customHeight="1" x14ac:dyDescent="0.3">
      <c r="D615" s="100"/>
      <c r="E615" s="100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59"/>
    </row>
    <row r="616" spans="4:27" ht="15.75" customHeight="1" x14ac:dyDescent="0.3">
      <c r="D616" s="100"/>
      <c r="E616" s="100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59"/>
    </row>
    <row r="617" spans="4:27" ht="15.75" customHeight="1" x14ac:dyDescent="0.3">
      <c r="D617" s="100"/>
      <c r="E617" s="100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59"/>
    </row>
    <row r="618" spans="4:27" ht="15.75" customHeight="1" x14ac:dyDescent="0.3">
      <c r="D618" s="100"/>
      <c r="E618" s="100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59"/>
    </row>
    <row r="619" spans="4:27" ht="15.75" customHeight="1" x14ac:dyDescent="0.3">
      <c r="D619" s="100"/>
      <c r="E619" s="100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59"/>
    </row>
    <row r="620" spans="4:27" ht="15.75" customHeight="1" x14ac:dyDescent="0.3">
      <c r="D620" s="100"/>
      <c r="E620" s="100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59"/>
    </row>
    <row r="621" spans="4:27" ht="15.75" customHeight="1" x14ac:dyDescent="0.3">
      <c r="D621" s="100"/>
      <c r="E621" s="100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59"/>
    </row>
    <row r="622" spans="4:27" ht="15.75" customHeight="1" x14ac:dyDescent="0.3">
      <c r="D622" s="100"/>
      <c r="E622" s="100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59"/>
    </row>
    <row r="623" spans="4:27" ht="15.75" customHeight="1" x14ac:dyDescent="0.3">
      <c r="D623" s="100"/>
      <c r="E623" s="100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59"/>
    </row>
    <row r="624" spans="4:27" ht="15.75" customHeight="1" x14ac:dyDescent="0.3">
      <c r="D624" s="100"/>
      <c r="E624" s="100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59"/>
    </row>
    <row r="625" spans="4:27" ht="15.75" customHeight="1" x14ac:dyDescent="0.3">
      <c r="D625" s="100"/>
      <c r="E625" s="100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59"/>
    </row>
    <row r="626" spans="4:27" ht="15.75" customHeight="1" x14ac:dyDescent="0.3">
      <c r="D626" s="100"/>
      <c r="E626" s="100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59"/>
    </row>
    <row r="627" spans="4:27" ht="15.75" customHeight="1" x14ac:dyDescent="0.3">
      <c r="D627" s="100"/>
      <c r="E627" s="100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59"/>
    </row>
    <row r="628" spans="4:27" ht="15.75" customHeight="1" x14ac:dyDescent="0.3">
      <c r="D628" s="100"/>
      <c r="E628" s="100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59"/>
    </row>
    <row r="629" spans="4:27" ht="15.75" customHeight="1" x14ac:dyDescent="0.3">
      <c r="D629" s="100"/>
      <c r="E629" s="100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59"/>
    </row>
    <row r="630" spans="4:27" ht="15.75" customHeight="1" x14ac:dyDescent="0.3">
      <c r="D630" s="100"/>
      <c r="E630" s="100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59"/>
    </row>
    <row r="631" spans="4:27" ht="15.75" customHeight="1" x14ac:dyDescent="0.3">
      <c r="D631" s="100"/>
      <c r="E631" s="100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59"/>
    </row>
    <row r="632" spans="4:27" ht="15.75" customHeight="1" x14ac:dyDescent="0.3">
      <c r="D632" s="100"/>
      <c r="E632" s="100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59"/>
    </row>
    <row r="633" spans="4:27" ht="15.75" customHeight="1" x14ac:dyDescent="0.3">
      <c r="D633" s="100"/>
      <c r="E633" s="100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59"/>
    </row>
    <row r="634" spans="4:27" ht="15.75" customHeight="1" x14ac:dyDescent="0.3">
      <c r="D634" s="100"/>
      <c r="E634" s="100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59"/>
    </row>
    <row r="635" spans="4:27" ht="15.75" customHeight="1" x14ac:dyDescent="0.3">
      <c r="D635" s="100"/>
      <c r="E635" s="100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59"/>
    </row>
    <row r="636" spans="4:27" ht="15.75" customHeight="1" x14ac:dyDescent="0.3">
      <c r="D636" s="100"/>
      <c r="E636" s="100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59"/>
    </row>
    <row r="637" spans="4:27" ht="15.75" customHeight="1" x14ac:dyDescent="0.3">
      <c r="D637" s="100"/>
      <c r="E637" s="100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59"/>
    </row>
    <row r="638" spans="4:27" ht="15.75" customHeight="1" x14ac:dyDescent="0.3">
      <c r="D638" s="100"/>
      <c r="E638" s="100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59"/>
    </row>
    <row r="639" spans="4:27" ht="15.75" customHeight="1" x14ac:dyDescent="0.3">
      <c r="D639" s="100"/>
      <c r="E639" s="100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59"/>
    </row>
    <row r="640" spans="4:27" ht="15.75" customHeight="1" x14ac:dyDescent="0.3">
      <c r="D640" s="100"/>
      <c r="E640" s="100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59"/>
    </row>
    <row r="641" spans="4:27" ht="15.75" customHeight="1" x14ac:dyDescent="0.3">
      <c r="D641" s="100"/>
      <c r="E641" s="100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59"/>
    </row>
    <row r="642" spans="4:27" ht="15.75" customHeight="1" x14ac:dyDescent="0.3">
      <c r="D642" s="100"/>
      <c r="E642" s="100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59"/>
    </row>
    <row r="643" spans="4:27" ht="15.75" customHeight="1" x14ac:dyDescent="0.3">
      <c r="D643" s="100"/>
      <c r="E643" s="100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59"/>
    </row>
    <row r="644" spans="4:27" ht="15.75" customHeight="1" x14ac:dyDescent="0.3">
      <c r="D644" s="100"/>
      <c r="E644" s="100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59"/>
    </row>
    <row r="645" spans="4:27" ht="15.75" customHeight="1" x14ac:dyDescent="0.3">
      <c r="D645" s="100"/>
      <c r="E645" s="100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59"/>
    </row>
    <row r="646" spans="4:27" ht="15.75" customHeight="1" x14ac:dyDescent="0.3">
      <c r="D646" s="100"/>
      <c r="E646" s="100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59"/>
    </row>
    <row r="647" spans="4:27" ht="15.75" customHeight="1" x14ac:dyDescent="0.3">
      <c r="D647" s="100"/>
      <c r="E647" s="100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59"/>
    </row>
    <row r="648" spans="4:27" ht="15.75" customHeight="1" x14ac:dyDescent="0.3">
      <c r="D648" s="100"/>
      <c r="E648" s="100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59"/>
    </row>
    <row r="649" spans="4:27" ht="15.75" customHeight="1" x14ac:dyDescent="0.3">
      <c r="D649" s="100"/>
      <c r="E649" s="100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59"/>
    </row>
    <row r="650" spans="4:27" ht="15.75" customHeight="1" x14ac:dyDescent="0.3">
      <c r="D650" s="100"/>
      <c r="E650" s="100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59"/>
    </row>
    <row r="651" spans="4:27" ht="15.75" customHeight="1" x14ac:dyDescent="0.3">
      <c r="D651" s="100"/>
      <c r="E651" s="100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59"/>
    </row>
    <row r="652" spans="4:27" ht="15.75" customHeight="1" x14ac:dyDescent="0.3">
      <c r="D652" s="100"/>
      <c r="E652" s="100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59"/>
    </row>
    <row r="653" spans="4:27" ht="15.75" customHeight="1" x14ac:dyDescent="0.3">
      <c r="D653" s="100"/>
      <c r="E653" s="100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59"/>
    </row>
    <row r="654" spans="4:27" ht="15.75" customHeight="1" x14ac:dyDescent="0.3">
      <c r="D654" s="100"/>
      <c r="E654" s="100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59"/>
    </row>
    <row r="655" spans="4:27" ht="15.75" customHeight="1" x14ac:dyDescent="0.3">
      <c r="D655" s="100"/>
      <c r="E655" s="100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59"/>
    </row>
    <row r="656" spans="4:27" ht="15.75" customHeight="1" x14ac:dyDescent="0.3">
      <c r="D656" s="100"/>
      <c r="E656" s="100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59"/>
    </row>
    <row r="657" spans="4:27" ht="15.75" customHeight="1" x14ac:dyDescent="0.3">
      <c r="D657" s="100"/>
      <c r="E657" s="100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59"/>
    </row>
    <row r="658" spans="4:27" ht="15.75" customHeight="1" x14ac:dyDescent="0.3">
      <c r="D658" s="100"/>
      <c r="E658" s="100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59"/>
    </row>
    <row r="659" spans="4:27" ht="15.75" customHeight="1" x14ac:dyDescent="0.3">
      <c r="D659" s="100"/>
      <c r="E659" s="100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59"/>
    </row>
    <row r="660" spans="4:27" ht="15.75" customHeight="1" x14ac:dyDescent="0.3">
      <c r="D660" s="100"/>
      <c r="E660" s="100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59"/>
    </row>
    <row r="661" spans="4:27" ht="15.75" customHeight="1" x14ac:dyDescent="0.3">
      <c r="D661" s="100"/>
      <c r="E661" s="100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59"/>
    </row>
    <row r="662" spans="4:27" ht="15.75" customHeight="1" x14ac:dyDescent="0.3">
      <c r="D662" s="100"/>
      <c r="E662" s="100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59"/>
    </row>
    <row r="663" spans="4:27" ht="15.75" customHeight="1" x14ac:dyDescent="0.3">
      <c r="D663" s="100"/>
      <c r="E663" s="100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59"/>
    </row>
    <row r="664" spans="4:27" ht="15.75" customHeight="1" x14ac:dyDescent="0.3">
      <c r="D664" s="100"/>
      <c r="E664" s="100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59"/>
    </row>
    <row r="665" spans="4:27" ht="15.75" customHeight="1" x14ac:dyDescent="0.3">
      <c r="D665" s="100"/>
      <c r="E665" s="100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59"/>
    </row>
    <row r="666" spans="4:27" ht="15.75" customHeight="1" x14ac:dyDescent="0.3">
      <c r="D666" s="100"/>
      <c r="E666" s="100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59"/>
    </row>
    <row r="667" spans="4:27" ht="15.75" customHeight="1" x14ac:dyDescent="0.3">
      <c r="D667" s="100"/>
      <c r="E667" s="100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59"/>
    </row>
    <row r="668" spans="4:27" ht="15.75" customHeight="1" x14ac:dyDescent="0.3">
      <c r="D668" s="100"/>
      <c r="E668" s="100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59"/>
    </row>
    <row r="669" spans="4:27" ht="15.75" customHeight="1" x14ac:dyDescent="0.3">
      <c r="D669" s="100"/>
      <c r="E669" s="100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59"/>
    </row>
    <row r="670" spans="4:27" ht="15.75" customHeight="1" x14ac:dyDescent="0.3">
      <c r="D670" s="100"/>
      <c r="E670" s="100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59"/>
    </row>
    <row r="671" spans="4:27" ht="15.75" customHeight="1" x14ac:dyDescent="0.3">
      <c r="D671" s="100"/>
      <c r="E671" s="100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59"/>
    </row>
    <row r="672" spans="4:27" ht="15.75" customHeight="1" x14ac:dyDescent="0.3">
      <c r="D672" s="100"/>
      <c r="E672" s="100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59"/>
    </row>
    <row r="673" spans="4:27" ht="15.75" customHeight="1" x14ac:dyDescent="0.3">
      <c r="D673" s="100"/>
      <c r="E673" s="100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59"/>
    </row>
    <row r="674" spans="4:27" ht="15.75" customHeight="1" x14ac:dyDescent="0.3">
      <c r="D674" s="100"/>
      <c r="E674" s="100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59"/>
    </row>
    <row r="675" spans="4:27" ht="15.75" customHeight="1" x14ac:dyDescent="0.3">
      <c r="D675" s="100"/>
      <c r="E675" s="100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59"/>
    </row>
    <row r="676" spans="4:27" ht="15.75" customHeight="1" x14ac:dyDescent="0.3">
      <c r="D676" s="100"/>
      <c r="E676" s="100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59"/>
    </row>
    <row r="677" spans="4:27" ht="15.75" customHeight="1" x14ac:dyDescent="0.3">
      <c r="D677" s="100"/>
      <c r="E677" s="100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59"/>
    </row>
    <row r="678" spans="4:27" ht="15.75" customHeight="1" x14ac:dyDescent="0.3">
      <c r="D678" s="100"/>
      <c r="E678" s="100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59"/>
    </row>
    <row r="679" spans="4:27" ht="15.75" customHeight="1" x14ac:dyDescent="0.3">
      <c r="D679" s="100"/>
      <c r="E679" s="100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59"/>
    </row>
    <row r="680" spans="4:27" ht="15.75" customHeight="1" x14ac:dyDescent="0.3">
      <c r="D680" s="100"/>
      <c r="E680" s="100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59"/>
    </row>
    <row r="681" spans="4:27" ht="15.75" customHeight="1" x14ac:dyDescent="0.3">
      <c r="D681" s="100"/>
      <c r="E681" s="100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59"/>
    </row>
    <row r="682" spans="4:27" ht="15.75" customHeight="1" x14ac:dyDescent="0.3">
      <c r="D682" s="100"/>
      <c r="E682" s="100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59"/>
    </row>
    <row r="683" spans="4:27" ht="15.75" customHeight="1" x14ac:dyDescent="0.3">
      <c r="D683" s="100"/>
      <c r="E683" s="100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59"/>
    </row>
    <row r="684" spans="4:27" ht="15.75" customHeight="1" x14ac:dyDescent="0.3">
      <c r="D684" s="100"/>
      <c r="E684" s="100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59"/>
    </row>
    <row r="685" spans="4:27" ht="15.75" customHeight="1" x14ac:dyDescent="0.3">
      <c r="D685" s="100"/>
      <c r="E685" s="100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59"/>
    </row>
    <row r="686" spans="4:27" ht="15.75" customHeight="1" x14ac:dyDescent="0.3">
      <c r="D686" s="100"/>
      <c r="E686" s="100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59"/>
    </row>
    <row r="687" spans="4:27" ht="15.75" customHeight="1" x14ac:dyDescent="0.3">
      <c r="D687" s="100"/>
      <c r="E687" s="100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59"/>
    </row>
    <row r="688" spans="4:27" ht="15.75" customHeight="1" x14ac:dyDescent="0.3">
      <c r="D688" s="100"/>
      <c r="E688" s="100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59"/>
    </row>
    <row r="689" spans="4:27" ht="15.75" customHeight="1" x14ac:dyDescent="0.3">
      <c r="D689" s="100"/>
      <c r="E689" s="100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59"/>
    </row>
    <row r="690" spans="4:27" ht="15.75" customHeight="1" x14ac:dyDescent="0.3">
      <c r="D690" s="100"/>
      <c r="E690" s="100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59"/>
    </row>
    <row r="691" spans="4:27" ht="15.75" customHeight="1" x14ac:dyDescent="0.3">
      <c r="D691" s="100"/>
      <c r="E691" s="100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59"/>
    </row>
    <row r="692" spans="4:27" ht="15.75" customHeight="1" x14ac:dyDescent="0.3">
      <c r="D692" s="100"/>
      <c r="E692" s="100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59"/>
    </row>
    <row r="693" spans="4:27" ht="15.75" customHeight="1" x14ac:dyDescent="0.3">
      <c r="D693" s="100"/>
      <c r="E693" s="100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59"/>
    </row>
    <row r="694" spans="4:27" ht="15.75" customHeight="1" x14ac:dyDescent="0.3">
      <c r="D694" s="100"/>
      <c r="E694" s="100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59"/>
    </row>
    <row r="695" spans="4:27" ht="15.75" customHeight="1" x14ac:dyDescent="0.3">
      <c r="D695" s="100"/>
      <c r="E695" s="100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59"/>
    </row>
    <row r="696" spans="4:27" ht="15.75" customHeight="1" x14ac:dyDescent="0.3">
      <c r="D696" s="100"/>
      <c r="E696" s="100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59"/>
    </row>
    <row r="697" spans="4:27" ht="15.75" customHeight="1" x14ac:dyDescent="0.3">
      <c r="D697" s="100"/>
      <c r="E697" s="100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59"/>
    </row>
    <row r="698" spans="4:27" ht="15.75" customHeight="1" x14ac:dyDescent="0.3">
      <c r="D698" s="100"/>
      <c r="E698" s="100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59"/>
    </row>
    <row r="699" spans="4:27" ht="15.75" customHeight="1" x14ac:dyDescent="0.3">
      <c r="D699" s="100"/>
      <c r="E699" s="100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59"/>
    </row>
    <row r="700" spans="4:27" ht="15.75" customHeight="1" x14ac:dyDescent="0.3">
      <c r="D700" s="100"/>
      <c r="E700" s="100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59"/>
    </row>
    <row r="701" spans="4:27" ht="15.75" customHeight="1" x14ac:dyDescent="0.3">
      <c r="D701" s="100"/>
      <c r="E701" s="100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59"/>
    </row>
    <row r="702" spans="4:27" ht="15.75" customHeight="1" x14ac:dyDescent="0.3">
      <c r="D702" s="100"/>
      <c r="E702" s="100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59"/>
    </row>
    <row r="703" spans="4:27" ht="15.75" customHeight="1" x14ac:dyDescent="0.3">
      <c r="D703" s="100"/>
      <c r="E703" s="100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59"/>
    </row>
    <row r="704" spans="4:27" ht="15.75" customHeight="1" x14ac:dyDescent="0.3">
      <c r="D704" s="100"/>
      <c r="E704" s="100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59"/>
    </row>
    <row r="705" spans="4:27" ht="15.75" customHeight="1" x14ac:dyDescent="0.3">
      <c r="D705" s="100"/>
      <c r="E705" s="100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59"/>
    </row>
    <row r="706" spans="4:27" ht="15.75" customHeight="1" x14ac:dyDescent="0.3">
      <c r="D706" s="100"/>
      <c r="E706" s="100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59"/>
    </row>
    <row r="707" spans="4:27" ht="15.75" customHeight="1" x14ac:dyDescent="0.3">
      <c r="D707" s="100"/>
      <c r="E707" s="100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59"/>
    </row>
    <row r="708" spans="4:27" ht="15.75" customHeight="1" x14ac:dyDescent="0.3">
      <c r="D708" s="100"/>
      <c r="E708" s="100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59"/>
    </row>
    <row r="709" spans="4:27" ht="15.75" customHeight="1" x14ac:dyDescent="0.3">
      <c r="D709" s="100"/>
      <c r="E709" s="100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59"/>
    </row>
    <row r="710" spans="4:27" ht="15.75" customHeight="1" x14ac:dyDescent="0.3">
      <c r="D710" s="100"/>
      <c r="E710" s="100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59"/>
    </row>
    <row r="711" spans="4:27" ht="15.75" customHeight="1" x14ac:dyDescent="0.3">
      <c r="D711" s="100"/>
      <c r="E711" s="100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59"/>
    </row>
    <row r="712" spans="4:27" ht="15.75" customHeight="1" x14ac:dyDescent="0.3">
      <c r="D712" s="100"/>
      <c r="E712" s="100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59"/>
    </row>
    <row r="713" spans="4:27" ht="15.75" customHeight="1" x14ac:dyDescent="0.3">
      <c r="D713" s="100"/>
      <c r="E713" s="100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59"/>
    </row>
    <row r="714" spans="4:27" ht="15.75" customHeight="1" x14ac:dyDescent="0.3">
      <c r="D714" s="100"/>
      <c r="E714" s="100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59"/>
    </row>
    <row r="715" spans="4:27" ht="15.75" customHeight="1" x14ac:dyDescent="0.3">
      <c r="D715" s="100"/>
      <c r="E715" s="100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59"/>
    </row>
    <row r="716" spans="4:27" ht="15.75" customHeight="1" x14ac:dyDescent="0.3">
      <c r="D716" s="100"/>
      <c r="E716" s="100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59"/>
    </row>
    <row r="717" spans="4:27" ht="15.75" customHeight="1" x14ac:dyDescent="0.3">
      <c r="D717" s="100"/>
      <c r="E717" s="100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59"/>
    </row>
    <row r="718" spans="4:27" ht="15.75" customHeight="1" x14ac:dyDescent="0.3">
      <c r="D718" s="100"/>
      <c r="E718" s="100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59"/>
    </row>
    <row r="719" spans="4:27" ht="15.75" customHeight="1" x14ac:dyDescent="0.3">
      <c r="D719" s="100"/>
      <c r="E719" s="100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59"/>
    </row>
    <row r="720" spans="4:27" ht="15.75" customHeight="1" x14ac:dyDescent="0.3">
      <c r="D720" s="100"/>
      <c r="E720" s="100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59"/>
    </row>
    <row r="721" spans="4:27" ht="15.75" customHeight="1" x14ac:dyDescent="0.3">
      <c r="D721" s="100"/>
      <c r="E721" s="100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59"/>
    </row>
    <row r="722" spans="4:27" ht="15.75" customHeight="1" x14ac:dyDescent="0.3">
      <c r="D722" s="100"/>
      <c r="E722" s="100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59"/>
    </row>
    <row r="723" spans="4:27" ht="15.75" customHeight="1" x14ac:dyDescent="0.3">
      <c r="D723" s="100"/>
      <c r="E723" s="100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59"/>
    </row>
    <row r="724" spans="4:27" ht="15.75" customHeight="1" x14ac:dyDescent="0.3">
      <c r="D724" s="100"/>
      <c r="E724" s="100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59"/>
    </row>
    <row r="725" spans="4:27" ht="15.75" customHeight="1" x14ac:dyDescent="0.3">
      <c r="D725" s="100"/>
      <c r="E725" s="100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59"/>
    </row>
    <row r="726" spans="4:27" ht="15.75" customHeight="1" x14ac:dyDescent="0.3">
      <c r="D726" s="100"/>
      <c r="E726" s="100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59"/>
    </row>
    <row r="727" spans="4:27" ht="15.75" customHeight="1" x14ac:dyDescent="0.3">
      <c r="D727" s="100"/>
      <c r="E727" s="100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59"/>
    </row>
    <row r="728" spans="4:27" ht="15.75" customHeight="1" x14ac:dyDescent="0.3">
      <c r="D728" s="100"/>
      <c r="E728" s="100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59"/>
    </row>
    <row r="729" spans="4:27" ht="15.75" customHeight="1" x14ac:dyDescent="0.3">
      <c r="D729" s="100"/>
      <c r="E729" s="100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59"/>
    </row>
    <row r="730" spans="4:27" ht="15.75" customHeight="1" x14ac:dyDescent="0.3">
      <c r="D730" s="100"/>
      <c r="E730" s="100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59"/>
    </row>
    <row r="731" spans="4:27" ht="15.75" customHeight="1" x14ac:dyDescent="0.3">
      <c r="D731" s="100"/>
      <c r="E731" s="100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59"/>
    </row>
    <row r="732" spans="4:27" ht="15.75" customHeight="1" x14ac:dyDescent="0.3">
      <c r="D732" s="100"/>
      <c r="E732" s="100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59"/>
    </row>
    <row r="733" spans="4:27" ht="15.75" customHeight="1" x14ac:dyDescent="0.3">
      <c r="D733" s="100"/>
      <c r="E733" s="100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59"/>
    </row>
    <row r="734" spans="4:27" ht="15.75" customHeight="1" x14ac:dyDescent="0.3">
      <c r="D734" s="100"/>
      <c r="E734" s="100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59"/>
    </row>
    <row r="735" spans="4:27" ht="15.75" customHeight="1" x14ac:dyDescent="0.3">
      <c r="D735" s="100"/>
      <c r="E735" s="100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59"/>
    </row>
    <row r="736" spans="4:27" ht="15.75" customHeight="1" x14ac:dyDescent="0.3">
      <c r="D736" s="100"/>
      <c r="E736" s="100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59"/>
    </row>
    <row r="737" spans="4:27" ht="15.75" customHeight="1" x14ac:dyDescent="0.3">
      <c r="D737" s="100"/>
      <c r="E737" s="100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59"/>
    </row>
    <row r="738" spans="4:27" ht="15.75" customHeight="1" x14ac:dyDescent="0.3">
      <c r="D738" s="100"/>
      <c r="E738" s="100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59"/>
    </row>
    <row r="739" spans="4:27" ht="15.75" customHeight="1" x14ac:dyDescent="0.3">
      <c r="D739" s="100"/>
      <c r="E739" s="100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59"/>
    </row>
    <row r="740" spans="4:27" ht="15.75" customHeight="1" x14ac:dyDescent="0.3">
      <c r="D740" s="100"/>
      <c r="E740" s="100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59"/>
    </row>
    <row r="741" spans="4:27" ht="15.75" customHeight="1" x14ac:dyDescent="0.3">
      <c r="D741" s="100"/>
      <c r="E741" s="100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59"/>
    </row>
    <row r="742" spans="4:27" ht="15.75" customHeight="1" x14ac:dyDescent="0.3">
      <c r="D742" s="100"/>
      <c r="E742" s="100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59"/>
    </row>
    <row r="743" spans="4:27" ht="15.75" customHeight="1" x14ac:dyDescent="0.3">
      <c r="D743" s="100"/>
      <c r="E743" s="100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59"/>
    </row>
    <row r="744" spans="4:27" ht="15.75" customHeight="1" x14ac:dyDescent="0.3">
      <c r="D744" s="100"/>
      <c r="E744" s="100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59"/>
    </row>
    <row r="745" spans="4:27" ht="15.75" customHeight="1" x14ac:dyDescent="0.3">
      <c r="D745" s="100"/>
      <c r="E745" s="100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59"/>
    </row>
    <row r="746" spans="4:27" ht="15.75" customHeight="1" x14ac:dyDescent="0.3">
      <c r="D746" s="100"/>
      <c r="E746" s="100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59"/>
    </row>
    <row r="747" spans="4:27" ht="15.75" customHeight="1" x14ac:dyDescent="0.3">
      <c r="D747" s="100"/>
      <c r="E747" s="100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59"/>
    </row>
    <row r="748" spans="4:27" ht="15.75" customHeight="1" x14ac:dyDescent="0.3">
      <c r="D748" s="100"/>
      <c r="E748" s="100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59"/>
    </row>
    <row r="749" spans="4:27" ht="15.75" customHeight="1" x14ac:dyDescent="0.3">
      <c r="D749" s="100"/>
      <c r="E749" s="100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59"/>
    </row>
    <row r="750" spans="4:27" ht="15.75" customHeight="1" x14ac:dyDescent="0.3">
      <c r="D750" s="100"/>
      <c r="E750" s="100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59"/>
    </row>
    <row r="751" spans="4:27" ht="15.75" customHeight="1" x14ac:dyDescent="0.3">
      <c r="D751" s="100"/>
      <c r="E751" s="100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59"/>
    </row>
    <row r="752" spans="4:27" ht="15.75" customHeight="1" x14ac:dyDescent="0.3">
      <c r="D752" s="100"/>
      <c r="E752" s="100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59"/>
    </row>
    <row r="753" spans="4:27" ht="15.75" customHeight="1" x14ac:dyDescent="0.3">
      <c r="D753" s="100"/>
      <c r="E753" s="100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59"/>
    </row>
    <row r="754" spans="4:27" ht="15.75" customHeight="1" x14ac:dyDescent="0.3">
      <c r="D754" s="100"/>
      <c r="E754" s="100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59"/>
    </row>
    <row r="755" spans="4:27" ht="15.75" customHeight="1" x14ac:dyDescent="0.3">
      <c r="D755" s="100"/>
      <c r="E755" s="100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59"/>
    </row>
    <row r="756" spans="4:27" ht="15.75" customHeight="1" x14ac:dyDescent="0.3">
      <c r="D756" s="100"/>
      <c r="E756" s="100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59"/>
    </row>
    <row r="757" spans="4:27" ht="15.75" customHeight="1" x14ac:dyDescent="0.3">
      <c r="D757" s="100"/>
      <c r="E757" s="100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59"/>
    </row>
    <row r="758" spans="4:27" ht="15.75" customHeight="1" x14ac:dyDescent="0.3">
      <c r="D758" s="100"/>
      <c r="E758" s="100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59"/>
    </row>
    <row r="759" spans="4:27" ht="15.75" customHeight="1" x14ac:dyDescent="0.3">
      <c r="D759" s="100"/>
      <c r="E759" s="100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59"/>
    </row>
    <row r="760" spans="4:27" ht="15.75" customHeight="1" x14ac:dyDescent="0.3">
      <c r="D760" s="100"/>
      <c r="E760" s="100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59"/>
    </row>
    <row r="761" spans="4:27" ht="15.75" customHeight="1" x14ac:dyDescent="0.3">
      <c r="D761" s="100"/>
      <c r="E761" s="100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59"/>
    </row>
    <row r="762" spans="4:27" ht="15.75" customHeight="1" x14ac:dyDescent="0.3">
      <c r="D762" s="100"/>
      <c r="E762" s="100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59"/>
    </row>
    <row r="763" spans="4:27" ht="15.75" customHeight="1" x14ac:dyDescent="0.3">
      <c r="D763" s="100"/>
      <c r="E763" s="100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59"/>
    </row>
    <row r="764" spans="4:27" ht="15.75" customHeight="1" x14ac:dyDescent="0.3">
      <c r="D764" s="100"/>
      <c r="E764" s="100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59"/>
    </row>
    <row r="765" spans="4:27" ht="15.75" customHeight="1" x14ac:dyDescent="0.3">
      <c r="D765" s="100"/>
      <c r="E765" s="100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59"/>
    </row>
    <row r="766" spans="4:27" ht="15.75" customHeight="1" x14ac:dyDescent="0.3">
      <c r="D766" s="100"/>
      <c r="E766" s="100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59"/>
    </row>
    <row r="767" spans="4:27" ht="15.75" customHeight="1" x14ac:dyDescent="0.3">
      <c r="D767" s="100"/>
      <c r="E767" s="100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59"/>
    </row>
    <row r="768" spans="4:27" ht="15.75" customHeight="1" x14ac:dyDescent="0.3">
      <c r="D768" s="100"/>
      <c r="E768" s="100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59"/>
    </row>
    <row r="769" spans="4:27" ht="15.75" customHeight="1" x14ac:dyDescent="0.3">
      <c r="D769" s="100"/>
      <c r="E769" s="100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59"/>
    </row>
    <row r="770" spans="4:27" ht="15.75" customHeight="1" x14ac:dyDescent="0.3">
      <c r="D770" s="100"/>
      <c r="E770" s="100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59"/>
    </row>
    <row r="771" spans="4:27" ht="15.75" customHeight="1" x14ac:dyDescent="0.3">
      <c r="D771" s="100"/>
      <c r="E771" s="100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59"/>
    </row>
    <row r="772" spans="4:27" ht="15.75" customHeight="1" x14ac:dyDescent="0.3">
      <c r="D772" s="100"/>
      <c r="E772" s="100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59"/>
    </row>
    <row r="773" spans="4:27" ht="15.75" customHeight="1" x14ac:dyDescent="0.3">
      <c r="D773" s="100"/>
      <c r="E773" s="100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59"/>
    </row>
    <row r="774" spans="4:27" ht="15.75" customHeight="1" x14ac:dyDescent="0.3">
      <c r="D774" s="100"/>
      <c r="E774" s="100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59"/>
    </row>
    <row r="775" spans="4:27" ht="15.75" customHeight="1" x14ac:dyDescent="0.3">
      <c r="D775" s="100"/>
      <c r="E775" s="100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59"/>
    </row>
    <row r="776" spans="4:27" ht="15.75" customHeight="1" x14ac:dyDescent="0.3">
      <c r="D776" s="100"/>
      <c r="E776" s="100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59"/>
    </row>
    <row r="777" spans="4:27" ht="15.75" customHeight="1" x14ac:dyDescent="0.3">
      <c r="D777" s="100"/>
      <c r="E777" s="100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59"/>
    </row>
    <row r="778" spans="4:27" ht="15.75" customHeight="1" x14ac:dyDescent="0.3">
      <c r="D778" s="100"/>
      <c r="E778" s="100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59"/>
    </row>
    <row r="779" spans="4:27" ht="15.75" customHeight="1" x14ac:dyDescent="0.3">
      <c r="D779" s="100"/>
      <c r="E779" s="100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59"/>
    </row>
    <row r="780" spans="4:27" ht="15.75" customHeight="1" x14ac:dyDescent="0.3">
      <c r="D780" s="100"/>
      <c r="E780" s="100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59"/>
    </row>
    <row r="781" spans="4:27" ht="15.75" customHeight="1" x14ac:dyDescent="0.3">
      <c r="D781" s="100"/>
      <c r="E781" s="100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59"/>
    </row>
    <row r="782" spans="4:27" ht="15.75" customHeight="1" x14ac:dyDescent="0.3">
      <c r="D782" s="100"/>
      <c r="E782" s="100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59"/>
    </row>
    <row r="783" spans="4:27" ht="15.75" customHeight="1" x14ac:dyDescent="0.3">
      <c r="D783" s="100"/>
      <c r="E783" s="100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59"/>
    </row>
    <row r="784" spans="4:27" ht="15.75" customHeight="1" x14ac:dyDescent="0.3">
      <c r="D784" s="100"/>
      <c r="E784" s="100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59"/>
    </row>
    <row r="785" spans="4:27" ht="15.75" customHeight="1" x14ac:dyDescent="0.3">
      <c r="D785" s="100"/>
      <c r="E785" s="100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59"/>
    </row>
    <row r="786" spans="4:27" ht="15.75" customHeight="1" x14ac:dyDescent="0.3">
      <c r="D786" s="100"/>
      <c r="E786" s="100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59"/>
    </row>
    <row r="787" spans="4:27" ht="15.75" customHeight="1" x14ac:dyDescent="0.3">
      <c r="D787" s="100"/>
      <c r="E787" s="100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59"/>
    </row>
    <row r="788" spans="4:27" ht="15.75" customHeight="1" x14ac:dyDescent="0.3">
      <c r="D788" s="100"/>
      <c r="E788" s="100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59"/>
    </row>
    <row r="789" spans="4:27" ht="15.75" customHeight="1" x14ac:dyDescent="0.3">
      <c r="D789" s="100"/>
      <c r="E789" s="100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59"/>
    </row>
    <row r="790" spans="4:27" ht="15.75" customHeight="1" x14ac:dyDescent="0.3">
      <c r="D790" s="100"/>
      <c r="E790" s="100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59"/>
    </row>
    <row r="791" spans="4:27" ht="15.75" customHeight="1" x14ac:dyDescent="0.3">
      <c r="D791" s="100"/>
      <c r="E791" s="100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59"/>
    </row>
    <row r="792" spans="4:27" ht="15.75" customHeight="1" x14ac:dyDescent="0.3">
      <c r="D792" s="100"/>
      <c r="E792" s="100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59"/>
    </row>
    <row r="793" spans="4:27" ht="15.75" customHeight="1" x14ac:dyDescent="0.3">
      <c r="D793" s="100"/>
      <c r="E793" s="100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59"/>
    </row>
    <row r="794" spans="4:27" ht="15.75" customHeight="1" x14ac:dyDescent="0.3">
      <c r="D794" s="100"/>
      <c r="E794" s="100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59"/>
    </row>
    <row r="795" spans="4:27" ht="15.75" customHeight="1" x14ac:dyDescent="0.3">
      <c r="D795" s="100"/>
      <c r="E795" s="100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59"/>
    </row>
    <row r="796" spans="4:27" ht="15.75" customHeight="1" x14ac:dyDescent="0.3">
      <c r="D796" s="100"/>
      <c r="E796" s="100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59"/>
    </row>
    <row r="797" spans="4:27" ht="15.75" customHeight="1" x14ac:dyDescent="0.3">
      <c r="D797" s="100"/>
      <c r="E797" s="100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59"/>
    </row>
    <row r="798" spans="4:27" ht="15.75" customHeight="1" x14ac:dyDescent="0.3">
      <c r="D798" s="100"/>
      <c r="E798" s="100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59"/>
    </row>
    <row r="799" spans="4:27" ht="15.75" customHeight="1" x14ac:dyDescent="0.3">
      <c r="D799" s="100"/>
      <c r="E799" s="100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59"/>
    </row>
    <row r="800" spans="4:27" ht="15.75" customHeight="1" x14ac:dyDescent="0.3">
      <c r="D800" s="100"/>
      <c r="E800" s="100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59"/>
    </row>
    <row r="801" spans="4:27" ht="15.75" customHeight="1" x14ac:dyDescent="0.3">
      <c r="D801" s="100"/>
      <c r="E801" s="100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59"/>
    </row>
    <row r="802" spans="4:27" ht="15.75" customHeight="1" x14ac:dyDescent="0.3">
      <c r="D802" s="100"/>
      <c r="E802" s="100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59"/>
    </row>
    <row r="803" spans="4:27" ht="15.75" customHeight="1" x14ac:dyDescent="0.3">
      <c r="D803" s="100"/>
      <c r="E803" s="100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59"/>
    </row>
    <row r="804" spans="4:27" ht="15.75" customHeight="1" x14ac:dyDescent="0.3">
      <c r="D804" s="100"/>
      <c r="E804" s="100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59"/>
    </row>
    <row r="805" spans="4:27" ht="15.75" customHeight="1" x14ac:dyDescent="0.3">
      <c r="D805" s="100"/>
      <c r="E805" s="100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59"/>
    </row>
    <row r="806" spans="4:27" ht="15.75" customHeight="1" x14ac:dyDescent="0.3">
      <c r="D806" s="100"/>
      <c r="E806" s="100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59"/>
    </row>
    <row r="807" spans="4:27" ht="15.75" customHeight="1" x14ac:dyDescent="0.3">
      <c r="D807" s="100"/>
      <c r="E807" s="100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59"/>
    </row>
    <row r="808" spans="4:27" ht="15.75" customHeight="1" x14ac:dyDescent="0.3">
      <c r="D808" s="100"/>
      <c r="E808" s="100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59"/>
    </row>
    <row r="809" spans="4:27" ht="15.75" customHeight="1" x14ac:dyDescent="0.3">
      <c r="D809" s="100"/>
      <c r="E809" s="100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59"/>
    </row>
    <row r="810" spans="4:27" ht="15.75" customHeight="1" x14ac:dyDescent="0.3">
      <c r="D810" s="100"/>
      <c r="E810" s="100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59"/>
    </row>
    <row r="811" spans="4:27" ht="15.75" customHeight="1" x14ac:dyDescent="0.3">
      <c r="D811" s="100"/>
      <c r="E811" s="100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59"/>
    </row>
    <row r="812" spans="4:27" ht="15.75" customHeight="1" x14ac:dyDescent="0.3">
      <c r="D812" s="100"/>
      <c r="E812" s="100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59"/>
    </row>
    <row r="813" spans="4:27" ht="15.75" customHeight="1" x14ac:dyDescent="0.3">
      <c r="D813" s="100"/>
      <c r="E813" s="100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59"/>
    </row>
    <row r="814" spans="4:27" ht="15.75" customHeight="1" x14ac:dyDescent="0.3">
      <c r="D814" s="100"/>
      <c r="E814" s="100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59"/>
    </row>
    <row r="815" spans="4:27" ht="15.75" customHeight="1" x14ac:dyDescent="0.3">
      <c r="D815" s="100"/>
      <c r="E815" s="100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59"/>
    </row>
    <row r="816" spans="4:27" ht="15.75" customHeight="1" x14ac:dyDescent="0.3">
      <c r="D816" s="100"/>
      <c r="E816" s="100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59"/>
    </row>
    <row r="817" spans="4:27" ht="15.75" customHeight="1" x14ac:dyDescent="0.3">
      <c r="D817" s="100"/>
      <c r="E817" s="100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59"/>
    </row>
    <row r="818" spans="4:27" ht="15.75" customHeight="1" x14ac:dyDescent="0.3">
      <c r="D818" s="100"/>
      <c r="E818" s="100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59"/>
    </row>
    <row r="819" spans="4:27" ht="15.75" customHeight="1" x14ac:dyDescent="0.3">
      <c r="D819" s="100"/>
      <c r="E819" s="100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59"/>
    </row>
    <row r="820" spans="4:27" ht="15.75" customHeight="1" x14ac:dyDescent="0.3">
      <c r="D820" s="100"/>
      <c r="E820" s="100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59"/>
    </row>
    <row r="821" spans="4:27" ht="15.75" customHeight="1" x14ac:dyDescent="0.3">
      <c r="D821" s="100"/>
      <c r="E821" s="100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59"/>
    </row>
    <row r="822" spans="4:27" ht="15.75" customHeight="1" x14ac:dyDescent="0.3">
      <c r="D822" s="100"/>
      <c r="E822" s="100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59"/>
    </row>
    <row r="823" spans="4:27" ht="15.75" customHeight="1" x14ac:dyDescent="0.3">
      <c r="D823" s="100"/>
      <c r="E823" s="100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59"/>
    </row>
    <row r="824" spans="4:27" ht="15.75" customHeight="1" x14ac:dyDescent="0.3">
      <c r="D824" s="100"/>
      <c r="E824" s="100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59"/>
    </row>
    <row r="825" spans="4:27" ht="15.75" customHeight="1" x14ac:dyDescent="0.3">
      <c r="D825" s="100"/>
      <c r="E825" s="100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59"/>
    </row>
    <row r="826" spans="4:27" ht="15.75" customHeight="1" x14ac:dyDescent="0.3">
      <c r="D826" s="100"/>
      <c r="E826" s="100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59"/>
    </row>
    <row r="827" spans="4:27" ht="15.75" customHeight="1" x14ac:dyDescent="0.3">
      <c r="D827" s="100"/>
      <c r="E827" s="100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59"/>
    </row>
    <row r="828" spans="4:27" ht="15.75" customHeight="1" x14ac:dyDescent="0.3">
      <c r="D828" s="100"/>
      <c r="E828" s="100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59"/>
    </row>
    <row r="829" spans="4:27" ht="15.75" customHeight="1" x14ac:dyDescent="0.3">
      <c r="D829" s="100"/>
      <c r="E829" s="100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59"/>
    </row>
    <row r="830" spans="4:27" ht="15.75" customHeight="1" x14ac:dyDescent="0.3">
      <c r="D830" s="100"/>
      <c r="E830" s="100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59"/>
    </row>
    <row r="831" spans="4:27" ht="15.75" customHeight="1" x14ac:dyDescent="0.3">
      <c r="D831" s="100"/>
      <c r="E831" s="100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59"/>
    </row>
    <row r="832" spans="4:27" ht="15.75" customHeight="1" x14ac:dyDescent="0.3">
      <c r="D832" s="100"/>
      <c r="E832" s="100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59"/>
    </row>
    <row r="833" spans="4:27" ht="15.75" customHeight="1" x14ac:dyDescent="0.3">
      <c r="D833" s="100"/>
      <c r="E833" s="100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59"/>
    </row>
    <row r="834" spans="4:27" ht="15.75" customHeight="1" x14ac:dyDescent="0.3">
      <c r="D834" s="100"/>
      <c r="E834" s="100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59"/>
    </row>
    <row r="835" spans="4:27" ht="15.75" customHeight="1" x14ac:dyDescent="0.3">
      <c r="D835" s="100"/>
      <c r="E835" s="100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59"/>
    </row>
    <row r="836" spans="4:27" ht="15.75" customHeight="1" x14ac:dyDescent="0.3">
      <c r="D836" s="100"/>
      <c r="E836" s="100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59"/>
    </row>
    <row r="837" spans="4:27" ht="15.75" customHeight="1" x14ac:dyDescent="0.3">
      <c r="D837" s="100"/>
      <c r="E837" s="100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59"/>
    </row>
    <row r="838" spans="4:27" ht="15.75" customHeight="1" x14ac:dyDescent="0.3">
      <c r="D838" s="100"/>
      <c r="E838" s="100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59"/>
    </row>
    <row r="839" spans="4:27" ht="15.75" customHeight="1" x14ac:dyDescent="0.3">
      <c r="D839" s="100"/>
      <c r="E839" s="100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59"/>
    </row>
    <row r="840" spans="4:27" ht="15.75" customHeight="1" x14ac:dyDescent="0.3">
      <c r="D840" s="100"/>
      <c r="E840" s="100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59"/>
    </row>
    <row r="841" spans="4:27" ht="15.75" customHeight="1" x14ac:dyDescent="0.3">
      <c r="D841" s="100"/>
      <c r="E841" s="100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59"/>
    </row>
    <row r="842" spans="4:27" ht="15.75" customHeight="1" x14ac:dyDescent="0.3">
      <c r="D842" s="100"/>
      <c r="E842" s="100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59"/>
    </row>
    <row r="843" spans="4:27" ht="15.75" customHeight="1" x14ac:dyDescent="0.3">
      <c r="D843" s="100"/>
      <c r="E843" s="100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59"/>
    </row>
    <row r="844" spans="4:27" ht="15.75" customHeight="1" x14ac:dyDescent="0.3">
      <c r="D844" s="100"/>
      <c r="E844" s="100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59"/>
    </row>
    <row r="845" spans="4:27" ht="15.75" customHeight="1" x14ac:dyDescent="0.3">
      <c r="D845" s="100"/>
      <c r="E845" s="100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59"/>
    </row>
    <row r="846" spans="4:27" ht="15.75" customHeight="1" x14ac:dyDescent="0.3">
      <c r="D846" s="100"/>
      <c r="E846" s="100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59"/>
    </row>
    <row r="847" spans="4:27" ht="15.75" customHeight="1" x14ac:dyDescent="0.3">
      <c r="D847" s="100"/>
      <c r="E847" s="100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59"/>
    </row>
    <row r="848" spans="4:27" ht="15.75" customHeight="1" x14ac:dyDescent="0.3">
      <c r="D848" s="100"/>
      <c r="E848" s="100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59"/>
    </row>
    <row r="849" spans="4:27" ht="15.75" customHeight="1" x14ac:dyDescent="0.3">
      <c r="D849" s="100"/>
      <c r="E849" s="100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59"/>
    </row>
    <row r="850" spans="4:27" ht="15.75" customHeight="1" x14ac:dyDescent="0.3">
      <c r="D850" s="100"/>
      <c r="E850" s="100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59"/>
    </row>
    <row r="851" spans="4:27" ht="15.75" customHeight="1" x14ac:dyDescent="0.3">
      <c r="D851" s="100"/>
      <c r="E851" s="100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59"/>
    </row>
    <row r="852" spans="4:27" ht="15.75" customHeight="1" x14ac:dyDescent="0.3">
      <c r="D852" s="100"/>
      <c r="E852" s="100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59"/>
    </row>
    <row r="853" spans="4:27" ht="15.75" customHeight="1" x14ac:dyDescent="0.3">
      <c r="D853" s="100"/>
      <c r="E853" s="100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59"/>
    </row>
    <row r="854" spans="4:27" ht="15.75" customHeight="1" x14ac:dyDescent="0.3">
      <c r="D854" s="100"/>
      <c r="E854" s="100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59"/>
    </row>
    <row r="855" spans="4:27" ht="15.75" customHeight="1" x14ac:dyDescent="0.3">
      <c r="D855" s="100"/>
      <c r="E855" s="100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59"/>
    </row>
    <row r="856" spans="4:27" ht="15.75" customHeight="1" x14ac:dyDescent="0.3">
      <c r="D856" s="100"/>
      <c r="E856" s="100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59"/>
    </row>
    <row r="857" spans="4:27" ht="15.75" customHeight="1" x14ac:dyDescent="0.3">
      <c r="D857" s="100"/>
      <c r="E857" s="100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59"/>
    </row>
    <row r="858" spans="4:27" ht="15.75" customHeight="1" x14ac:dyDescent="0.3">
      <c r="D858" s="100"/>
      <c r="E858" s="100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59"/>
    </row>
    <row r="859" spans="4:27" ht="15.75" customHeight="1" x14ac:dyDescent="0.3">
      <c r="D859" s="100"/>
      <c r="E859" s="100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59"/>
    </row>
    <row r="860" spans="4:27" ht="15.75" customHeight="1" x14ac:dyDescent="0.3">
      <c r="D860" s="100"/>
      <c r="E860" s="100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59"/>
    </row>
    <row r="861" spans="4:27" ht="15.75" customHeight="1" x14ac:dyDescent="0.3">
      <c r="D861" s="100"/>
      <c r="E861" s="100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59"/>
    </row>
    <row r="862" spans="4:27" ht="15.75" customHeight="1" x14ac:dyDescent="0.3">
      <c r="D862" s="100"/>
      <c r="E862" s="100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59"/>
    </row>
    <row r="863" spans="4:27" ht="15.75" customHeight="1" x14ac:dyDescent="0.3">
      <c r="D863" s="100"/>
      <c r="E863" s="100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59"/>
    </row>
    <row r="864" spans="4:27" ht="15.75" customHeight="1" x14ac:dyDescent="0.3">
      <c r="D864" s="100"/>
      <c r="E864" s="100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59"/>
    </row>
    <row r="865" spans="4:27" ht="15.75" customHeight="1" x14ac:dyDescent="0.3">
      <c r="D865" s="100"/>
      <c r="E865" s="100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59"/>
    </row>
    <row r="866" spans="4:27" ht="15.75" customHeight="1" x14ac:dyDescent="0.3">
      <c r="D866" s="100"/>
      <c r="E866" s="100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59"/>
    </row>
    <row r="867" spans="4:27" ht="15.75" customHeight="1" x14ac:dyDescent="0.3">
      <c r="D867" s="100"/>
      <c r="E867" s="100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59"/>
    </row>
    <row r="868" spans="4:27" ht="15.75" customHeight="1" x14ac:dyDescent="0.3">
      <c r="D868" s="100"/>
      <c r="E868" s="100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59"/>
    </row>
    <row r="869" spans="4:27" ht="15.75" customHeight="1" x14ac:dyDescent="0.3">
      <c r="D869" s="100"/>
      <c r="E869" s="100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59"/>
    </row>
    <row r="870" spans="4:27" ht="15.75" customHeight="1" x14ac:dyDescent="0.3">
      <c r="D870" s="100"/>
      <c r="E870" s="100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59"/>
    </row>
    <row r="871" spans="4:27" ht="15.75" customHeight="1" x14ac:dyDescent="0.3">
      <c r="D871" s="100"/>
      <c r="E871" s="100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59"/>
    </row>
    <row r="872" spans="4:27" ht="15.75" customHeight="1" x14ac:dyDescent="0.3">
      <c r="D872" s="100"/>
      <c r="E872" s="100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59"/>
    </row>
    <row r="873" spans="4:27" ht="15.75" customHeight="1" x14ac:dyDescent="0.3">
      <c r="D873" s="100"/>
      <c r="E873" s="100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59"/>
    </row>
    <row r="874" spans="4:27" ht="15.75" customHeight="1" x14ac:dyDescent="0.3">
      <c r="D874" s="100"/>
      <c r="E874" s="100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59"/>
    </row>
    <row r="875" spans="4:27" ht="15.75" customHeight="1" x14ac:dyDescent="0.3">
      <c r="D875" s="100"/>
      <c r="E875" s="100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59"/>
    </row>
    <row r="876" spans="4:27" ht="15.75" customHeight="1" x14ac:dyDescent="0.3">
      <c r="D876" s="100"/>
      <c r="E876" s="100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59"/>
    </row>
    <row r="877" spans="4:27" ht="15.75" customHeight="1" x14ac:dyDescent="0.3">
      <c r="D877" s="100"/>
      <c r="E877" s="100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59"/>
    </row>
    <row r="878" spans="4:27" ht="15.75" customHeight="1" x14ac:dyDescent="0.3">
      <c r="D878" s="100"/>
      <c r="E878" s="100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59"/>
    </row>
    <row r="879" spans="4:27" ht="15.75" customHeight="1" x14ac:dyDescent="0.3">
      <c r="D879" s="100"/>
      <c r="E879" s="100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59"/>
    </row>
    <row r="880" spans="4:27" ht="15.75" customHeight="1" x14ac:dyDescent="0.3">
      <c r="D880" s="100"/>
      <c r="E880" s="100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59"/>
    </row>
    <row r="881" spans="4:27" ht="15.75" customHeight="1" x14ac:dyDescent="0.3">
      <c r="D881" s="100"/>
      <c r="E881" s="100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59"/>
    </row>
    <row r="882" spans="4:27" ht="15.75" customHeight="1" x14ac:dyDescent="0.3">
      <c r="D882" s="100"/>
      <c r="E882" s="100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59"/>
    </row>
    <row r="883" spans="4:27" ht="15.75" customHeight="1" x14ac:dyDescent="0.3">
      <c r="D883" s="100"/>
      <c r="E883" s="100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59"/>
    </row>
    <row r="884" spans="4:27" ht="15.75" customHeight="1" x14ac:dyDescent="0.3">
      <c r="D884" s="100"/>
      <c r="E884" s="100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59"/>
    </row>
    <row r="885" spans="4:27" ht="15.75" customHeight="1" x14ac:dyDescent="0.3">
      <c r="D885" s="100"/>
      <c r="E885" s="100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59"/>
    </row>
    <row r="886" spans="4:27" ht="15.75" customHeight="1" x14ac:dyDescent="0.3">
      <c r="D886" s="100"/>
      <c r="E886" s="100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59"/>
    </row>
    <row r="887" spans="4:27" ht="15.75" customHeight="1" x14ac:dyDescent="0.3">
      <c r="D887" s="100"/>
      <c r="E887" s="100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59"/>
    </row>
    <row r="888" spans="4:27" ht="15.75" customHeight="1" x14ac:dyDescent="0.3">
      <c r="D888" s="100"/>
      <c r="E888" s="100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59"/>
    </row>
    <row r="889" spans="4:27" ht="15.75" customHeight="1" x14ac:dyDescent="0.3">
      <c r="D889" s="100"/>
      <c r="E889" s="100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59"/>
    </row>
    <row r="890" spans="4:27" ht="15.75" customHeight="1" x14ac:dyDescent="0.3">
      <c r="D890" s="100"/>
      <c r="E890" s="100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59"/>
    </row>
    <row r="891" spans="4:27" ht="15.75" customHeight="1" x14ac:dyDescent="0.3">
      <c r="D891" s="100"/>
      <c r="E891" s="100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59"/>
    </row>
    <row r="892" spans="4:27" ht="15.75" customHeight="1" x14ac:dyDescent="0.3">
      <c r="D892" s="100"/>
      <c r="E892" s="100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59"/>
    </row>
    <row r="893" spans="4:27" ht="15.75" customHeight="1" x14ac:dyDescent="0.3">
      <c r="D893" s="100"/>
      <c r="E893" s="100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59"/>
    </row>
    <row r="894" spans="4:27" ht="15.75" customHeight="1" x14ac:dyDescent="0.3">
      <c r="D894" s="100"/>
      <c r="E894" s="100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59"/>
    </row>
    <row r="895" spans="4:27" ht="15.75" customHeight="1" x14ac:dyDescent="0.3">
      <c r="D895" s="100"/>
      <c r="E895" s="100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59"/>
    </row>
    <row r="896" spans="4:27" ht="15.75" customHeight="1" x14ac:dyDescent="0.3">
      <c r="D896" s="100"/>
      <c r="E896" s="100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59"/>
    </row>
    <row r="897" spans="4:27" ht="15.75" customHeight="1" x14ac:dyDescent="0.3">
      <c r="D897" s="100"/>
      <c r="E897" s="100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59"/>
    </row>
    <row r="898" spans="4:27" ht="15.75" customHeight="1" x14ac:dyDescent="0.3">
      <c r="D898" s="100"/>
      <c r="E898" s="100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59"/>
    </row>
    <row r="899" spans="4:27" ht="15.75" customHeight="1" x14ac:dyDescent="0.3">
      <c r="D899" s="100"/>
      <c r="E899" s="100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59"/>
    </row>
    <row r="900" spans="4:27" ht="15.75" customHeight="1" x14ac:dyDescent="0.3">
      <c r="D900" s="100"/>
      <c r="E900" s="100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59"/>
    </row>
    <row r="901" spans="4:27" ht="15.75" customHeight="1" x14ac:dyDescent="0.3">
      <c r="D901" s="100"/>
      <c r="E901" s="100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59"/>
    </row>
    <row r="902" spans="4:27" ht="15.75" customHeight="1" x14ac:dyDescent="0.3">
      <c r="D902" s="100"/>
      <c r="E902" s="100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59"/>
    </row>
    <row r="903" spans="4:27" ht="15.75" customHeight="1" x14ac:dyDescent="0.3">
      <c r="D903" s="100"/>
      <c r="E903" s="100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59"/>
    </row>
    <row r="904" spans="4:27" ht="15.75" customHeight="1" x14ac:dyDescent="0.3">
      <c r="D904" s="100"/>
      <c r="E904" s="100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59"/>
    </row>
    <row r="905" spans="4:27" ht="15.75" customHeight="1" x14ac:dyDescent="0.3">
      <c r="D905" s="100"/>
      <c r="E905" s="100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59"/>
    </row>
    <row r="906" spans="4:27" ht="15.75" customHeight="1" x14ac:dyDescent="0.3">
      <c r="D906" s="100"/>
      <c r="E906" s="100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59"/>
    </row>
    <row r="907" spans="4:27" ht="15.75" customHeight="1" x14ac:dyDescent="0.3">
      <c r="D907" s="100"/>
      <c r="E907" s="100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59"/>
    </row>
    <row r="908" spans="4:27" ht="15.75" customHeight="1" x14ac:dyDescent="0.3">
      <c r="D908" s="100"/>
      <c r="E908" s="100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59"/>
    </row>
    <row r="909" spans="4:27" ht="15.75" customHeight="1" x14ac:dyDescent="0.3">
      <c r="D909" s="100"/>
      <c r="E909" s="100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59"/>
    </row>
    <row r="910" spans="4:27" ht="15.75" customHeight="1" x14ac:dyDescent="0.3">
      <c r="D910" s="100"/>
      <c r="E910" s="100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59"/>
    </row>
    <row r="911" spans="4:27" ht="15.75" customHeight="1" x14ac:dyDescent="0.3">
      <c r="D911" s="100"/>
      <c r="E911" s="100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59"/>
    </row>
    <row r="912" spans="4:27" ht="15.75" customHeight="1" x14ac:dyDescent="0.3">
      <c r="D912" s="100"/>
      <c r="E912" s="100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59"/>
    </row>
    <row r="913" spans="4:27" ht="15.75" customHeight="1" x14ac:dyDescent="0.3">
      <c r="D913" s="100"/>
      <c r="E913" s="100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59"/>
    </row>
    <row r="914" spans="4:27" ht="15.75" customHeight="1" x14ac:dyDescent="0.3">
      <c r="D914" s="100"/>
      <c r="E914" s="100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59"/>
    </row>
    <row r="915" spans="4:27" ht="15.75" customHeight="1" x14ac:dyDescent="0.3">
      <c r="D915" s="100"/>
      <c r="E915" s="100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59"/>
    </row>
    <row r="916" spans="4:27" ht="15.75" customHeight="1" x14ac:dyDescent="0.3">
      <c r="D916" s="100"/>
      <c r="E916" s="100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59"/>
    </row>
    <row r="917" spans="4:27" ht="15.75" customHeight="1" x14ac:dyDescent="0.3">
      <c r="D917" s="100"/>
      <c r="E917" s="100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59"/>
    </row>
    <row r="918" spans="4:27" ht="15.75" customHeight="1" x14ac:dyDescent="0.3">
      <c r="D918" s="100"/>
      <c r="E918" s="100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59"/>
    </row>
    <row r="919" spans="4:27" ht="15.75" customHeight="1" x14ac:dyDescent="0.3">
      <c r="D919" s="100"/>
      <c r="E919" s="100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59"/>
    </row>
    <row r="920" spans="4:27" ht="15.75" customHeight="1" x14ac:dyDescent="0.3">
      <c r="D920" s="100"/>
      <c r="E920" s="100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59"/>
    </row>
    <row r="921" spans="4:27" ht="15.75" customHeight="1" x14ac:dyDescent="0.3">
      <c r="D921" s="100"/>
      <c r="E921" s="100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59"/>
    </row>
    <row r="922" spans="4:27" ht="15.75" customHeight="1" x14ac:dyDescent="0.3">
      <c r="D922" s="100"/>
      <c r="E922" s="100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59"/>
    </row>
    <row r="923" spans="4:27" ht="15.75" customHeight="1" x14ac:dyDescent="0.3">
      <c r="D923" s="100"/>
      <c r="E923" s="100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59"/>
    </row>
    <row r="924" spans="4:27" ht="15.75" customHeight="1" x14ac:dyDescent="0.3">
      <c r="D924" s="100"/>
      <c r="E924" s="100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59"/>
    </row>
    <row r="925" spans="4:27" ht="15.75" customHeight="1" x14ac:dyDescent="0.3">
      <c r="D925" s="100"/>
      <c r="E925" s="100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59"/>
    </row>
    <row r="926" spans="4:27" ht="15.75" customHeight="1" x14ac:dyDescent="0.3">
      <c r="D926" s="100"/>
      <c r="E926" s="100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59"/>
    </row>
    <row r="927" spans="4:27" ht="15.75" customHeight="1" x14ac:dyDescent="0.3">
      <c r="D927" s="100"/>
      <c r="E927" s="100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59"/>
    </row>
    <row r="928" spans="4:27" ht="15.75" customHeight="1" x14ac:dyDescent="0.3">
      <c r="D928" s="100"/>
      <c r="E928" s="100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59"/>
    </row>
    <row r="929" spans="4:27" ht="15.75" customHeight="1" x14ac:dyDescent="0.3">
      <c r="D929" s="100"/>
      <c r="E929" s="100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59"/>
    </row>
    <row r="930" spans="4:27" ht="15.75" customHeight="1" x14ac:dyDescent="0.3">
      <c r="D930" s="100"/>
      <c r="E930" s="100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59"/>
    </row>
    <row r="931" spans="4:27" ht="15.75" customHeight="1" x14ac:dyDescent="0.3">
      <c r="D931" s="100"/>
      <c r="E931" s="100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59"/>
    </row>
    <row r="932" spans="4:27" ht="15.75" customHeight="1" x14ac:dyDescent="0.3">
      <c r="D932" s="100"/>
      <c r="E932" s="100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59"/>
    </row>
    <row r="933" spans="4:27" ht="15.75" customHeight="1" x14ac:dyDescent="0.3">
      <c r="D933" s="100"/>
      <c r="E933" s="100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59"/>
    </row>
    <row r="934" spans="4:27" ht="15.75" customHeight="1" x14ac:dyDescent="0.3">
      <c r="D934" s="100"/>
      <c r="E934" s="100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59"/>
    </row>
    <row r="935" spans="4:27" ht="15.75" customHeight="1" x14ac:dyDescent="0.3">
      <c r="D935" s="100"/>
      <c r="E935" s="100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59"/>
    </row>
    <row r="936" spans="4:27" ht="15.75" customHeight="1" x14ac:dyDescent="0.3">
      <c r="D936" s="100"/>
      <c r="E936" s="100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59"/>
    </row>
    <row r="937" spans="4:27" ht="15.75" customHeight="1" x14ac:dyDescent="0.3">
      <c r="D937" s="100"/>
      <c r="E937" s="100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59"/>
    </row>
    <row r="938" spans="4:27" ht="15.75" customHeight="1" x14ac:dyDescent="0.3">
      <c r="D938" s="100"/>
      <c r="E938" s="100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59"/>
    </row>
    <row r="939" spans="4:27" ht="15.75" customHeight="1" x14ac:dyDescent="0.3">
      <c r="D939" s="100"/>
      <c r="E939" s="100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59"/>
    </row>
    <row r="940" spans="4:27" ht="15.75" customHeight="1" x14ac:dyDescent="0.3">
      <c r="D940" s="100"/>
      <c r="E940" s="100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59"/>
    </row>
    <row r="941" spans="4:27" ht="15.75" customHeight="1" x14ac:dyDescent="0.3">
      <c r="D941" s="100"/>
      <c r="E941" s="100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59"/>
    </row>
    <row r="942" spans="4:27" ht="15.75" customHeight="1" x14ac:dyDescent="0.3">
      <c r="D942" s="100"/>
      <c r="E942" s="100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59"/>
    </row>
    <row r="943" spans="4:27" ht="15.75" customHeight="1" x14ac:dyDescent="0.3">
      <c r="D943" s="100"/>
      <c r="E943" s="100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59"/>
    </row>
    <row r="944" spans="4:27" ht="15.75" customHeight="1" x14ac:dyDescent="0.3">
      <c r="D944" s="100"/>
      <c r="E944" s="100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59"/>
    </row>
    <row r="945" spans="4:27" ht="15.75" customHeight="1" x14ac:dyDescent="0.3">
      <c r="D945" s="100"/>
      <c r="E945" s="100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59"/>
    </row>
    <row r="946" spans="4:27" ht="15.75" customHeight="1" x14ac:dyDescent="0.3">
      <c r="D946" s="100"/>
      <c r="E946" s="100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59"/>
    </row>
    <row r="947" spans="4:27" ht="15.75" customHeight="1" x14ac:dyDescent="0.3">
      <c r="D947" s="100"/>
      <c r="E947" s="100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59"/>
    </row>
    <row r="948" spans="4:27" ht="15.75" customHeight="1" x14ac:dyDescent="0.3">
      <c r="D948" s="100"/>
      <c r="E948" s="100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59"/>
    </row>
    <row r="949" spans="4:27" ht="15.75" customHeight="1" x14ac:dyDescent="0.3">
      <c r="D949" s="100"/>
      <c r="E949" s="100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59"/>
    </row>
    <row r="950" spans="4:27" ht="15.75" customHeight="1" x14ac:dyDescent="0.3">
      <c r="D950" s="100"/>
      <c r="E950" s="100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59"/>
    </row>
    <row r="951" spans="4:27" ht="15.75" customHeight="1" x14ac:dyDescent="0.3">
      <c r="D951" s="100"/>
      <c r="E951" s="100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59"/>
    </row>
    <row r="952" spans="4:27" ht="15.75" customHeight="1" x14ac:dyDescent="0.3">
      <c r="D952" s="100"/>
      <c r="E952" s="100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59"/>
    </row>
    <row r="953" spans="4:27" ht="15.75" customHeight="1" x14ac:dyDescent="0.3">
      <c r="D953" s="100"/>
      <c r="E953" s="100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59"/>
    </row>
    <row r="954" spans="4:27" ht="15.75" customHeight="1" x14ac:dyDescent="0.3">
      <c r="D954" s="100"/>
      <c r="E954" s="100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59"/>
    </row>
    <row r="955" spans="4:27" ht="15.75" customHeight="1" x14ac:dyDescent="0.3">
      <c r="D955" s="100"/>
      <c r="E955" s="100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59"/>
    </row>
    <row r="956" spans="4:27" ht="15.75" customHeight="1" x14ac:dyDescent="0.3">
      <c r="D956" s="100"/>
      <c r="E956" s="100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59"/>
    </row>
    <row r="957" spans="4:27" ht="15.75" customHeight="1" x14ac:dyDescent="0.3">
      <c r="D957" s="100"/>
      <c r="E957" s="100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59"/>
    </row>
    <row r="958" spans="4:27" ht="15.75" customHeight="1" x14ac:dyDescent="0.3">
      <c r="D958" s="100"/>
      <c r="E958" s="100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59"/>
    </row>
    <row r="959" spans="4:27" ht="15.75" customHeight="1" x14ac:dyDescent="0.3">
      <c r="D959" s="100"/>
      <c r="E959" s="100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59"/>
    </row>
    <row r="960" spans="4:27" ht="15.75" customHeight="1" x14ac:dyDescent="0.3">
      <c r="D960" s="100"/>
      <c r="E960" s="100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59"/>
    </row>
    <row r="961" spans="4:27" ht="15.75" customHeight="1" x14ac:dyDescent="0.3">
      <c r="D961" s="100"/>
      <c r="E961" s="100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59"/>
    </row>
    <row r="962" spans="4:27" ht="15.75" customHeight="1" x14ac:dyDescent="0.3">
      <c r="D962" s="100"/>
      <c r="E962" s="100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59"/>
    </row>
    <row r="963" spans="4:27" ht="15.75" customHeight="1" x14ac:dyDescent="0.3">
      <c r="D963" s="100"/>
      <c r="E963" s="100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59"/>
    </row>
    <row r="964" spans="4:27" ht="15.75" customHeight="1" x14ac:dyDescent="0.3">
      <c r="D964" s="100"/>
      <c r="E964" s="100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59"/>
    </row>
    <row r="965" spans="4:27" ht="15.75" customHeight="1" x14ac:dyDescent="0.3">
      <c r="D965" s="100"/>
      <c r="E965" s="100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59"/>
    </row>
    <row r="966" spans="4:27" ht="15.75" customHeight="1" x14ac:dyDescent="0.3">
      <c r="D966" s="100"/>
      <c r="E966" s="100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59"/>
    </row>
    <row r="967" spans="4:27" ht="15.75" customHeight="1" x14ac:dyDescent="0.3">
      <c r="D967" s="100"/>
      <c r="E967" s="100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59"/>
    </row>
    <row r="968" spans="4:27" ht="15.75" customHeight="1" x14ac:dyDescent="0.3">
      <c r="D968" s="100"/>
      <c r="E968" s="100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59"/>
    </row>
    <row r="969" spans="4:27" ht="15.75" customHeight="1" x14ac:dyDescent="0.3">
      <c r="D969" s="100"/>
      <c r="E969" s="100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59"/>
    </row>
    <row r="970" spans="4:27" ht="15.75" customHeight="1" x14ac:dyDescent="0.3">
      <c r="D970" s="100"/>
      <c r="E970" s="100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59"/>
    </row>
    <row r="971" spans="4:27" ht="15.75" customHeight="1" x14ac:dyDescent="0.3">
      <c r="D971" s="100"/>
      <c r="E971" s="100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59"/>
    </row>
    <row r="972" spans="4:27" ht="15.75" customHeight="1" x14ac:dyDescent="0.3">
      <c r="D972" s="100"/>
      <c r="E972" s="100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59"/>
    </row>
    <row r="973" spans="4:27" ht="15.75" customHeight="1" x14ac:dyDescent="0.3">
      <c r="D973" s="100"/>
      <c r="E973" s="100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59"/>
    </row>
    <row r="974" spans="4:27" ht="15.75" customHeight="1" x14ac:dyDescent="0.3">
      <c r="D974" s="100"/>
      <c r="E974" s="100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59"/>
    </row>
    <row r="975" spans="4:27" ht="15.75" customHeight="1" x14ac:dyDescent="0.3">
      <c r="D975" s="100"/>
      <c r="E975" s="100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59"/>
    </row>
    <row r="976" spans="4:27" ht="15.75" customHeight="1" x14ac:dyDescent="0.3">
      <c r="D976" s="100"/>
      <c r="E976" s="100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59"/>
    </row>
    <row r="977" spans="4:27" ht="15.75" customHeight="1" x14ac:dyDescent="0.3">
      <c r="D977" s="100"/>
      <c r="E977" s="100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59"/>
    </row>
    <row r="978" spans="4:27" ht="15.75" customHeight="1" x14ac:dyDescent="0.3">
      <c r="D978" s="100"/>
      <c r="E978" s="100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59"/>
    </row>
    <row r="979" spans="4:27" ht="15.75" customHeight="1" x14ac:dyDescent="0.3">
      <c r="D979" s="100"/>
      <c r="E979" s="100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59"/>
    </row>
    <row r="980" spans="4:27" ht="15.75" customHeight="1" x14ac:dyDescent="0.3">
      <c r="D980" s="100"/>
      <c r="E980" s="100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59"/>
    </row>
    <row r="981" spans="4:27" ht="15.75" customHeight="1" x14ac:dyDescent="0.3">
      <c r="D981" s="100"/>
      <c r="E981" s="100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59"/>
    </row>
    <row r="982" spans="4:27" ht="15.75" customHeight="1" x14ac:dyDescent="0.3">
      <c r="D982" s="100"/>
      <c r="E982" s="100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59"/>
    </row>
    <row r="983" spans="4:27" ht="15.75" customHeight="1" x14ac:dyDescent="0.3">
      <c r="D983" s="100"/>
      <c r="E983" s="100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59"/>
    </row>
    <row r="984" spans="4:27" ht="15.75" customHeight="1" x14ac:dyDescent="0.3">
      <c r="D984" s="100"/>
      <c r="E984" s="100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59"/>
    </row>
    <row r="985" spans="4:27" ht="15.75" customHeight="1" x14ac:dyDescent="0.3">
      <c r="D985" s="100"/>
      <c r="E985" s="100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59"/>
    </row>
    <row r="986" spans="4:27" ht="15.75" customHeight="1" x14ac:dyDescent="0.3">
      <c r="D986" s="100"/>
      <c r="E986" s="100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59"/>
    </row>
    <row r="987" spans="4:27" ht="15.75" customHeight="1" x14ac:dyDescent="0.3">
      <c r="D987" s="100"/>
      <c r="E987" s="100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59"/>
    </row>
    <row r="988" spans="4:27" ht="15.75" customHeight="1" x14ac:dyDescent="0.3">
      <c r="D988" s="100"/>
      <c r="E988" s="100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59"/>
    </row>
    <row r="989" spans="4:27" ht="15.75" customHeight="1" x14ac:dyDescent="0.3">
      <c r="D989" s="100"/>
      <c r="E989" s="100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59"/>
    </row>
    <row r="990" spans="4:27" ht="15.75" customHeight="1" x14ac:dyDescent="0.3">
      <c r="D990" s="100"/>
      <c r="E990" s="100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59"/>
    </row>
    <row r="991" spans="4:27" ht="15.75" customHeight="1" x14ac:dyDescent="0.3">
      <c r="D991" s="100"/>
      <c r="E991" s="100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59"/>
    </row>
    <row r="992" spans="4:27" ht="15.75" customHeight="1" x14ac:dyDescent="0.3">
      <c r="D992" s="100"/>
      <c r="E992" s="100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59"/>
    </row>
    <row r="993" spans="4:27" ht="15.75" customHeight="1" x14ac:dyDescent="0.3">
      <c r="D993" s="100"/>
      <c r="E993" s="100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59"/>
    </row>
    <row r="994" spans="4:27" ht="15.75" customHeight="1" x14ac:dyDescent="0.3">
      <c r="D994" s="100"/>
      <c r="E994" s="100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59"/>
    </row>
    <row r="995" spans="4:27" ht="15.75" customHeight="1" x14ac:dyDescent="0.3">
      <c r="D995" s="100"/>
      <c r="E995" s="100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59"/>
    </row>
    <row r="996" spans="4:27" ht="15.75" customHeight="1" x14ac:dyDescent="0.3">
      <c r="D996" s="100"/>
      <c r="E996" s="100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59"/>
    </row>
    <row r="997" spans="4:27" ht="15.75" customHeight="1" x14ac:dyDescent="0.3">
      <c r="D997" s="100"/>
      <c r="E997" s="100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59"/>
    </row>
    <row r="998" spans="4:27" ht="15.75" customHeight="1" x14ac:dyDescent="0.3">
      <c r="D998" s="100"/>
      <c r="E998" s="100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59"/>
    </row>
    <row r="999" spans="4:27" ht="15.75" customHeight="1" x14ac:dyDescent="0.3">
      <c r="D999" s="100"/>
      <c r="E999" s="100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59"/>
    </row>
    <row r="1000" spans="4:27" ht="15.75" customHeight="1" x14ac:dyDescent="0.3">
      <c r="D1000" s="100"/>
      <c r="E1000" s="100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59"/>
    </row>
    <row r="1001" spans="4:27" ht="15.75" customHeight="1" x14ac:dyDescent="0.3">
      <c r="D1001" s="100"/>
      <c r="E1001" s="100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59"/>
    </row>
    <row r="1002" spans="4:27" ht="15.75" customHeight="1" x14ac:dyDescent="0.3">
      <c r="D1002" s="100"/>
      <c r="E1002" s="100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59"/>
    </row>
    <row r="1003" spans="4:27" ht="15.75" customHeight="1" x14ac:dyDescent="0.3">
      <c r="D1003" s="100"/>
      <c r="E1003" s="100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59"/>
    </row>
    <row r="1004" spans="4:27" ht="15.75" customHeight="1" x14ac:dyDescent="0.3">
      <c r="D1004" s="100"/>
      <c r="E1004" s="100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59"/>
    </row>
    <row r="1005" spans="4:27" ht="15.75" customHeight="1" x14ac:dyDescent="0.3">
      <c r="D1005" s="100"/>
      <c r="E1005" s="100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59"/>
    </row>
    <row r="1006" spans="4:27" ht="15.75" customHeight="1" x14ac:dyDescent="0.3">
      <c r="D1006" s="100"/>
      <c r="E1006" s="100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59"/>
    </row>
    <row r="1007" spans="4:27" ht="15.75" customHeight="1" x14ac:dyDescent="0.3">
      <c r="D1007" s="100"/>
      <c r="E1007" s="100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59"/>
    </row>
    <row r="1008" spans="4:27" ht="15.75" customHeight="1" x14ac:dyDescent="0.3">
      <c r="D1008" s="100"/>
      <c r="E1008" s="100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59"/>
    </row>
  </sheetData>
  <mergeCells count="12">
    <mergeCell ref="A10:B10"/>
    <mergeCell ref="C23:D23"/>
    <mergeCell ref="C41:N41"/>
    <mergeCell ref="O41:Z41"/>
    <mergeCell ref="A1:B1"/>
    <mergeCell ref="A3:B3"/>
    <mergeCell ref="A4:B4"/>
    <mergeCell ref="A5:B5"/>
    <mergeCell ref="A6:B6"/>
    <mergeCell ref="A7:B7"/>
    <mergeCell ref="A8:B8"/>
    <mergeCell ref="A40:B4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Учебный кейс 1</vt:lpstr>
      <vt:lpstr>Учебный кейс 2</vt:lpstr>
      <vt:lpstr>Учебный кейс 3</vt:lpstr>
      <vt:lpstr>Команда</vt:lpstr>
      <vt:lpstr>Ставки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Наталья Ли</cp:lastModifiedBy>
  <dcterms:modified xsi:type="dcterms:W3CDTF">2024-11-07T10:27:15Z</dcterms:modified>
</cp:coreProperties>
</file>