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1\PE2\doc\needed\"/>
    </mc:Choice>
  </mc:AlternateContent>
  <xr:revisionPtr revIDLastSave="0" documentId="13_ncr:1_{2C643A17-9D19-4293-873C-984B249D1F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ummary" sheetId="2" r:id="rId2"/>
    <sheet name="Error Descriptions" sheetId="3" r:id="rId3"/>
    <sheet name="Errors On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9" i="4" l="1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<sst xmlns="http://schemas.openxmlformats.org/spreadsheetml/2006/main" count="2340" uniqueCount="392">
  <si>
    <t>Lot</t>
  </si>
  <si>
    <t>Wafer</t>
  </si>
  <si>
    <t>Mask</t>
  </si>
  <si>
    <t>TestSite</t>
  </si>
  <si>
    <t>Name</t>
  </si>
  <si>
    <t>Date</t>
  </si>
  <si>
    <t>Script ID</t>
  </si>
  <si>
    <t>Script Version</t>
  </si>
  <si>
    <t>Script Owner</t>
  </si>
  <si>
    <t>Operator</t>
  </si>
  <si>
    <t>Row</t>
  </si>
  <si>
    <t>Column</t>
  </si>
  <si>
    <t>ErrorFlag</t>
  </si>
  <si>
    <t>Error description</t>
  </si>
  <si>
    <t>Analysis Wavelength</t>
  </si>
  <si>
    <t>Rsq of Ref. spectrum (Nth)</t>
  </si>
  <si>
    <t>Max transmission of Ref. spec. (dB)</t>
  </si>
  <si>
    <t>Rsq of IV</t>
  </si>
  <si>
    <t>I at -1V [A]</t>
  </si>
  <si>
    <t>I at 1V [A]</t>
  </si>
  <si>
    <t>Graph Image</t>
  </si>
  <si>
    <t>HY202103</t>
  </si>
  <si>
    <t>D07</t>
  </si>
  <si>
    <t>LION1</t>
  </si>
  <si>
    <t>DCM_LMZC</t>
  </si>
  <si>
    <t>MZMCTE_LULAB_450_500</t>
  </si>
  <si>
    <t>process LMZ</t>
  </si>
  <si>
    <t>0.1</t>
  </si>
  <si>
    <t>A2</t>
  </si>
  <si>
    <t>ykim</t>
  </si>
  <si>
    <t>-1</t>
  </si>
  <si>
    <t>0</t>
  </si>
  <si>
    <t>No Error</t>
  </si>
  <si>
    <t>0.9983</t>
  </si>
  <si>
    <t>-7.7069</t>
  </si>
  <si>
    <t>1.0000</t>
  </si>
  <si>
    <t>2.6032e-08</t>
  </si>
  <si>
    <t>6.7017e-03</t>
  </si>
  <si>
    <t>-3</t>
  </si>
  <si>
    <t>0.9965</t>
  </si>
  <si>
    <t>-8.9101</t>
  </si>
  <si>
    <t>4.8908e-08</t>
  </si>
  <si>
    <t>6.3284e-03</t>
  </si>
  <si>
    <t>3</t>
  </si>
  <si>
    <t>0.9947</t>
  </si>
  <si>
    <t>-9.3765</t>
  </si>
  <si>
    <t>4.5919e-08</t>
  </si>
  <si>
    <t>6.3756e-03</t>
  </si>
  <si>
    <t>0.9952</t>
  </si>
  <si>
    <t>-8.1875</t>
  </si>
  <si>
    <t>5.4655e-08</t>
  </si>
  <si>
    <t>6.3162e-03</t>
  </si>
  <si>
    <t>0.9971</t>
  </si>
  <si>
    <t>-8.7722</t>
  </si>
  <si>
    <t>4.8147e-08</t>
  </si>
  <si>
    <t>6.5329e-03</t>
  </si>
  <si>
    <t>2</t>
  </si>
  <si>
    <t>0.9969</t>
  </si>
  <si>
    <t>-9.4002</t>
  </si>
  <si>
    <t>6.6633e-08</t>
  </si>
  <si>
    <t>6.5197e-03</t>
  </si>
  <si>
    <t>-4</t>
  </si>
  <si>
    <t>0.9881</t>
  </si>
  <si>
    <t>-9.4665</t>
  </si>
  <si>
    <t>7.7831e-08</t>
  </si>
  <si>
    <t>6.4018e-03</t>
  </si>
  <si>
    <t>0.9934</t>
  </si>
  <si>
    <t>-9.5784</t>
  </si>
  <si>
    <t>6.7603e-08</t>
  </si>
  <si>
    <t>6.0399e-03</t>
  </si>
  <si>
    <t>0.9982</t>
  </si>
  <si>
    <t>-7.6558</t>
  </si>
  <si>
    <t>8.9553e-09</t>
  </si>
  <si>
    <t>6.7073e-03</t>
  </si>
  <si>
    <t>0.9968</t>
  </si>
  <si>
    <t>-7.8976</t>
  </si>
  <si>
    <t>4.1506e-08</t>
  </si>
  <si>
    <t>6.5918e-03</t>
  </si>
  <si>
    <t>0.9980</t>
  </si>
  <si>
    <t>-8.0109</t>
  </si>
  <si>
    <t>4.5946e-08</t>
  </si>
  <si>
    <t>6.3846e-03</t>
  </si>
  <si>
    <t>0.9964</t>
  </si>
  <si>
    <t>-9.2963</t>
  </si>
  <si>
    <t>6.1846e-08</t>
  </si>
  <si>
    <t>6.0693e-03</t>
  </si>
  <si>
    <t>0.9961</t>
  </si>
  <si>
    <t>-8.1848</t>
  </si>
  <si>
    <t>4.8047e-08</t>
  </si>
  <si>
    <t>6.1301e-03</t>
  </si>
  <si>
    <t>0.9985</t>
  </si>
  <si>
    <t>-8.6172</t>
  </si>
  <si>
    <t>4.9716e-08</t>
  </si>
  <si>
    <t>5.9506e-03</t>
  </si>
  <si>
    <t>D08</t>
  </si>
  <si>
    <t>DCM_LMZO</t>
  </si>
  <si>
    <t>MZMOTE_LULAB_380_500</t>
  </si>
  <si>
    <t>magdzi83</t>
  </si>
  <si>
    <t>-5.2747</t>
  </si>
  <si>
    <t>5.3125e-08</t>
  </si>
  <si>
    <t>6.7930e-03</t>
  </si>
  <si>
    <t>0.9991</t>
  </si>
  <si>
    <t>-5.3437</t>
  </si>
  <si>
    <t>6.2870e-08</t>
  </si>
  <si>
    <t>6.4828e-03</t>
  </si>
  <si>
    <t>0.9967</t>
  </si>
  <si>
    <t>-6.1457</t>
  </si>
  <si>
    <t>5.3568e-08</t>
  </si>
  <si>
    <t>6.6561e-03</t>
  </si>
  <si>
    <t>-5.8364</t>
  </si>
  <si>
    <t>6.7618e-08</t>
  </si>
  <si>
    <t>6.3892e-03</t>
  </si>
  <si>
    <t>0.9990</t>
  </si>
  <si>
    <t>-5.4317</t>
  </si>
  <si>
    <t>3.8478e-08</t>
  </si>
  <si>
    <t>6.7251e-03</t>
  </si>
  <si>
    <t>0.9959</t>
  </si>
  <si>
    <t>-6.4340</t>
  </si>
  <si>
    <t>5.9377e-08</t>
  </si>
  <si>
    <t>6.8243e-03</t>
  </si>
  <si>
    <t>0.9975</t>
  </si>
  <si>
    <t>-6.0703</t>
  </si>
  <si>
    <t>7.6405e-08</t>
  </si>
  <si>
    <t>6.4395e-03</t>
  </si>
  <si>
    <t>-6.2246</t>
  </si>
  <si>
    <t>7.6362e-08</t>
  </si>
  <si>
    <t>6.4641e-03</t>
  </si>
  <si>
    <t>-5.7054</t>
  </si>
  <si>
    <t>7.2038e-08</t>
  </si>
  <si>
    <t>6.9192e-03</t>
  </si>
  <si>
    <t>0.9987</t>
  </si>
  <si>
    <t>-5.2339</t>
  </si>
  <si>
    <t>3.4445e-08</t>
  </si>
  <si>
    <t>6.7296e-03</t>
  </si>
  <si>
    <t>-5.6425</t>
  </si>
  <si>
    <t>3.5368e-08</t>
  </si>
  <si>
    <t>6.3481e-03</t>
  </si>
  <si>
    <t>0.9977</t>
  </si>
  <si>
    <t>-6.2604</t>
  </si>
  <si>
    <t>6.3460e-08</t>
  </si>
  <si>
    <t>6.4095e-03</t>
  </si>
  <si>
    <t>0.9986</t>
  </si>
  <si>
    <t>-5.6287</t>
  </si>
  <si>
    <t>3.9448e-08</t>
  </si>
  <si>
    <t>6.4429e-03</t>
  </si>
  <si>
    <t>0.9984</t>
  </si>
  <si>
    <t>-5.8732</t>
  </si>
  <si>
    <t>5.3003e-08</t>
  </si>
  <si>
    <t>6.3561e-03</t>
  </si>
  <si>
    <t>0.9962</t>
  </si>
  <si>
    <t>-8.4449</t>
  </si>
  <si>
    <t>1.0809e-12</t>
  </si>
  <si>
    <t>5.3564e-03</t>
  </si>
  <si>
    <t>0.9958</t>
  </si>
  <si>
    <t>-9.2137</t>
  </si>
  <si>
    <t>4.8942e-10</t>
  </si>
  <si>
    <t>4.9924e-03</t>
  </si>
  <si>
    <t>0.9956</t>
  </si>
  <si>
    <t>-9.8615</t>
  </si>
  <si>
    <t>2.6894e-10</t>
  </si>
  <si>
    <t>5.2882e-03</t>
  </si>
  <si>
    <t>0.9939</t>
  </si>
  <si>
    <t>-8.6856</t>
  </si>
  <si>
    <t>5.6015e-10</t>
  </si>
  <si>
    <t>4.8065e-03</t>
  </si>
  <si>
    <t>0.9963</t>
  </si>
  <si>
    <t>-9.0503</t>
  </si>
  <si>
    <t>2.7858e-10</t>
  </si>
  <si>
    <t>5.2383e-03</t>
  </si>
  <si>
    <t>0.9945</t>
  </si>
  <si>
    <t>-9.9479</t>
  </si>
  <si>
    <t>1.9913e-09</t>
  </si>
  <si>
    <t>5.3410e-03</t>
  </si>
  <si>
    <t>0.9920</t>
  </si>
  <si>
    <t>-8.9883</t>
  </si>
  <si>
    <t>2.7183e-09</t>
  </si>
  <si>
    <t>5.0570e-03</t>
  </si>
  <si>
    <t>0.9937</t>
  </si>
  <si>
    <t>-10.1775</t>
  </si>
  <si>
    <t>2.0783e-09</t>
  </si>
  <si>
    <t>4.9712e-03</t>
  </si>
  <si>
    <t>-9.1836</t>
  </si>
  <si>
    <t>5.7543e-12</t>
  </si>
  <si>
    <t>5.4551e-03</t>
  </si>
  <si>
    <t>0.9951</t>
  </si>
  <si>
    <t>-8.2788</t>
  </si>
  <si>
    <t>7.9620e-11</t>
  </si>
  <si>
    <t>5.2828e-03</t>
  </si>
  <si>
    <t>-9.0753</t>
  </si>
  <si>
    <t>4.5737e-11</t>
  </si>
  <si>
    <t>4.8841e-03</t>
  </si>
  <si>
    <t>-10.4596</t>
  </si>
  <si>
    <t>1.9514e-09</t>
  </si>
  <si>
    <t>5.0003e-03</t>
  </si>
  <si>
    <t>-9.4654</t>
  </si>
  <si>
    <t>3.9954e-10</t>
  </si>
  <si>
    <t>5.1828e-03</t>
  </si>
  <si>
    <t>-9.6572</t>
  </si>
  <si>
    <t>8.5349e-10</t>
  </si>
  <si>
    <t>5.0477e-03</t>
  </si>
  <si>
    <t>D23</t>
  </si>
  <si>
    <t>IV. Error</t>
  </si>
  <si>
    <t>-5.5259</t>
  </si>
  <si>
    <t>1.2081e-10</t>
  </si>
  <si>
    <t>1.3430e-10</t>
  </si>
  <si>
    <t>-5.4816</t>
  </si>
  <si>
    <t>1.1880e-10</t>
  </si>
  <si>
    <t>1.2554e-10</t>
  </si>
  <si>
    <t>-6.0621</t>
  </si>
  <si>
    <t>1.2123e-10</t>
  </si>
  <si>
    <t>1.3480e-10</t>
  </si>
  <si>
    <t>0.9966</t>
  </si>
  <si>
    <t>-6.2392</t>
  </si>
  <si>
    <t>1.1762e-10</t>
  </si>
  <si>
    <t>1.2806e-10</t>
  </si>
  <si>
    <t>-5.2525</t>
  </si>
  <si>
    <t>1.2077e-10</t>
  </si>
  <si>
    <t>1.3069e-10</t>
  </si>
  <si>
    <t>-6.3074</t>
  </si>
  <si>
    <t>1.2064e-10</t>
  </si>
  <si>
    <t>1.2881e-10</t>
  </si>
  <si>
    <t>0.9949</t>
  </si>
  <si>
    <t>-6.5605</t>
  </si>
  <si>
    <t>1.1771e-10</t>
  </si>
  <si>
    <t>1.2764e-10</t>
  </si>
  <si>
    <t>0.9978</t>
  </si>
  <si>
    <t>-6.0757</t>
  </si>
  <si>
    <t>1.2026e-10</t>
  </si>
  <si>
    <t>1.2822e-10</t>
  </si>
  <si>
    <t>-5.8805</t>
  </si>
  <si>
    <t>1.1955e-10</t>
  </si>
  <si>
    <t>1.2701e-10</t>
  </si>
  <si>
    <t>0.9981</t>
  </si>
  <si>
    <t>-5.2437</t>
  </si>
  <si>
    <t>1.2022e-10</t>
  </si>
  <si>
    <t>1.3300e-10</t>
  </si>
  <si>
    <t>0.9973</t>
  </si>
  <si>
    <t>-5.5092</t>
  </si>
  <si>
    <t>1.1712e-10</t>
  </si>
  <si>
    <t>1.3166e-10</t>
  </si>
  <si>
    <t>0.9943</t>
  </si>
  <si>
    <t>-6.5743</t>
  </si>
  <si>
    <t>1.3367e-10</t>
  </si>
  <si>
    <t>0.9976</t>
  </si>
  <si>
    <t>-5.6246</t>
  </si>
  <si>
    <t>1.2039e-10</t>
  </si>
  <si>
    <t>1.3111e-10</t>
  </si>
  <si>
    <t>-6.1678</t>
  </si>
  <si>
    <t>1.1674e-10</t>
  </si>
  <si>
    <t>1.2965e-10</t>
  </si>
  <si>
    <t>-5.4470</t>
  </si>
  <si>
    <t>2.1394e-07</t>
  </si>
  <si>
    <t>4.8481e-03</t>
  </si>
  <si>
    <t>0.9989</t>
  </si>
  <si>
    <t>-5.5549</t>
  </si>
  <si>
    <t>2.2065e-07</t>
  </si>
  <si>
    <t>4.2757e-03</t>
  </si>
  <si>
    <t>0.9970</t>
  </si>
  <si>
    <t>-6.1146</t>
  </si>
  <si>
    <t>1.3372e-07</t>
  </si>
  <si>
    <t>4.4155e-03</t>
  </si>
  <si>
    <t>-6.3879</t>
  </si>
  <si>
    <t>1.8939e-07</t>
  </si>
  <si>
    <t>4.5820e-03</t>
  </si>
  <si>
    <t>-5.3919</t>
  </si>
  <si>
    <t>1.7354e-07</t>
  </si>
  <si>
    <t>4.4467e-03</t>
  </si>
  <si>
    <t>-6.2055</t>
  </si>
  <si>
    <t>1.4358e-07</t>
  </si>
  <si>
    <t>3.4587e-03</t>
  </si>
  <si>
    <t>-6.7469</t>
  </si>
  <si>
    <t>1.9968e-07</t>
  </si>
  <si>
    <t>4.6978e-03</t>
  </si>
  <si>
    <t>-6.2461</t>
  </si>
  <si>
    <t>1.7590e-07</t>
  </si>
  <si>
    <t>4.4665e-03</t>
  </si>
  <si>
    <t>0.9960</t>
  </si>
  <si>
    <t>-5.8221</t>
  </si>
  <si>
    <t>2.3892e-07</t>
  </si>
  <si>
    <t>4.3849e-03</t>
  </si>
  <si>
    <t>-5.2495</t>
  </si>
  <si>
    <t>1.7094e-07</t>
  </si>
  <si>
    <t>3.8007e-03</t>
  </si>
  <si>
    <t>0.9972</t>
  </si>
  <si>
    <t>-5.5422</t>
  </si>
  <si>
    <t>1.8853e-07</t>
  </si>
  <si>
    <t>4.6985e-03</t>
  </si>
  <si>
    <t>0.9938</t>
  </si>
  <si>
    <t>-6.5891</t>
  </si>
  <si>
    <t>1.5561e-07</t>
  </si>
  <si>
    <t>4.8862e-03</t>
  </si>
  <si>
    <t>-5.6269</t>
  </si>
  <si>
    <t>1.3023e-07</t>
  </si>
  <si>
    <t>4.6332e-03</t>
  </si>
  <si>
    <t>-6.1916</t>
  </si>
  <si>
    <t>1.3581e-07</t>
  </si>
  <si>
    <t>4.2953e-03</t>
  </si>
  <si>
    <t>D24</t>
  </si>
  <si>
    <t>-5.4318</t>
  </si>
  <si>
    <t>1.3338e-10</t>
  </si>
  <si>
    <t>0.9988</t>
  </si>
  <si>
    <t>-5.6677</t>
  </si>
  <si>
    <t>1.1842e-10</t>
  </si>
  <si>
    <t>1.2835e-10</t>
  </si>
  <si>
    <t>-6.4364</t>
  </si>
  <si>
    <t>1.1968e-10</t>
  </si>
  <si>
    <t>1.2713e-10</t>
  </si>
  <si>
    <t>-6.6572</t>
  </si>
  <si>
    <t>1.2060e-10</t>
  </si>
  <si>
    <t>1.2521e-10</t>
  </si>
  <si>
    <t>-5.3933</t>
  </si>
  <si>
    <t>1.2278e-10</t>
  </si>
  <si>
    <t>1.2571e-10</t>
  </si>
  <si>
    <t>0.9953</t>
  </si>
  <si>
    <t>-6.6437</t>
  </si>
  <si>
    <t>1.1306e-10</t>
  </si>
  <si>
    <t>1.3539e-10</t>
  </si>
  <si>
    <t>0.9924</t>
  </si>
  <si>
    <t>-7.0490</t>
  </si>
  <si>
    <t>1.2030e-10</t>
  </si>
  <si>
    <t>1.2223e-10</t>
  </si>
  <si>
    <t>0.9974</t>
  </si>
  <si>
    <t>-6.1058</t>
  </si>
  <si>
    <t>1.2240e-10</t>
  </si>
  <si>
    <t>1.3271e-10</t>
  </si>
  <si>
    <t>-5.5979</t>
  </si>
  <si>
    <t>1.2001e-10</t>
  </si>
  <si>
    <t>1.3007e-10</t>
  </si>
  <si>
    <t>-5.5904</t>
  </si>
  <si>
    <t>1.2093e-10</t>
  </si>
  <si>
    <t>1.2910e-10</t>
  </si>
  <si>
    <t>-5.6183</t>
  </si>
  <si>
    <t>1.2282e-10</t>
  </si>
  <si>
    <t>1.2831e-10</t>
  </si>
  <si>
    <t>-5.9894</t>
  </si>
  <si>
    <t>1.1913e-10</t>
  </si>
  <si>
    <t>1.2772e-10</t>
  </si>
  <si>
    <t>-5.5277</t>
  </si>
  <si>
    <t>1.2043e-10</t>
  </si>
  <si>
    <t>1.3002e-10</t>
  </si>
  <si>
    <t>-5.8534</t>
  </si>
  <si>
    <t>1.2185e-10</t>
  </si>
  <si>
    <t>1.3342e-10</t>
  </si>
  <si>
    <t>-5.4680</t>
  </si>
  <si>
    <t>3.0472e-07</t>
  </si>
  <si>
    <t>4.2216e-03</t>
  </si>
  <si>
    <t>-5.5257</t>
  </si>
  <si>
    <t>2.9983e-07</t>
  </si>
  <si>
    <t>2.9447e-03</t>
  </si>
  <si>
    <t>-6.5398</t>
  </si>
  <si>
    <t>2.3306e-07</t>
  </si>
  <si>
    <t>4.5119e-03</t>
  </si>
  <si>
    <t>0.9946</t>
  </si>
  <si>
    <t>-6.5960</t>
  </si>
  <si>
    <t>2.5491e-07</t>
  </si>
  <si>
    <t>1.9226e-03</t>
  </si>
  <si>
    <t>-5.2689</t>
  </si>
  <si>
    <t>2.6566e-07</t>
  </si>
  <si>
    <t>3.4937e-03</t>
  </si>
  <si>
    <t>0.9954</t>
  </si>
  <si>
    <t>-6.5393</t>
  </si>
  <si>
    <t>2.2585e-07</t>
  </si>
  <si>
    <t>4.3357e-03</t>
  </si>
  <si>
    <t>0.9932</t>
  </si>
  <si>
    <t>-6.7764</t>
  </si>
  <si>
    <t>2.6334e-07</t>
  </si>
  <si>
    <t>2.2746e-03</t>
  </si>
  <si>
    <t>-5.9939</t>
  </si>
  <si>
    <t>2.5444e-07</t>
  </si>
  <si>
    <t>2.1451e-03</t>
  </si>
  <si>
    <t>-5.5804</t>
  </si>
  <si>
    <t>3.0559e-07</t>
  </si>
  <si>
    <t>5.1870e-03</t>
  </si>
  <si>
    <t>0.9979</t>
  </si>
  <si>
    <t>-5.5795</t>
  </si>
  <si>
    <t>2.7871e-07</t>
  </si>
  <si>
    <t>3.6225e-03</t>
  </si>
  <si>
    <t>-5.5346</t>
  </si>
  <si>
    <t>2.9012e-07</t>
  </si>
  <si>
    <t>4.2569e-03</t>
  </si>
  <si>
    <t>-5.9574</t>
  </si>
  <si>
    <t>2.5120e-07</t>
  </si>
  <si>
    <t>4.6344e-03</t>
  </si>
  <si>
    <t>-5.7967</t>
  </si>
  <si>
    <t>2.3050e-07</t>
  </si>
  <si>
    <t>4.3865e-03</t>
  </si>
  <si>
    <t>-5.8159</t>
  </si>
  <si>
    <t>2.3698e-07</t>
  </si>
  <si>
    <t>4.2008e-03</t>
  </si>
  <si>
    <t>Total Errors</t>
  </si>
  <si>
    <t>Total Entries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</si>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</sst>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opLeftCell="A70" workbookViewId="0">
      <selection activeCell="F88" sqref="F88"/>
    </sheetView>
  </sheetViews>
  <sheetFormatPr defaultRowHeight="16.5" x14ac:dyDescent="0.3"/>
  <cols>
    <col min="6" max="6" width="11.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2">
        <v>43661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31</v>
      </c>
      <c r="N2" t="s">
        <v>32</v>
      </c>
      <c r="O2">
        <v>1530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tr">
        <f>HYPERLINK("C:/Users/User/PycharmProjects/pythonProject1/PE2/res/20240616_233856/HY202103/D07/20190715_190855/HY202103_D07_(-1,-1)_LION1_DCM_LMZC.png", "HY202103_D07_(-1,-1)_LION1_DCM_LMZC")</f>
        <v>HY202103_D07_(-1,-1)_LION1_DCM_LMZC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>
        <v>43661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38</v>
      </c>
      <c r="M3" t="s">
        <v>31</v>
      </c>
      <c r="N3" t="s">
        <v>32</v>
      </c>
      <c r="O3">
        <v>1530</v>
      </c>
      <c r="P3" t="s">
        <v>39</v>
      </c>
      <c r="Q3" t="s">
        <v>40</v>
      </c>
      <c r="R3" t="s">
        <v>35</v>
      </c>
      <c r="S3" t="s">
        <v>41</v>
      </c>
      <c r="T3" t="s">
        <v>42</v>
      </c>
      <c r="U3" t="str">
        <f>HYPERLINK("C:/Users/User/PycharmProjects/pythonProject1/PE2/res/20240616_233856/HY202103/D07/20190715_190855/HY202103_D07_(-1,-3)_LION1_DCM_LMZC.png", "HY202103_D07_(-1,-3)_LION1_DCM_LMZC")</f>
        <v>HY202103_D07_(-1,-3)_LION1_DCM_LMZC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43661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43</v>
      </c>
      <c r="M4" t="s">
        <v>31</v>
      </c>
      <c r="N4" t="s">
        <v>32</v>
      </c>
      <c r="O4">
        <v>1530</v>
      </c>
      <c r="P4" t="s">
        <v>44</v>
      </c>
      <c r="Q4" t="s">
        <v>45</v>
      </c>
      <c r="R4" t="s">
        <v>35</v>
      </c>
      <c r="S4" t="s">
        <v>46</v>
      </c>
      <c r="T4" t="s">
        <v>47</v>
      </c>
      <c r="U4" t="str">
        <f>HYPERLINK("C:/Users/User/PycharmProjects/pythonProject1/PE2/res/20240616_233856/HY202103/D07/20190715_190855/HY202103_D07_(-1,3)_LION1_DCM_LMZC.png", "HY202103_D07_(-1,3)_LION1_DCM_LMZC")</f>
        <v>HY202103_D07_(-1,3)_LION1_DCM_LMZC</v>
      </c>
    </row>
    <row r="5" spans="1:2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>
        <v>43661</v>
      </c>
      <c r="G5" t="s">
        <v>26</v>
      </c>
      <c r="H5" t="s">
        <v>27</v>
      </c>
      <c r="I5" t="s">
        <v>28</v>
      </c>
      <c r="J5" t="s">
        <v>29</v>
      </c>
      <c r="K5" t="s">
        <v>38</v>
      </c>
      <c r="L5" t="s">
        <v>38</v>
      </c>
      <c r="M5" t="s">
        <v>31</v>
      </c>
      <c r="N5" t="s">
        <v>32</v>
      </c>
      <c r="O5">
        <v>1529</v>
      </c>
      <c r="P5" t="s">
        <v>48</v>
      </c>
      <c r="Q5" t="s">
        <v>49</v>
      </c>
      <c r="R5" t="s">
        <v>35</v>
      </c>
      <c r="S5" t="s">
        <v>50</v>
      </c>
      <c r="T5" t="s">
        <v>51</v>
      </c>
      <c r="U5" t="str">
        <f>HYPERLINK("C:/Users/User/PycharmProjects/pythonProject1/PE2/res/20240616_233856/HY202103/D07/20190715_190855/HY202103_D07_(-3,-3)_LION1_DCM_LMZC.png", "HY202103_D07_(-3,-3)_LION1_DCM_LMZC")</f>
        <v>HY202103_D07_(-3,-3)_LION1_DCM_LMZC</v>
      </c>
    </row>
    <row r="6" spans="1:21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s="2">
        <v>43661</v>
      </c>
      <c r="G6" t="s">
        <v>26</v>
      </c>
      <c r="H6" t="s">
        <v>27</v>
      </c>
      <c r="I6" t="s">
        <v>28</v>
      </c>
      <c r="J6" t="s">
        <v>29</v>
      </c>
      <c r="K6" t="s">
        <v>38</v>
      </c>
      <c r="L6" t="s">
        <v>31</v>
      </c>
      <c r="M6" t="s">
        <v>31</v>
      </c>
      <c r="N6" t="s">
        <v>32</v>
      </c>
      <c r="O6">
        <v>1530</v>
      </c>
      <c r="P6" t="s">
        <v>52</v>
      </c>
      <c r="Q6" t="s">
        <v>53</v>
      </c>
      <c r="R6" t="s">
        <v>35</v>
      </c>
      <c r="S6" t="s">
        <v>54</v>
      </c>
      <c r="T6" t="s">
        <v>55</v>
      </c>
      <c r="U6" t="str">
        <f>HYPERLINK("C:/Users/User/PycharmProjects/pythonProject1/PE2/res/20240616_233856/HY202103/D07/20190715_190855/HY202103_D07_(-3,0)_LION1_DCM_LMZC.png", "HY202103_D07_(-3,0)_LION1_DCM_LMZC")</f>
        <v>HY202103_D07_(-3,0)_LION1_DCM_LMZC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s="2">
        <v>43661</v>
      </c>
      <c r="G7" t="s">
        <v>26</v>
      </c>
      <c r="H7" t="s">
        <v>27</v>
      </c>
      <c r="I7" t="s">
        <v>28</v>
      </c>
      <c r="J7" t="s">
        <v>29</v>
      </c>
      <c r="K7" t="s">
        <v>38</v>
      </c>
      <c r="L7" t="s">
        <v>56</v>
      </c>
      <c r="M7" t="s">
        <v>31</v>
      </c>
      <c r="N7" t="s">
        <v>32</v>
      </c>
      <c r="O7">
        <v>1530</v>
      </c>
      <c r="P7" t="s">
        <v>57</v>
      </c>
      <c r="Q7" t="s">
        <v>58</v>
      </c>
      <c r="R7" t="s">
        <v>35</v>
      </c>
      <c r="S7" t="s">
        <v>59</v>
      </c>
      <c r="T7" t="s">
        <v>60</v>
      </c>
      <c r="U7" t="str">
        <f>HYPERLINK("C:/Users/User/PycharmProjects/pythonProject1/PE2/res/20240616_233856/HY202103/D07/20190715_190855/HY202103_D07_(-3,2)_LION1_DCM_LMZC.png", "HY202103_D07_(-3,2)_LION1_DCM_LMZC")</f>
        <v>HY202103_D07_(-3,2)_LION1_DCM_LMZC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2">
        <v>43661</v>
      </c>
      <c r="G8" t="s">
        <v>26</v>
      </c>
      <c r="H8" t="s">
        <v>27</v>
      </c>
      <c r="I8" t="s">
        <v>28</v>
      </c>
      <c r="J8" t="s">
        <v>29</v>
      </c>
      <c r="K8" t="s">
        <v>61</v>
      </c>
      <c r="L8" t="s">
        <v>30</v>
      </c>
      <c r="M8" t="s">
        <v>31</v>
      </c>
      <c r="N8" t="s">
        <v>32</v>
      </c>
      <c r="O8">
        <v>1530</v>
      </c>
      <c r="P8" t="s">
        <v>62</v>
      </c>
      <c r="Q8" t="s">
        <v>63</v>
      </c>
      <c r="R8" t="s">
        <v>35</v>
      </c>
      <c r="S8" t="s">
        <v>64</v>
      </c>
      <c r="T8" t="s">
        <v>65</v>
      </c>
      <c r="U8" t="str">
        <f>HYPERLINK("C:/Users/User/PycharmProjects/pythonProject1/PE2/res/20240616_233856/HY202103/D07/20190715_190855/HY202103_D07_(-4,-1)_LION1_DCM_LMZC.png", "HY202103_D07_(-4,-1)_LION1_DCM_LMZC")</f>
        <v>HY202103_D07_(-4,-1)_LION1_DCM_LMZC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s="2">
        <v>43661</v>
      </c>
      <c r="G9" t="s">
        <v>26</v>
      </c>
      <c r="H9" t="s">
        <v>27</v>
      </c>
      <c r="I9" t="s">
        <v>28</v>
      </c>
      <c r="J9" t="s">
        <v>29</v>
      </c>
      <c r="K9" t="s">
        <v>31</v>
      </c>
      <c r="L9" t="s">
        <v>61</v>
      </c>
      <c r="M9" t="s">
        <v>31</v>
      </c>
      <c r="N9" t="s">
        <v>32</v>
      </c>
      <c r="O9">
        <v>1530</v>
      </c>
      <c r="P9" t="s">
        <v>66</v>
      </c>
      <c r="Q9" t="s">
        <v>67</v>
      </c>
      <c r="R9" t="s">
        <v>35</v>
      </c>
      <c r="S9" t="s">
        <v>68</v>
      </c>
      <c r="T9" t="s">
        <v>69</v>
      </c>
      <c r="U9" t="str">
        <f>HYPERLINK("C:/Users/User/PycharmProjects/pythonProject1/PE2/res/20240616_233856/HY202103/D07/20190715_190855/HY202103_D07_(0,-4)_LION1_DCM_LMZC.png", "HY202103_D07_(0,-4)_LION1_DCM_LMZC")</f>
        <v>HY202103_D07_(0,-4)_LION1_DCM_LMZC</v>
      </c>
    </row>
    <row r="10" spans="1:21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s="2">
        <v>43661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t="s">
        <v>31</v>
      </c>
      <c r="M10" t="s">
        <v>31</v>
      </c>
      <c r="N10" t="s">
        <v>32</v>
      </c>
      <c r="O10">
        <v>1530</v>
      </c>
      <c r="P10" t="s">
        <v>70</v>
      </c>
      <c r="Q10" t="s">
        <v>71</v>
      </c>
      <c r="R10" t="s">
        <v>35</v>
      </c>
      <c r="S10" t="s">
        <v>72</v>
      </c>
      <c r="T10" t="s">
        <v>73</v>
      </c>
      <c r="U10" t="str">
        <f>HYPERLINK("C:/Users/User/PycharmProjects/pythonProject1/PE2/res/20240616_233856/HY202103/D07/20190715_190855/HY202103_D07_(0,0)_LION1_DCM_LMZC.png", "HY202103_D07_(0,0)_LION1_DCM_LMZC")</f>
        <v>HY202103_D07_(0,0)_LION1_DCM_LMZC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s="2">
        <v>43661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t="s">
        <v>56</v>
      </c>
      <c r="M11" t="s">
        <v>31</v>
      </c>
      <c r="N11" t="s">
        <v>32</v>
      </c>
      <c r="O11">
        <v>1530</v>
      </c>
      <c r="P11" t="s">
        <v>74</v>
      </c>
      <c r="Q11" t="s">
        <v>75</v>
      </c>
      <c r="R11" t="s">
        <v>35</v>
      </c>
      <c r="S11" t="s">
        <v>76</v>
      </c>
      <c r="T11" t="s">
        <v>77</v>
      </c>
      <c r="U11" t="str">
        <f>HYPERLINK("C:/Users/User/PycharmProjects/pythonProject1/PE2/res/20240616_233856/HY202103/D07/20190715_190855/HY202103_D07_(0,2)_LION1_DCM_LMZC.png", "HY202103_D07_(0,2)_LION1_DCM_LMZC")</f>
        <v>HY202103_D07_(0,2)_LION1_DCM_LMZC</v>
      </c>
    </row>
    <row r="12" spans="1:21" x14ac:dyDescent="0.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s="2">
        <v>43661</v>
      </c>
      <c r="G12" t="s">
        <v>26</v>
      </c>
      <c r="H12" t="s">
        <v>27</v>
      </c>
      <c r="I12" t="s">
        <v>28</v>
      </c>
      <c r="J12" t="s">
        <v>29</v>
      </c>
      <c r="K12" t="s">
        <v>56</v>
      </c>
      <c r="L12" t="s">
        <v>30</v>
      </c>
      <c r="M12" t="s">
        <v>31</v>
      </c>
      <c r="N12" t="s">
        <v>32</v>
      </c>
      <c r="O12">
        <v>1530</v>
      </c>
      <c r="P12" t="s">
        <v>78</v>
      </c>
      <c r="Q12" t="s">
        <v>79</v>
      </c>
      <c r="R12" t="s">
        <v>35</v>
      </c>
      <c r="S12" t="s">
        <v>80</v>
      </c>
      <c r="T12" t="s">
        <v>81</v>
      </c>
      <c r="U12" t="str">
        <f>HYPERLINK("C:/Users/User/PycharmProjects/pythonProject1/PE2/res/20240616_233856/HY202103/D07/20190715_190855/HY202103_D07_(2,-1)_LION1_DCM_LMZC.png", "HY202103_D07_(2,-1)_LION1_DCM_LMZC")</f>
        <v>HY202103_D07_(2,-1)_LION1_DCM_LMZC</v>
      </c>
    </row>
    <row r="13" spans="1:21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s="2">
        <v>43661</v>
      </c>
      <c r="G13" t="s">
        <v>26</v>
      </c>
      <c r="H13" t="s">
        <v>27</v>
      </c>
      <c r="I13" t="s">
        <v>28</v>
      </c>
      <c r="J13" t="s">
        <v>29</v>
      </c>
      <c r="K13" t="s">
        <v>56</v>
      </c>
      <c r="L13" t="s">
        <v>38</v>
      </c>
      <c r="M13" t="s">
        <v>31</v>
      </c>
      <c r="N13" t="s">
        <v>32</v>
      </c>
      <c r="O13">
        <v>1530</v>
      </c>
      <c r="P13" t="s">
        <v>82</v>
      </c>
      <c r="Q13" t="s">
        <v>83</v>
      </c>
      <c r="R13" t="s">
        <v>35</v>
      </c>
      <c r="S13" t="s">
        <v>84</v>
      </c>
      <c r="T13" t="s">
        <v>85</v>
      </c>
      <c r="U13" t="str">
        <f>HYPERLINK("C:/Users/User/PycharmProjects/pythonProject1/PE2/res/20240616_233856/HY202103/D07/20190715_190855/HY202103_D07_(2,-3)_LION1_DCM_LMZC.png", "HY202103_D07_(2,-3)_LION1_DCM_LMZC")</f>
        <v>HY202103_D07_(2,-3)_LION1_DCM_LMZC</v>
      </c>
    </row>
    <row r="14" spans="1:21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s="2">
        <v>43661</v>
      </c>
      <c r="G14" t="s">
        <v>26</v>
      </c>
      <c r="H14" t="s">
        <v>27</v>
      </c>
      <c r="I14" t="s">
        <v>28</v>
      </c>
      <c r="J14" t="s">
        <v>29</v>
      </c>
      <c r="K14" t="s">
        <v>56</v>
      </c>
      <c r="L14" t="s">
        <v>56</v>
      </c>
      <c r="M14" t="s">
        <v>31</v>
      </c>
      <c r="N14" t="s">
        <v>32</v>
      </c>
      <c r="O14">
        <v>1530</v>
      </c>
      <c r="P14" t="s">
        <v>86</v>
      </c>
      <c r="Q14" t="s">
        <v>87</v>
      </c>
      <c r="R14" t="s">
        <v>35</v>
      </c>
      <c r="S14" t="s">
        <v>88</v>
      </c>
      <c r="T14" t="s">
        <v>89</v>
      </c>
      <c r="U14" t="str">
        <f>HYPERLINK("C:/Users/User/PycharmProjects/pythonProject1/PE2/res/20240616_233856/HY202103/D07/20190715_190855/HY202103_D07_(2,2)_LION1_DCM_LMZC.png", "HY202103_D07_(2,2)_LION1_DCM_LMZC")</f>
        <v>HY202103_D07_(2,2)_LION1_DCM_LMZC</v>
      </c>
    </row>
    <row r="15" spans="1:21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s="2">
        <v>43661</v>
      </c>
      <c r="G15" t="s">
        <v>26</v>
      </c>
      <c r="H15" t="s">
        <v>27</v>
      </c>
      <c r="I15" t="s">
        <v>28</v>
      </c>
      <c r="J15" t="s">
        <v>29</v>
      </c>
      <c r="K15" t="s">
        <v>43</v>
      </c>
      <c r="L15" t="s">
        <v>31</v>
      </c>
      <c r="M15" t="s">
        <v>31</v>
      </c>
      <c r="N15" t="s">
        <v>32</v>
      </c>
      <c r="O15">
        <v>1530</v>
      </c>
      <c r="P15" t="s">
        <v>90</v>
      </c>
      <c r="Q15" t="s">
        <v>91</v>
      </c>
      <c r="R15" t="s">
        <v>35</v>
      </c>
      <c r="S15" t="s">
        <v>92</v>
      </c>
      <c r="T15" t="s">
        <v>93</v>
      </c>
      <c r="U15" t="str">
        <f>HYPERLINK("C:/Users/User/PycharmProjects/pythonProject1/PE2/res/20240616_233856/HY202103/D07/20190715_190855/HY202103_D07_(3,0)_LION1_DCM_LMZC.png", "HY202103_D07_(3,0)_LION1_DCM_LMZC")</f>
        <v>HY202103_D07_(3,0)_LION1_DCM_LMZC</v>
      </c>
    </row>
    <row r="16" spans="1:21" x14ac:dyDescent="0.3">
      <c r="A16" t="s">
        <v>21</v>
      </c>
      <c r="B16" t="s">
        <v>94</v>
      </c>
      <c r="C16" t="s">
        <v>23</v>
      </c>
      <c r="D16" t="s">
        <v>95</v>
      </c>
      <c r="E16" t="s">
        <v>96</v>
      </c>
      <c r="F16" s="2">
        <v>43611</v>
      </c>
      <c r="G16" t="s">
        <v>26</v>
      </c>
      <c r="H16" t="s">
        <v>27</v>
      </c>
      <c r="I16" t="s">
        <v>28</v>
      </c>
      <c r="J16" t="s">
        <v>97</v>
      </c>
      <c r="K16" t="s">
        <v>30</v>
      </c>
      <c r="L16" t="s">
        <v>30</v>
      </c>
      <c r="M16" t="s">
        <v>31</v>
      </c>
      <c r="N16" t="s">
        <v>32</v>
      </c>
      <c r="O16">
        <v>1279</v>
      </c>
      <c r="P16" t="s">
        <v>90</v>
      </c>
      <c r="Q16" t="s">
        <v>98</v>
      </c>
      <c r="R16" t="s">
        <v>35</v>
      </c>
      <c r="S16" t="s">
        <v>99</v>
      </c>
      <c r="T16" t="s">
        <v>100</v>
      </c>
      <c r="U16" t="str">
        <f>HYPERLINK("C:/Users/User/PycharmProjects/pythonProject1/PE2/res/20240616_233856/HY202103/D08/20190526_082853/HY202103_D08_(-1,-1)_LION1_DCM_LMZO.png", "HY202103_D08_(-1,-1)_LION1_DCM_LMZO")</f>
        <v>HY202103_D08_(-1,-1)_LION1_DCM_LMZO</v>
      </c>
    </row>
    <row r="17" spans="1:21" x14ac:dyDescent="0.3">
      <c r="A17" t="s">
        <v>21</v>
      </c>
      <c r="B17" t="s">
        <v>94</v>
      </c>
      <c r="C17" t="s">
        <v>23</v>
      </c>
      <c r="D17" t="s">
        <v>95</v>
      </c>
      <c r="E17" t="s">
        <v>96</v>
      </c>
      <c r="F17" s="2">
        <v>43611</v>
      </c>
      <c r="G17" t="s">
        <v>26</v>
      </c>
      <c r="H17" t="s">
        <v>27</v>
      </c>
      <c r="I17" t="s">
        <v>28</v>
      </c>
      <c r="J17" t="s">
        <v>97</v>
      </c>
      <c r="K17" t="s">
        <v>30</v>
      </c>
      <c r="L17" t="s">
        <v>38</v>
      </c>
      <c r="M17" t="s">
        <v>31</v>
      </c>
      <c r="N17" t="s">
        <v>32</v>
      </c>
      <c r="O17">
        <v>1279</v>
      </c>
      <c r="P17" t="s">
        <v>101</v>
      </c>
      <c r="Q17" t="s">
        <v>102</v>
      </c>
      <c r="R17" t="s">
        <v>35</v>
      </c>
      <c r="S17" t="s">
        <v>103</v>
      </c>
      <c r="T17" t="s">
        <v>104</v>
      </c>
      <c r="U17" t="str">
        <f>HYPERLINK("C:/Users/User/PycharmProjects/pythonProject1/PE2/res/20240616_233856/HY202103/D08/20190526_082853/HY202103_D08_(-1,-3)_LION1_DCM_LMZO.png", "HY202103_D08_(-1,-3)_LION1_DCM_LMZO")</f>
        <v>HY202103_D08_(-1,-3)_LION1_DCM_LMZO</v>
      </c>
    </row>
    <row r="18" spans="1:21" x14ac:dyDescent="0.3">
      <c r="A18" t="s">
        <v>21</v>
      </c>
      <c r="B18" t="s">
        <v>94</v>
      </c>
      <c r="C18" t="s">
        <v>23</v>
      </c>
      <c r="D18" t="s">
        <v>95</v>
      </c>
      <c r="E18" t="s">
        <v>96</v>
      </c>
      <c r="F18" s="2">
        <v>43611</v>
      </c>
      <c r="G18" t="s">
        <v>26</v>
      </c>
      <c r="H18" t="s">
        <v>27</v>
      </c>
      <c r="I18" t="s">
        <v>28</v>
      </c>
      <c r="J18" t="s">
        <v>97</v>
      </c>
      <c r="K18" t="s">
        <v>30</v>
      </c>
      <c r="L18" t="s">
        <v>43</v>
      </c>
      <c r="M18" t="s">
        <v>31</v>
      </c>
      <c r="N18" t="s">
        <v>32</v>
      </c>
      <c r="O18">
        <v>1279</v>
      </c>
      <c r="P18" t="s">
        <v>105</v>
      </c>
      <c r="Q18" t="s">
        <v>106</v>
      </c>
      <c r="R18" t="s">
        <v>35</v>
      </c>
      <c r="S18" t="s">
        <v>107</v>
      </c>
      <c r="T18" t="s">
        <v>108</v>
      </c>
      <c r="U18" t="str">
        <f>HYPERLINK("C:/Users/User/PycharmProjects/pythonProject1/PE2/res/20240616_233856/HY202103/D08/20190526_082853/HY202103_D08_(-1,3)_LION1_DCM_LMZO.png", "HY202103_D08_(-1,3)_LION1_DCM_LMZO")</f>
        <v>HY202103_D08_(-1,3)_LION1_DCM_LMZO</v>
      </c>
    </row>
    <row r="19" spans="1:21" x14ac:dyDescent="0.3">
      <c r="A19" t="s">
        <v>21</v>
      </c>
      <c r="B19" t="s">
        <v>94</v>
      </c>
      <c r="C19" t="s">
        <v>23</v>
      </c>
      <c r="D19" t="s">
        <v>95</v>
      </c>
      <c r="E19" t="s">
        <v>96</v>
      </c>
      <c r="F19" s="2">
        <v>43611</v>
      </c>
      <c r="G19" t="s">
        <v>26</v>
      </c>
      <c r="H19" t="s">
        <v>27</v>
      </c>
      <c r="I19" t="s">
        <v>28</v>
      </c>
      <c r="J19" t="s">
        <v>97</v>
      </c>
      <c r="K19" t="s">
        <v>38</v>
      </c>
      <c r="L19" t="s">
        <v>38</v>
      </c>
      <c r="M19" t="s">
        <v>31</v>
      </c>
      <c r="N19" t="s">
        <v>32</v>
      </c>
      <c r="O19">
        <v>1279</v>
      </c>
      <c r="P19" t="s">
        <v>78</v>
      </c>
      <c r="Q19" t="s">
        <v>109</v>
      </c>
      <c r="R19" t="s">
        <v>35</v>
      </c>
      <c r="S19" t="s">
        <v>110</v>
      </c>
      <c r="T19" t="s">
        <v>111</v>
      </c>
      <c r="U19" t="str">
        <f>HYPERLINK("C:/Users/User/PycharmProjects/pythonProject1/PE2/res/20240616_233856/HY202103/D08/20190526_082853/HY202103_D08_(-3,-3)_LION1_DCM_LMZO.png", "HY202103_D08_(-3,-3)_LION1_DCM_LMZO")</f>
        <v>HY202103_D08_(-3,-3)_LION1_DCM_LMZO</v>
      </c>
    </row>
    <row r="20" spans="1:21" x14ac:dyDescent="0.3">
      <c r="A20" t="s">
        <v>21</v>
      </c>
      <c r="B20" t="s">
        <v>94</v>
      </c>
      <c r="C20" t="s">
        <v>23</v>
      </c>
      <c r="D20" t="s">
        <v>95</v>
      </c>
      <c r="E20" t="s">
        <v>96</v>
      </c>
      <c r="F20" s="2">
        <v>43611</v>
      </c>
      <c r="G20" t="s">
        <v>26</v>
      </c>
      <c r="H20" t="s">
        <v>27</v>
      </c>
      <c r="I20" t="s">
        <v>28</v>
      </c>
      <c r="J20" t="s">
        <v>97</v>
      </c>
      <c r="K20" t="s">
        <v>38</v>
      </c>
      <c r="L20" t="s">
        <v>31</v>
      </c>
      <c r="M20" t="s">
        <v>31</v>
      </c>
      <c r="N20" t="s">
        <v>32</v>
      </c>
      <c r="O20">
        <v>1279</v>
      </c>
      <c r="P20" t="s">
        <v>112</v>
      </c>
      <c r="Q20" t="s">
        <v>113</v>
      </c>
      <c r="R20" t="s">
        <v>35</v>
      </c>
      <c r="S20" t="s">
        <v>114</v>
      </c>
      <c r="T20" t="s">
        <v>115</v>
      </c>
      <c r="U20" t="str">
        <f>HYPERLINK("C:/Users/User/PycharmProjects/pythonProject1/PE2/res/20240616_233856/HY202103/D08/20190526_082853/HY202103_D08_(-3,0)_LION1_DCM_LMZO.png", "HY202103_D08_(-3,0)_LION1_DCM_LMZO")</f>
        <v>HY202103_D08_(-3,0)_LION1_DCM_LMZO</v>
      </c>
    </row>
    <row r="21" spans="1:21" x14ac:dyDescent="0.3">
      <c r="A21" t="s">
        <v>21</v>
      </c>
      <c r="B21" t="s">
        <v>94</v>
      </c>
      <c r="C21" t="s">
        <v>23</v>
      </c>
      <c r="D21" t="s">
        <v>95</v>
      </c>
      <c r="E21" t="s">
        <v>96</v>
      </c>
      <c r="F21" s="2">
        <v>43611</v>
      </c>
      <c r="G21" t="s">
        <v>26</v>
      </c>
      <c r="H21" t="s">
        <v>27</v>
      </c>
      <c r="I21" t="s">
        <v>28</v>
      </c>
      <c r="J21" t="s">
        <v>97</v>
      </c>
      <c r="K21" t="s">
        <v>38</v>
      </c>
      <c r="L21" t="s">
        <v>56</v>
      </c>
      <c r="M21" t="s">
        <v>31</v>
      </c>
      <c r="N21" t="s">
        <v>32</v>
      </c>
      <c r="O21">
        <v>1279</v>
      </c>
      <c r="P21" t="s">
        <v>116</v>
      </c>
      <c r="Q21" t="s">
        <v>117</v>
      </c>
      <c r="R21" t="s">
        <v>35</v>
      </c>
      <c r="S21" t="s">
        <v>118</v>
      </c>
      <c r="T21" t="s">
        <v>119</v>
      </c>
      <c r="U21" t="str">
        <f>HYPERLINK("C:/Users/User/PycharmProjects/pythonProject1/PE2/res/20240616_233856/HY202103/D08/20190526_082853/HY202103_D08_(-3,2)_LION1_DCM_LMZO.png", "HY202103_D08_(-3,2)_LION1_DCM_LMZO")</f>
        <v>HY202103_D08_(-3,2)_LION1_DCM_LMZO</v>
      </c>
    </row>
    <row r="22" spans="1:21" x14ac:dyDescent="0.3">
      <c r="A22" t="s">
        <v>21</v>
      </c>
      <c r="B22" t="s">
        <v>94</v>
      </c>
      <c r="C22" t="s">
        <v>23</v>
      </c>
      <c r="D22" t="s">
        <v>95</v>
      </c>
      <c r="E22" t="s">
        <v>96</v>
      </c>
      <c r="F22" s="2">
        <v>43611</v>
      </c>
      <c r="G22" t="s">
        <v>26</v>
      </c>
      <c r="H22" t="s">
        <v>27</v>
      </c>
      <c r="I22" t="s">
        <v>28</v>
      </c>
      <c r="J22" t="s">
        <v>97</v>
      </c>
      <c r="K22" t="s">
        <v>61</v>
      </c>
      <c r="L22" t="s">
        <v>30</v>
      </c>
      <c r="M22" t="s">
        <v>31</v>
      </c>
      <c r="N22" t="s">
        <v>32</v>
      </c>
      <c r="O22">
        <v>1279</v>
      </c>
      <c r="P22" t="s">
        <v>120</v>
      </c>
      <c r="Q22" t="s">
        <v>121</v>
      </c>
      <c r="R22" t="s">
        <v>35</v>
      </c>
      <c r="S22" t="s">
        <v>122</v>
      </c>
      <c r="T22" t="s">
        <v>123</v>
      </c>
      <c r="U22" t="str">
        <f>HYPERLINK("C:/Users/User/PycharmProjects/pythonProject1/PE2/res/20240616_233856/HY202103/D08/20190526_082853/HY202103_D08_(-4,-1)_LION1_DCM_LMZO.png", "HY202103_D08_(-4,-1)_LION1_DCM_LMZO")</f>
        <v>HY202103_D08_(-4,-1)_LION1_DCM_LMZO</v>
      </c>
    </row>
    <row r="23" spans="1:21" x14ac:dyDescent="0.3">
      <c r="A23" t="s">
        <v>21</v>
      </c>
      <c r="B23" t="s">
        <v>94</v>
      </c>
      <c r="C23" t="s">
        <v>23</v>
      </c>
      <c r="D23" t="s">
        <v>95</v>
      </c>
      <c r="E23" t="s">
        <v>96</v>
      </c>
      <c r="F23" s="2">
        <v>43611</v>
      </c>
      <c r="G23" t="s">
        <v>26</v>
      </c>
      <c r="H23" t="s">
        <v>27</v>
      </c>
      <c r="I23" t="s">
        <v>28</v>
      </c>
      <c r="J23" t="s">
        <v>97</v>
      </c>
      <c r="K23" t="s">
        <v>31</v>
      </c>
      <c r="L23" t="s">
        <v>61</v>
      </c>
      <c r="M23" t="s">
        <v>31</v>
      </c>
      <c r="N23" t="s">
        <v>32</v>
      </c>
      <c r="O23">
        <v>1279</v>
      </c>
      <c r="P23" t="s">
        <v>120</v>
      </c>
      <c r="Q23" t="s">
        <v>124</v>
      </c>
      <c r="R23" t="s">
        <v>35</v>
      </c>
      <c r="S23" t="s">
        <v>125</v>
      </c>
      <c r="T23" t="s">
        <v>126</v>
      </c>
      <c r="U23" t="str">
        <f>HYPERLINK("C:/Users/User/PycharmProjects/pythonProject1/PE2/res/20240616_233856/HY202103/D08/20190526_082853/HY202103_D08_(0,-4)_LION1_DCM_LMZO.png", "HY202103_D08_(0,-4)_LION1_DCM_LMZO")</f>
        <v>HY202103_D08_(0,-4)_LION1_DCM_LMZO</v>
      </c>
    </row>
    <row r="24" spans="1:21" x14ac:dyDescent="0.3">
      <c r="A24" t="s">
        <v>21</v>
      </c>
      <c r="B24" t="s">
        <v>94</v>
      </c>
      <c r="C24" t="s">
        <v>23</v>
      </c>
      <c r="D24" t="s">
        <v>95</v>
      </c>
      <c r="E24" t="s">
        <v>96</v>
      </c>
      <c r="F24" s="2">
        <v>43611</v>
      </c>
      <c r="G24" t="s">
        <v>26</v>
      </c>
      <c r="H24" t="s">
        <v>27</v>
      </c>
      <c r="I24" t="s">
        <v>28</v>
      </c>
      <c r="J24" t="s">
        <v>97</v>
      </c>
      <c r="K24" t="s">
        <v>31</v>
      </c>
      <c r="L24" t="s">
        <v>31</v>
      </c>
      <c r="M24" t="s">
        <v>31</v>
      </c>
      <c r="N24" t="s">
        <v>32</v>
      </c>
      <c r="O24">
        <v>1279</v>
      </c>
      <c r="P24" t="s">
        <v>120</v>
      </c>
      <c r="Q24" t="s">
        <v>127</v>
      </c>
      <c r="R24" t="s">
        <v>35</v>
      </c>
      <c r="S24" t="s">
        <v>128</v>
      </c>
      <c r="T24" t="s">
        <v>129</v>
      </c>
      <c r="U24" t="str">
        <f>HYPERLINK("C:/Users/User/PycharmProjects/pythonProject1/PE2/res/20240616_233856/HY202103/D08/20190526_082853/HY202103_D08_(0,0)_LION1_DCM_LMZO.png", "HY202103_D08_(0,0)_LION1_DCM_LMZO")</f>
        <v>HY202103_D08_(0,0)_LION1_DCM_LMZO</v>
      </c>
    </row>
    <row r="25" spans="1:21" x14ac:dyDescent="0.3">
      <c r="A25" t="s">
        <v>21</v>
      </c>
      <c r="B25" t="s">
        <v>94</v>
      </c>
      <c r="C25" t="s">
        <v>23</v>
      </c>
      <c r="D25" t="s">
        <v>95</v>
      </c>
      <c r="E25" t="s">
        <v>96</v>
      </c>
      <c r="F25" s="2">
        <v>43611</v>
      </c>
      <c r="G25" t="s">
        <v>26</v>
      </c>
      <c r="H25" t="s">
        <v>27</v>
      </c>
      <c r="I25" t="s">
        <v>28</v>
      </c>
      <c r="J25" t="s">
        <v>97</v>
      </c>
      <c r="K25" t="s">
        <v>31</v>
      </c>
      <c r="L25" t="s">
        <v>56</v>
      </c>
      <c r="M25" t="s">
        <v>31</v>
      </c>
      <c r="N25" t="s">
        <v>32</v>
      </c>
      <c r="O25">
        <v>1279</v>
      </c>
      <c r="P25" t="s">
        <v>130</v>
      </c>
      <c r="Q25" t="s">
        <v>131</v>
      </c>
      <c r="R25" t="s">
        <v>35</v>
      </c>
      <c r="S25" t="s">
        <v>132</v>
      </c>
      <c r="T25" t="s">
        <v>133</v>
      </c>
      <c r="U25" t="str">
        <f>HYPERLINK("C:/Users/User/PycharmProjects/pythonProject1/PE2/res/20240616_233856/HY202103/D08/20190526_082853/HY202103_D08_(0,2)_LION1_DCM_LMZO.png", "HY202103_D08_(0,2)_LION1_DCM_LMZO")</f>
        <v>HY202103_D08_(0,2)_LION1_DCM_LMZO</v>
      </c>
    </row>
    <row r="26" spans="1:21" x14ac:dyDescent="0.3">
      <c r="A26" t="s">
        <v>21</v>
      </c>
      <c r="B26" t="s">
        <v>94</v>
      </c>
      <c r="C26" t="s">
        <v>23</v>
      </c>
      <c r="D26" t="s">
        <v>95</v>
      </c>
      <c r="E26" t="s">
        <v>96</v>
      </c>
      <c r="F26" s="2">
        <v>43611</v>
      </c>
      <c r="G26" t="s">
        <v>26</v>
      </c>
      <c r="H26" t="s">
        <v>27</v>
      </c>
      <c r="I26" t="s">
        <v>28</v>
      </c>
      <c r="J26" t="s">
        <v>97</v>
      </c>
      <c r="K26" t="s">
        <v>56</v>
      </c>
      <c r="L26" t="s">
        <v>30</v>
      </c>
      <c r="M26" t="s">
        <v>31</v>
      </c>
      <c r="N26" t="s">
        <v>32</v>
      </c>
      <c r="O26">
        <v>1279</v>
      </c>
      <c r="P26" t="s">
        <v>82</v>
      </c>
      <c r="Q26" t="s">
        <v>134</v>
      </c>
      <c r="R26" t="s">
        <v>35</v>
      </c>
      <c r="S26" t="s">
        <v>135</v>
      </c>
      <c r="T26" t="s">
        <v>136</v>
      </c>
      <c r="U26" t="str">
        <f>HYPERLINK("C:/Users/User/PycharmProjects/pythonProject1/PE2/res/20240616_233856/HY202103/D08/20190526_082853/HY202103_D08_(2,-1)_LION1_DCM_LMZO.png", "HY202103_D08_(2,-1)_LION1_DCM_LMZO")</f>
        <v>HY202103_D08_(2,-1)_LION1_DCM_LMZO</v>
      </c>
    </row>
    <row r="27" spans="1:21" x14ac:dyDescent="0.3">
      <c r="A27" t="s">
        <v>21</v>
      </c>
      <c r="B27" t="s">
        <v>94</v>
      </c>
      <c r="C27" t="s">
        <v>23</v>
      </c>
      <c r="D27" t="s">
        <v>95</v>
      </c>
      <c r="E27" t="s">
        <v>96</v>
      </c>
      <c r="F27" s="2">
        <v>43611</v>
      </c>
      <c r="G27" t="s">
        <v>26</v>
      </c>
      <c r="H27" t="s">
        <v>27</v>
      </c>
      <c r="I27" t="s">
        <v>28</v>
      </c>
      <c r="J27" t="s">
        <v>97</v>
      </c>
      <c r="K27" t="s">
        <v>56</v>
      </c>
      <c r="L27" t="s">
        <v>38</v>
      </c>
      <c r="M27" t="s">
        <v>31</v>
      </c>
      <c r="N27" t="s">
        <v>32</v>
      </c>
      <c r="O27">
        <v>1279</v>
      </c>
      <c r="P27" t="s">
        <v>137</v>
      </c>
      <c r="Q27" t="s">
        <v>138</v>
      </c>
      <c r="R27" t="s">
        <v>35</v>
      </c>
      <c r="S27" t="s">
        <v>139</v>
      </c>
      <c r="T27" t="s">
        <v>140</v>
      </c>
      <c r="U27" t="str">
        <f>HYPERLINK("C:/Users/User/PycharmProjects/pythonProject1/PE2/res/20240616_233856/HY202103/D08/20190526_082853/HY202103_D08_(2,-3)_LION1_DCM_LMZO.png", "HY202103_D08_(2,-3)_LION1_DCM_LMZO")</f>
        <v>HY202103_D08_(2,-3)_LION1_DCM_LMZO</v>
      </c>
    </row>
    <row r="28" spans="1:21" x14ac:dyDescent="0.3">
      <c r="A28" t="s">
        <v>21</v>
      </c>
      <c r="B28" t="s">
        <v>94</v>
      </c>
      <c r="C28" t="s">
        <v>23</v>
      </c>
      <c r="D28" t="s">
        <v>95</v>
      </c>
      <c r="E28" t="s">
        <v>96</v>
      </c>
      <c r="F28" s="2">
        <v>43611</v>
      </c>
      <c r="G28" t="s">
        <v>26</v>
      </c>
      <c r="H28" t="s">
        <v>27</v>
      </c>
      <c r="I28" t="s">
        <v>28</v>
      </c>
      <c r="J28" t="s">
        <v>97</v>
      </c>
      <c r="K28" t="s">
        <v>56</v>
      </c>
      <c r="L28" t="s">
        <v>56</v>
      </c>
      <c r="M28" t="s">
        <v>31</v>
      </c>
      <c r="N28" t="s">
        <v>32</v>
      </c>
      <c r="O28">
        <v>1279</v>
      </c>
      <c r="P28" t="s">
        <v>141</v>
      </c>
      <c r="Q28" t="s">
        <v>142</v>
      </c>
      <c r="R28" t="s">
        <v>35</v>
      </c>
      <c r="S28" t="s">
        <v>143</v>
      </c>
      <c r="T28" t="s">
        <v>144</v>
      </c>
      <c r="U28" t="str">
        <f>HYPERLINK("C:/Users/User/PycharmProjects/pythonProject1/PE2/res/20240616_233856/HY202103/D08/20190526_082853/HY202103_D08_(2,2)_LION1_DCM_LMZO.png", "HY202103_D08_(2,2)_LION1_DCM_LMZO")</f>
        <v>HY202103_D08_(2,2)_LION1_DCM_LMZO</v>
      </c>
    </row>
    <row r="29" spans="1:21" x14ac:dyDescent="0.3">
      <c r="A29" t="s">
        <v>21</v>
      </c>
      <c r="B29" t="s">
        <v>94</v>
      </c>
      <c r="C29" t="s">
        <v>23</v>
      </c>
      <c r="D29" t="s">
        <v>95</v>
      </c>
      <c r="E29" t="s">
        <v>96</v>
      </c>
      <c r="F29" s="2">
        <v>43611</v>
      </c>
      <c r="G29" t="s">
        <v>26</v>
      </c>
      <c r="H29" t="s">
        <v>27</v>
      </c>
      <c r="I29" t="s">
        <v>28</v>
      </c>
      <c r="J29" t="s">
        <v>97</v>
      </c>
      <c r="K29" t="s">
        <v>43</v>
      </c>
      <c r="L29" t="s">
        <v>31</v>
      </c>
      <c r="M29" t="s">
        <v>31</v>
      </c>
      <c r="N29" t="s">
        <v>32</v>
      </c>
      <c r="O29">
        <v>1279</v>
      </c>
      <c r="P29" t="s">
        <v>145</v>
      </c>
      <c r="Q29" t="s">
        <v>146</v>
      </c>
      <c r="R29" t="s">
        <v>35</v>
      </c>
      <c r="S29" t="s">
        <v>147</v>
      </c>
      <c r="T29" t="s">
        <v>148</v>
      </c>
      <c r="U29" t="str">
        <f>HYPERLINK("C:/Users/User/PycharmProjects/pythonProject1/PE2/res/20240616_233856/HY202103/D08/20190526_082853/HY202103_D08_(3,0)_LION1_DCM_LMZO.png", "HY202103_D08_(3,0)_LION1_DCM_LMZO")</f>
        <v>HY202103_D08_(3,0)_LION1_DCM_LMZO</v>
      </c>
    </row>
    <row r="30" spans="1:21" x14ac:dyDescent="0.3">
      <c r="A30" t="s">
        <v>21</v>
      </c>
      <c r="B30" t="s">
        <v>94</v>
      </c>
      <c r="C30" t="s">
        <v>23</v>
      </c>
      <c r="D30" t="s">
        <v>24</v>
      </c>
      <c r="E30" t="s">
        <v>25</v>
      </c>
      <c r="F30" s="2">
        <v>43658</v>
      </c>
      <c r="G30" t="s">
        <v>26</v>
      </c>
      <c r="H30" t="s">
        <v>27</v>
      </c>
      <c r="I30" t="s">
        <v>28</v>
      </c>
      <c r="J30" t="s">
        <v>97</v>
      </c>
      <c r="K30" t="s">
        <v>30</v>
      </c>
      <c r="L30" t="s">
        <v>30</v>
      </c>
      <c r="M30" t="s">
        <v>31</v>
      </c>
      <c r="N30" t="s">
        <v>32</v>
      </c>
      <c r="O30">
        <v>1530</v>
      </c>
      <c r="P30" t="s">
        <v>149</v>
      </c>
      <c r="Q30" t="s">
        <v>150</v>
      </c>
      <c r="R30" t="s">
        <v>35</v>
      </c>
      <c r="S30" t="s">
        <v>151</v>
      </c>
      <c r="T30" t="s">
        <v>152</v>
      </c>
      <c r="U30" t="str">
        <f>HYPERLINK("C:/Users/User/PycharmProjects/pythonProject1/PE2/res/20240616_233856/HY202103/D08/20190712_113254/HY202103_D08_(-1,-1)_LION1_DCM_LMZC.png", "HY202103_D08_(-1,-1)_LION1_DCM_LMZC")</f>
        <v>HY202103_D08_(-1,-1)_LION1_DCM_LMZC</v>
      </c>
    </row>
    <row r="31" spans="1:21" x14ac:dyDescent="0.3">
      <c r="A31" t="s">
        <v>21</v>
      </c>
      <c r="B31" t="s">
        <v>94</v>
      </c>
      <c r="C31" t="s">
        <v>23</v>
      </c>
      <c r="D31" t="s">
        <v>24</v>
      </c>
      <c r="E31" t="s">
        <v>25</v>
      </c>
      <c r="F31" s="2">
        <v>43658</v>
      </c>
      <c r="G31" t="s">
        <v>26</v>
      </c>
      <c r="H31" t="s">
        <v>27</v>
      </c>
      <c r="I31" t="s">
        <v>28</v>
      </c>
      <c r="J31" t="s">
        <v>97</v>
      </c>
      <c r="K31" t="s">
        <v>30</v>
      </c>
      <c r="L31" t="s">
        <v>38</v>
      </c>
      <c r="M31" t="s">
        <v>31</v>
      </c>
      <c r="N31" t="s">
        <v>32</v>
      </c>
      <c r="O31">
        <v>1530</v>
      </c>
      <c r="P31" t="s">
        <v>153</v>
      </c>
      <c r="Q31" t="s">
        <v>154</v>
      </c>
      <c r="R31" t="s">
        <v>35</v>
      </c>
      <c r="S31" t="s">
        <v>155</v>
      </c>
      <c r="T31" t="s">
        <v>156</v>
      </c>
      <c r="U31" t="str">
        <f>HYPERLINK("C:/Users/User/PycharmProjects/pythonProject1/PE2/res/20240616_233856/HY202103/D08/20190712_113254/HY202103_D08_(-1,-3)_LION1_DCM_LMZC.png", "HY202103_D08_(-1,-3)_LION1_DCM_LMZC")</f>
        <v>HY202103_D08_(-1,-3)_LION1_DCM_LMZC</v>
      </c>
    </row>
    <row r="32" spans="1:21" x14ac:dyDescent="0.3">
      <c r="A32" t="s">
        <v>21</v>
      </c>
      <c r="B32" t="s">
        <v>94</v>
      </c>
      <c r="C32" t="s">
        <v>23</v>
      </c>
      <c r="D32" t="s">
        <v>24</v>
      </c>
      <c r="E32" t="s">
        <v>25</v>
      </c>
      <c r="F32" s="2">
        <v>43658</v>
      </c>
      <c r="G32" t="s">
        <v>26</v>
      </c>
      <c r="H32" t="s">
        <v>27</v>
      </c>
      <c r="I32" t="s">
        <v>28</v>
      </c>
      <c r="J32" t="s">
        <v>97</v>
      </c>
      <c r="K32" t="s">
        <v>30</v>
      </c>
      <c r="L32" t="s">
        <v>43</v>
      </c>
      <c r="M32" t="s">
        <v>31</v>
      </c>
      <c r="N32" t="s">
        <v>32</v>
      </c>
      <c r="O32">
        <v>1530</v>
      </c>
      <c r="P32" t="s">
        <v>157</v>
      </c>
      <c r="Q32" t="s">
        <v>158</v>
      </c>
      <c r="R32" t="s">
        <v>35</v>
      </c>
      <c r="S32" t="s">
        <v>159</v>
      </c>
      <c r="T32" t="s">
        <v>160</v>
      </c>
      <c r="U32" t="str">
        <f>HYPERLINK("C:/Users/User/PycharmProjects/pythonProject1/PE2/res/20240616_233856/HY202103/D08/20190712_113254/HY202103_D08_(-1,3)_LION1_DCM_LMZC.png", "HY202103_D08_(-1,3)_LION1_DCM_LMZC")</f>
        <v>HY202103_D08_(-1,3)_LION1_DCM_LMZC</v>
      </c>
    </row>
    <row r="33" spans="1:21" x14ac:dyDescent="0.3">
      <c r="A33" t="s">
        <v>21</v>
      </c>
      <c r="B33" t="s">
        <v>94</v>
      </c>
      <c r="C33" t="s">
        <v>23</v>
      </c>
      <c r="D33" t="s">
        <v>24</v>
      </c>
      <c r="E33" t="s">
        <v>25</v>
      </c>
      <c r="F33" s="2">
        <v>43658</v>
      </c>
      <c r="G33" t="s">
        <v>26</v>
      </c>
      <c r="H33" t="s">
        <v>27</v>
      </c>
      <c r="I33" t="s">
        <v>28</v>
      </c>
      <c r="J33" t="s">
        <v>97</v>
      </c>
      <c r="K33" t="s">
        <v>38</v>
      </c>
      <c r="L33" t="s">
        <v>38</v>
      </c>
      <c r="M33" t="s">
        <v>31</v>
      </c>
      <c r="N33" t="s">
        <v>32</v>
      </c>
      <c r="O33">
        <v>1530</v>
      </c>
      <c r="P33" t="s">
        <v>161</v>
      </c>
      <c r="Q33" t="s">
        <v>162</v>
      </c>
      <c r="R33" t="s">
        <v>35</v>
      </c>
      <c r="S33" t="s">
        <v>163</v>
      </c>
      <c r="T33" t="s">
        <v>164</v>
      </c>
      <c r="U33" t="str">
        <f>HYPERLINK("C:/Users/User/PycharmProjects/pythonProject1/PE2/res/20240616_233856/HY202103/D08/20190712_113254/HY202103_D08_(-3,-3)_LION1_DCM_LMZC.png", "HY202103_D08_(-3,-3)_LION1_DCM_LMZC")</f>
        <v>HY202103_D08_(-3,-3)_LION1_DCM_LMZC</v>
      </c>
    </row>
    <row r="34" spans="1:21" x14ac:dyDescent="0.3">
      <c r="A34" t="s">
        <v>21</v>
      </c>
      <c r="B34" t="s">
        <v>94</v>
      </c>
      <c r="C34" t="s">
        <v>23</v>
      </c>
      <c r="D34" t="s">
        <v>24</v>
      </c>
      <c r="E34" t="s">
        <v>25</v>
      </c>
      <c r="F34" s="2">
        <v>43658</v>
      </c>
      <c r="G34" t="s">
        <v>26</v>
      </c>
      <c r="H34" t="s">
        <v>27</v>
      </c>
      <c r="I34" t="s">
        <v>28</v>
      </c>
      <c r="J34" t="s">
        <v>97</v>
      </c>
      <c r="K34" t="s">
        <v>38</v>
      </c>
      <c r="L34" t="s">
        <v>31</v>
      </c>
      <c r="M34" t="s">
        <v>31</v>
      </c>
      <c r="N34" t="s">
        <v>32</v>
      </c>
      <c r="O34">
        <v>1530</v>
      </c>
      <c r="P34" t="s">
        <v>165</v>
      </c>
      <c r="Q34" t="s">
        <v>166</v>
      </c>
      <c r="R34" t="s">
        <v>35</v>
      </c>
      <c r="S34" t="s">
        <v>167</v>
      </c>
      <c r="T34" t="s">
        <v>168</v>
      </c>
      <c r="U34" t="str">
        <f>HYPERLINK("C:/Users/User/PycharmProjects/pythonProject1/PE2/res/20240616_233856/HY202103/D08/20190712_113254/HY202103_D08_(-3,0)_LION1_DCM_LMZC.png", "HY202103_D08_(-3,0)_LION1_DCM_LMZC")</f>
        <v>HY202103_D08_(-3,0)_LION1_DCM_LMZC</v>
      </c>
    </row>
    <row r="35" spans="1:21" x14ac:dyDescent="0.3">
      <c r="A35" t="s">
        <v>21</v>
      </c>
      <c r="B35" t="s">
        <v>94</v>
      </c>
      <c r="C35" t="s">
        <v>23</v>
      </c>
      <c r="D35" t="s">
        <v>24</v>
      </c>
      <c r="E35" t="s">
        <v>25</v>
      </c>
      <c r="F35" s="2">
        <v>43658</v>
      </c>
      <c r="G35" t="s">
        <v>26</v>
      </c>
      <c r="H35" t="s">
        <v>27</v>
      </c>
      <c r="I35" t="s">
        <v>28</v>
      </c>
      <c r="J35" t="s">
        <v>97</v>
      </c>
      <c r="K35" t="s">
        <v>38</v>
      </c>
      <c r="L35" t="s">
        <v>56</v>
      </c>
      <c r="M35" t="s">
        <v>31</v>
      </c>
      <c r="N35" t="s">
        <v>32</v>
      </c>
      <c r="O35">
        <v>1530</v>
      </c>
      <c r="P35" t="s">
        <v>169</v>
      </c>
      <c r="Q35" t="s">
        <v>170</v>
      </c>
      <c r="R35" t="s">
        <v>35</v>
      </c>
      <c r="S35" t="s">
        <v>171</v>
      </c>
      <c r="T35" t="s">
        <v>172</v>
      </c>
      <c r="U35" t="str">
        <f>HYPERLINK("C:/Users/User/PycharmProjects/pythonProject1/PE2/res/20240616_233856/HY202103/D08/20190712_113254/HY202103_D08_(-3,2)_LION1_DCM_LMZC.png", "HY202103_D08_(-3,2)_LION1_DCM_LMZC")</f>
        <v>HY202103_D08_(-3,2)_LION1_DCM_LMZC</v>
      </c>
    </row>
    <row r="36" spans="1:21" x14ac:dyDescent="0.3">
      <c r="A36" t="s">
        <v>21</v>
      </c>
      <c r="B36" t="s">
        <v>94</v>
      </c>
      <c r="C36" t="s">
        <v>23</v>
      </c>
      <c r="D36" t="s">
        <v>24</v>
      </c>
      <c r="E36" t="s">
        <v>25</v>
      </c>
      <c r="F36" s="2">
        <v>43658</v>
      </c>
      <c r="G36" t="s">
        <v>26</v>
      </c>
      <c r="H36" t="s">
        <v>27</v>
      </c>
      <c r="I36" t="s">
        <v>28</v>
      </c>
      <c r="J36" t="s">
        <v>97</v>
      </c>
      <c r="K36" t="s">
        <v>61</v>
      </c>
      <c r="L36" t="s">
        <v>30</v>
      </c>
      <c r="M36" t="s">
        <v>31</v>
      </c>
      <c r="N36" t="s">
        <v>32</v>
      </c>
      <c r="O36">
        <v>1530</v>
      </c>
      <c r="P36" t="s">
        <v>173</v>
      </c>
      <c r="Q36" t="s">
        <v>174</v>
      </c>
      <c r="R36" t="s">
        <v>35</v>
      </c>
      <c r="S36" t="s">
        <v>175</v>
      </c>
      <c r="T36" t="s">
        <v>176</v>
      </c>
      <c r="U36" t="str">
        <f>HYPERLINK("C:/Users/User/PycharmProjects/pythonProject1/PE2/res/20240616_233856/HY202103/D08/20190712_113254/HY202103_D08_(-4,-1)_LION1_DCM_LMZC.png", "HY202103_D08_(-4,-1)_LION1_DCM_LMZC")</f>
        <v>HY202103_D08_(-4,-1)_LION1_DCM_LMZC</v>
      </c>
    </row>
    <row r="37" spans="1:21" x14ac:dyDescent="0.3">
      <c r="A37" t="s">
        <v>21</v>
      </c>
      <c r="B37" t="s">
        <v>94</v>
      </c>
      <c r="C37" t="s">
        <v>23</v>
      </c>
      <c r="D37" t="s">
        <v>24</v>
      </c>
      <c r="E37" t="s">
        <v>25</v>
      </c>
      <c r="F37" s="2">
        <v>43658</v>
      </c>
      <c r="G37" t="s">
        <v>26</v>
      </c>
      <c r="H37" t="s">
        <v>27</v>
      </c>
      <c r="I37" t="s">
        <v>28</v>
      </c>
      <c r="J37" t="s">
        <v>97</v>
      </c>
      <c r="K37" t="s">
        <v>31</v>
      </c>
      <c r="L37" t="s">
        <v>61</v>
      </c>
      <c r="M37" t="s">
        <v>31</v>
      </c>
      <c r="N37" t="s">
        <v>32</v>
      </c>
      <c r="O37">
        <v>1530</v>
      </c>
      <c r="P37" t="s">
        <v>177</v>
      </c>
      <c r="Q37" t="s">
        <v>178</v>
      </c>
      <c r="R37" t="s">
        <v>35</v>
      </c>
      <c r="S37" t="s">
        <v>179</v>
      </c>
      <c r="T37" t="s">
        <v>180</v>
      </c>
      <c r="U37" t="str">
        <f>HYPERLINK("C:/Users/User/PycharmProjects/pythonProject1/PE2/res/20240616_233856/HY202103/D08/20190712_113254/HY202103_D08_(0,-4)_LION1_DCM_LMZC.png", "HY202103_D08_(0,-4)_LION1_DCM_LMZC")</f>
        <v>HY202103_D08_(0,-4)_LION1_DCM_LMZC</v>
      </c>
    </row>
    <row r="38" spans="1:21" x14ac:dyDescent="0.3">
      <c r="A38" t="s">
        <v>21</v>
      </c>
      <c r="B38" t="s">
        <v>94</v>
      </c>
      <c r="C38" t="s">
        <v>23</v>
      </c>
      <c r="D38" t="s">
        <v>24</v>
      </c>
      <c r="E38" t="s">
        <v>25</v>
      </c>
      <c r="F38" s="2">
        <v>43658</v>
      </c>
      <c r="G38" t="s">
        <v>26</v>
      </c>
      <c r="H38" t="s">
        <v>27</v>
      </c>
      <c r="I38" t="s">
        <v>28</v>
      </c>
      <c r="J38" t="s">
        <v>97</v>
      </c>
      <c r="K38" t="s">
        <v>31</v>
      </c>
      <c r="L38" t="s">
        <v>31</v>
      </c>
      <c r="M38" t="s">
        <v>31</v>
      </c>
      <c r="N38" t="s">
        <v>32</v>
      </c>
      <c r="O38">
        <v>1530</v>
      </c>
      <c r="P38" t="s">
        <v>52</v>
      </c>
      <c r="Q38" t="s">
        <v>181</v>
      </c>
      <c r="R38" t="s">
        <v>35</v>
      </c>
      <c r="S38" t="s">
        <v>182</v>
      </c>
      <c r="T38" t="s">
        <v>183</v>
      </c>
      <c r="U38" t="str">
        <f>HYPERLINK("C:/Users/User/PycharmProjects/pythonProject1/PE2/res/20240616_233856/HY202103/D08/20190712_113254/HY202103_D08_(0,0)_LION1_DCM_LMZC.png", "HY202103_D08_(0,0)_LION1_DCM_LMZC")</f>
        <v>HY202103_D08_(0,0)_LION1_DCM_LMZC</v>
      </c>
    </row>
    <row r="39" spans="1:21" x14ac:dyDescent="0.3">
      <c r="A39" t="s">
        <v>21</v>
      </c>
      <c r="B39" t="s">
        <v>94</v>
      </c>
      <c r="C39" t="s">
        <v>23</v>
      </c>
      <c r="D39" t="s">
        <v>24</v>
      </c>
      <c r="E39" t="s">
        <v>25</v>
      </c>
      <c r="F39" s="2">
        <v>43658</v>
      </c>
      <c r="G39" t="s">
        <v>26</v>
      </c>
      <c r="H39" t="s">
        <v>27</v>
      </c>
      <c r="I39" t="s">
        <v>28</v>
      </c>
      <c r="J39" t="s">
        <v>97</v>
      </c>
      <c r="K39" t="s">
        <v>31</v>
      </c>
      <c r="L39" t="s">
        <v>56</v>
      </c>
      <c r="M39" t="s">
        <v>31</v>
      </c>
      <c r="N39" t="s">
        <v>32</v>
      </c>
      <c r="O39">
        <v>1530</v>
      </c>
      <c r="P39" t="s">
        <v>184</v>
      </c>
      <c r="Q39" t="s">
        <v>185</v>
      </c>
      <c r="R39" t="s">
        <v>35</v>
      </c>
      <c r="S39" t="s">
        <v>186</v>
      </c>
      <c r="T39" t="s">
        <v>187</v>
      </c>
      <c r="U39" t="str">
        <f>HYPERLINK("C:/Users/User/PycharmProjects/pythonProject1/PE2/res/20240616_233856/HY202103/D08/20190712_113254/HY202103_D08_(0,2)_LION1_DCM_LMZC.png", "HY202103_D08_(0,2)_LION1_DCM_LMZC")</f>
        <v>HY202103_D08_(0,2)_LION1_DCM_LMZC</v>
      </c>
    </row>
    <row r="40" spans="1:21" x14ac:dyDescent="0.3">
      <c r="A40" t="s">
        <v>21</v>
      </c>
      <c r="B40" t="s">
        <v>94</v>
      </c>
      <c r="C40" t="s">
        <v>23</v>
      </c>
      <c r="D40" t="s">
        <v>24</v>
      </c>
      <c r="E40" t="s">
        <v>25</v>
      </c>
      <c r="F40" s="2">
        <v>43658</v>
      </c>
      <c r="G40" t="s">
        <v>26</v>
      </c>
      <c r="H40" t="s">
        <v>27</v>
      </c>
      <c r="I40" t="s">
        <v>28</v>
      </c>
      <c r="J40" t="s">
        <v>97</v>
      </c>
      <c r="K40" t="s">
        <v>56</v>
      </c>
      <c r="L40" t="s">
        <v>30</v>
      </c>
      <c r="M40" t="s">
        <v>31</v>
      </c>
      <c r="N40" t="s">
        <v>32</v>
      </c>
      <c r="O40">
        <v>1530</v>
      </c>
      <c r="P40" t="s">
        <v>165</v>
      </c>
      <c r="Q40" t="s">
        <v>188</v>
      </c>
      <c r="R40" t="s">
        <v>35</v>
      </c>
      <c r="S40" t="s">
        <v>189</v>
      </c>
      <c r="T40" t="s">
        <v>190</v>
      </c>
      <c r="U40" t="str">
        <f>HYPERLINK("C:/Users/User/PycharmProjects/pythonProject1/PE2/res/20240616_233856/HY202103/D08/20190712_113254/HY202103_D08_(2,-1)_LION1_DCM_LMZC.png", "HY202103_D08_(2,-1)_LION1_DCM_LMZC")</f>
        <v>HY202103_D08_(2,-1)_LION1_DCM_LMZC</v>
      </c>
    </row>
    <row r="41" spans="1:21" x14ac:dyDescent="0.3">
      <c r="A41" t="s">
        <v>21</v>
      </c>
      <c r="B41" t="s">
        <v>94</v>
      </c>
      <c r="C41" t="s">
        <v>23</v>
      </c>
      <c r="D41" t="s">
        <v>24</v>
      </c>
      <c r="E41" t="s">
        <v>25</v>
      </c>
      <c r="F41" s="2">
        <v>43658</v>
      </c>
      <c r="G41" t="s">
        <v>26</v>
      </c>
      <c r="H41" t="s">
        <v>27</v>
      </c>
      <c r="I41" t="s">
        <v>28</v>
      </c>
      <c r="J41" t="s">
        <v>97</v>
      </c>
      <c r="K41" t="s">
        <v>56</v>
      </c>
      <c r="L41" t="s">
        <v>38</v>
      </c>
      <c r="M41" t="s">
        <v>31</v>
      </c>
      <c r="N41" t="s">
        <v>32</v>
      </c>
      <c r="O41">
        <v>1530</v>
      </c>
      <c r="P41" t="s">
        <v>39</v>
      </c>
      <c r="Q41" t="s">
        <v>191</v>
      </c>
      <c r="R41" t="s">
        <v>35</v>
      </c>
      <c r="S41" t="s">
        <v>192</v>
      </c>
      <c r="T41" t="s">
        <v>193</v>
      </c>
      <c r="U41" t="str">
        <f>HYPERLINK("C:/Users/User/PycharmProjects/pythonProject1/PE2/res/20240616_233856/HY202103/D08/20190712_113254/HY202103_D08_(2,-3)_LION1_DCM_LMZC.png", "HY202103_D08_(2,-3)_LION1_DCM_LMZC")</f>
        <v>HY202103_D08_(2,-3)_LION1_DCM_LMZC</v>
      </c>
    </row>
    <row r="42" spans="1:21" x14ac:dyDescent="0.3">
      <c r="A42" t="s">
        <v>21</v>
      </c>
      <c r="B42" t="s">
        <v>94</v>
      </c>
      <c r="C42" t="s">
        <v>23</v>
      </c>
      <c r="D42" t="s">
        <v>24</v>
      </c>
      <c r="E42" t="s">
        <v>25</v>
      </c>
      <c r="F42" s="2">
        <v>43658</v>
      </c>
      <c r="G42" t="s">
        <v>26</v>
      </c>
      <c r="H42" t="s">
        <v>27</v>
      </c>
      <c r="I42" t="s">
        <v>28</v>
      </c>
      <c r="J42" t="s">
        <v>97</v>
      </c>
      <c r="K42" t="s">
        <v>56</v>
      </c>
      <c r="L42" t="s">
        <v>56</v>
      </c>
      <c r="M42" t="s">
        <v>31</v>
      </c>
      <c r="N42" t="s">
        <v>32</v>
      </c>
      <c r="O42">
        <v>1530</v>
      </c>
      <c r="P42" t="s">
        <v>39</v>
      </c>
      <c r="Q42" t="s">
        <v>194</v>
      </c>
      <c r="R42" t="s">
        <v>35</v>
      </c>
      <c r="S42" t="s">
        <v>195</v>
      </c>
      <c r="T42" t="s">
        <v>196</v>
      </c>
      <c r="U42" t="str">
        <f>HYPERLINK("C:/Users/User/PycharmProjects/pythonProject1/PE2/res/20240616_233856/HY202103/D08/20190712_113254/HY202103_D08_(2,2)_LION1_DCM_LMZC.png", "HY202103_D08_(2,2)_LION1_DCM_LMZC")</f>
        <v>HY202103_D08_(2,2)_LION1_DCM_LMZC</v>
      </c>
    </row>
    <row r="43" spans="1:21" x14ac:dyDescent="0.3">
      <c r="A43" t="s">
        <v>21</v>
      </c>
      <c r="B43" t="s">
        <v>94</v>
      </c>
      <c r="C43" t="s">
        <v>23</v>
      </c>
      <c r="D43" t="s">
        <v>24</v>
      </c>
      <c r="E43" t="s">
        <v>25</v>
      </c>
      <c r="F43" s="2">
        <v>43658</v>
      </c>
      <c r="G43" t="s">
        <v>26</v>
      </c>
      <c r="H43" t="s">
        <v>27</v>
      </c>
      <c r="I43" t="s">
        <v>28</v>
      </c>
      <c r="J43" t="s">
        <v>97</v>
      </c>
      <c r="K43" t="s">
        <v>43</v>
      </c>
      <c r="L43" t="s">
        <v>31</v>
      </c>
      <c r="M43" t="s">
        <v>31</v>
      </c>
      <c r="N43" t="s">
        <v>32</v>
      </c>
      <c r="O43">
        <v>1530</v>
      </c>
      <c r="P43" t="s">
        <v>39</v>
      </c>
      <c r="Q43" t="s">
        <v>197</v>
      </c>
      <c r="R43" t="s">
        <v>35</v>
      </c>
      <c r="S43" t="s">
        <v>198</v>
      </c>
      <c r="T43" t="s">
        <v>199</v>
      </c>
      <c r="U43" t="str">
        <f>HYPERLINK("C:/Users/User/PycharmProjects/pythonProject1/PE2/res/20240616_233856/HY202103/D08/20190712_113254/HY202103_D08_(3,0)_LION1_DCM_LMZC.png", "HY202103_D08_(3,0)_LION1_DCM_LMZC")</f>
        <v>HY202103_D08_(3,0)_LION1_DCM_LMZC</v>
      </c>
    </row>
    <row r="44" spans="1:21" x14ac:dyDescent="0.3">
      <c r="A44" t="s">
        <v>21</v>
      </c>
      <c r="B44" t="s">
        <v>200</v>
      </c>
      <c r="C44" t="s">
        <v>23</v>
      </c>
      <c r="D44" t="s">
        <v>95</v>
      </c>
      <c r="E44" t="s">
        <v>96</v>
      </c>
      <c r="F44" s="2">
        <v>43616</v>
      </c>
      <c r="G44" t="s">
        <v>26</v>
      </c>
      <c r="H44" t="s">
        <v>27</v>
      </c>
      <c r="I44" t="s">
        <v>28</v>
      </c>
      <c r="J44" t="s">
        <v>97</v>
      </c>
      <c r="K44" t="s">
        <v>30</v>
      </c>
      <c r="L44" t="s">
        <v>30</v>
      </c>
      <c r="M44" t="s">
        <v>56</v>
      </c>
      <c r="N44" t="s">
        <v>201</v>
      </c>
      <c r="O44">
        <v>1279</v>
      </c>
      <c r="P44" t="s">
        <v>105</v>
      </c>
      <c r="Q44" t="s">
        <v>202</v>
      </c>
      <c r="R44" t="s">
        <v>35</v>
      </c>
      <c r="S44" t="s">
        <v>203</v>
      </c>
      <c r="T44" t="s">
        <v>204</v>
      </c>
      <c r="U44" t="str">
        <f>HYPERLINK("C:/Users/User/PycharmProjects/pythonProject1/PE2/res/20240616_233856/HY202103/D23/20190531_072042/HY202103_D23_(-1,-1)_LION1_DCM_LMZO.png", "HY202103_D23_(-1,-1)_LION1_DCM_LMZO")</f>
        <v>HY202103_D23_(-1,-1)_LION1_DCM_LMZO</v>
      </c>
    </row>
    <row r="45" spans="1:21" x14ac:dyDescent="0.3">
      <c r="A45" t="s">
        <v>21</v>
      </c>
      <c r="B45" t="s">
        <v>200</v>
      </c>
      <c r="C45" t="s">
        <v>23</v>
      </c>
      <c r="D45" t="s">
        <v>95</v>
      </c>
      <c r="E45" t="s">
        <v>96</v>
      </c>
      <c r="F45" s="2">
        <v>43616</v>
      </c>
      <c r="G45" t="s">
        <v>26</v>
      </c>
      <c r="H45" t="s">
        <v>27</v>
      </c>
      <c r="I45" t="s">
        <v>28</v>
      </c>
      <c r="J45" t="s">
        <v>97</v>
      </c>
      <c r="K45" t="s">
        <v>30</v>
      </c>
      <c r="L45" t="s">
        <v>38</v>
      </c>
      <c r="M45" t="s">
        <v>56</v>
      </c>
      <c r="N45" t="s">
        <v>201</v>
      </c>
      <c r="O45">
        <v>1279</v>
      </c>
      <c r="P45" t="s">
        <v>112</v>
      </c>
      <c r="Q45" t="s">
        <v>205</v>
      </c>
      <c r="R45" t="s">
        <v>35</v>
      </c>
      <c r="S45" t="s">
        <v>206</v>
      </c>
      <c r="T45" t="s">
        <v>207</v>
      </c>
      <c r="U45" t="str">
        <f>HYPERLINK("C:/Users/User/PycharmProjects/pythonProject1/PE2/res/20240616_233856/HY202103/D23/20190531_072042/HY202103_D23_(-1,-3)_LION1_DCM_LMZO.png", "HY202103_D23_(-1,-3)_LION1_DCM_LMZO")</f>
        <v>HY202103_D23_(-1,-3)_LION1_DCM_LMZO</v>
      </c>
    </row>
    <row r="46" spans="1:21" x14ac:dyDescent="0.3">
      <c r="A46" t="s">
        <v>21</v>
      </c>
      <c r="B46" t="s">
        <v>200</v>
      </c>
      <c r="C46" t="s">
        <v>23</v>
      </c>
      <c r="D46" t="s">
        <v>95</v>
      </c>
      <c r="E46" t="s">
        <v>96</v>
      </c>
      <c r="F46" s="2">
        <v>43616</v>
      </c>
      <c r="G46" t="s">
        <v>26</v>
      </c>
      <c r="H46" t="s">
        <v>27</v>
      </c>
      <c r="I46" t="s">
        <v>28</v>
      </c>
      <c r="J46" t="s">
        <v>97</v>
      </c>
      <c r="K46" t="s">
        <v>30</v>
      </c>
      <c r="L46" t="s">
        <v>43</v>
      </c>
      <c r="M46" t="s">
        <v>56</v>
      </c>
      <c r="N46" t="s">
        <v>201</v>
      </c>
      <c r="O46">
        <v>1279</v>
      </c>
      <c r="P46" t="s">
        <v>105</v>
      </c>
      <c r="Q46" t="s">
        <v>208</v>
      </c>
      <c r="R46" t="s">
        <v>35</v>
      </c>
      <c r="S46" t="s">
        <v>209</v>
      </c>
      <c r="T46" t="s">
        <v>210</v>
      </c>
      <c r="U46" t="str">
        <f>HYPERLINK("C:/Users/User/PycharmProjects/pythonProject1/PE2/res/20240616_233856/HY202103/D23/20190531_072042/HY202103_D23_(-1,3)_LION1_DCM_LMZO.png", "HY202103_D23_(-1,3)_LION1_DCM_LMZO")</f>
        <v>HY202103_D23_(-1,3)_LION1_DCM_LMZO</v>
      </c>
    </row>
    <row r="47" spans="1:21" x14ac:dyDescent="0.3">
      <c r="A47" t="s">
        <v>21</v>
      </c>
      <c r="B47" t="s">
        <v>200</v>
      </c>
      <c r="C47" t="s">
        <v>23</v>
      </c>
      <c r="D47" t="s">
        <v>95</v>
      </c>
      <c r="E47" t="s">
        <v>96</v>
      </c>
      <c r="F47" s="2">
        <v>43616</v>
      </c>
      <c r="G47" t="s">
        <v>26</v>
      </c>
      <c r="H47" t="s">
        <v>27</v>
      </c>
      <c r="I47" t="s">
        <v>28</v>
      </c>
      <c r="J47" t="s">
        <v>97</v>
      </c>
      <c r="K47" t="s">
        <v>38</v>
      </c>
      <c r="L47" t="s">
        <v>38</v>
      </c>
      <c r="M47" t="s">
        <v>56</v>
      </c>
      <c r="N47" t="s">
        <v>201</v>
      </c>
      <c r="O47">
        <v>1279</v>
      </c>
      <c r="P47" t="s">
        <v>211</v>
      </c>
      <c r="Q47" t="s">
        <v>212</v>
      </c>
      <c r="R47" t="s">
        <v>35</v>
      </c>
      <c r="S47" t="s">
        <v>213</v>
      </c>
      <c r="T47" t="s">
        <v>214</v>
      </c>
      <c r="U47" t="str">
        <f>HYPERLINK("C:/Users/User/PycharmProjects/pythonProject1/PE2/res/20240616_233856/HY202103/D23/20190531_072042/HY202103_D23_(-3,-3)_LION1_DCM_LMZO.png", "HY202103_D23_(-3,-3)_LION1_DCM_LMZO")</f>
        <v>HY202103_D23_(-3,-3)_LION1_DCM_LMZO</v>
      </c>
    </row>
    <row r="48" spans="1:21" x14ac:dyDescent="0.3">
      <c r="A48" t="s">
        <v>21</v>
      </c>
      <c r="B48" t="s">
        <v>200</v>
      </c>
      <c r="C48" t="s">
        <v>23</v>
      </c>
      <c r="D48" t="s">
        <v>95</v>
      </c>
      <c r="E48" t="s">
        <v>96</v>
      </c>
      <c r="F48" s="2">
        <v>43616</v>
      </c>
      <c r="G48" t="s">
        <v>26</v>
      </c>
      <c r="H48" t="s">
        <v>27</v>
      </c>
      <c r="I48" t="s">
        <v>28</v>
      </c>
      <c r="J48" t="s">
        <v>97</v>
      </c>
      <c r="K48" t="s">
        <v>38</v>
      </c>
      <c r="L48" t="s">
        <v>31</v>
      </c>
      <c r="M48" t="s">
        <v>56</v>
      </c>
      <c r="N48" t="s">
        <v>201</v>
      </c>
      <c r="O48">
        <v>1279</v>
      </c>
      <c r="P48" t="s">
        <v>112</v>
      </c>
      <c r="Q48" t="s">
        <v>215</v>
      </c>
      <c r="R48" t="s">
        <v>35</v>
      </c>
      <c r="S48" t="s">
        <v>216</v>
      </c>
      <c r="T48" t="s">
        <v>217</v>
      </c>
      <c r="U48" t="str">
        <f>HYPERLINK("C:/Users/User/PycharmProjects/pythonProject1/PE2/res/20240616_233856/HY202103/D23/20190531_072042/HY202103_D23_(-3,0)_LION1_DCM_LMZO.png", "HY202103_D23_(-3,0)_LION1_DCM_LMZO")</f>
        <v>HY202103_D23_(-3,0)_LION1_DCM_LMZO</v>
      </c>
    </row>
    <row r="49" spans="1:21" x14ac:dyDescent="0.3">
      <c r="A49" t="s">
        <v>21</v>
      </c>
      <c r="B49" t="s">
        <v>200</v>
      </c>
      <c r="C49" t="s">
        <v>23</v>
      </c>
      <c r="D49" t="s">
        <v>95</v>
      </c>
      <c r="E49" t="s">
        <v>96</v>
      </c>
      <c r="F49" s="2">
        <v>43616</v>
      </c>
      <c r="G49" t="s">
        <v>26</v>
      </c>
      <c r="H49" t="s">
        <v>27</v>
      </c>
      <c r="I49" t="s">
        <v>28</v>
      </c>
      <c r="J49" t="s">
        <v>97</v>
      </c>
      <c r="K49" t="s">
        <v>38</v>
      </c>
      <c r="L49" t="s">
        <v>56</v>
      </c>
      <c r="M49" t="s">
        <v>56</v>
      </c>
      <c r="N49" t="s">
        <v>201</v>
      </c>
      <c r="O49">
        <v>1279</v>
      </c>
      <c r="P49" t="s">
        <v>82</v>
      </c>
      <c r="Q49" t="s">
        <v>218</v>
      </c>
      <c r="R49" t="s">
        <v>35</v>
      </c>
      <c r="S49" t="s">
        <v>219</v>
      </c>
      <c r="T49" t="s">
        <v>220</v>
      </c>
      <c r="U49" t="str">
        <f>HYPERLINK("C:/Users/User/PycharmProjects/pythonProject1/PE2/res/20240616_233856/HY202103/D23/20190531_072042/HY202103_D23_(-3,2)_LION1_DCM_LMZO.png", "HY202103_D23_(-3,2)_LION1_DCM_LMZO")</f>
        <v>HY202103_D23_(-3,2)_LION1_DCM_LMZO</v>
      </c>
    </row>
    <row r="50" spans="1:21" x14ac:dyDescent="0.3">
      <c r="A50" t="s">
        <v>21</v>
      </c>
      <c r="B50" t="s">
        <v>200</v>
      </c>
      <c r="C50" t="s">
        <v>23</v>
      </c>
      <c r="D50" t="s">
        <v>95</v>
      </c>
      <c r="E50" t="s">
        <v>96</v>
      </c>
      <c r="F50" s="2">
        <v>43616</v>
      </c>
      <c r="G50" t="s">
        <v>26</v>
      </c>
      <c r="H50" t="s">
        <v>27</v>
      </c>
      <c r="I50" t="s">
        <v>28</v>
      </c>
      <c r="J50" t="s">
        <v>97</v>
      </c>
      <c r="K50" t="s">
        <v>61</v>
      </c>
      <c r="L50" t="s">
        <v>30</v>
      </c>
      <c r="M50" t="s">
        <v>56</v>
      </c>
      <c r="N50" t="s">
        <v>201</v>
      </c>
      <c r="O50">
        <v>1279</v>
      </c>
      <c r="P50" t="s">
        <v>221</v>
      </c>
      <c r="Q50" t="s">
        <v>222</v>
      </c>
      <c r="R50" t="s">
        <v>35</v>
      </c>
      <c r="S50" t="s">
        <v>223</v>
      </c>
      <c r="T50" t="s">
        <v>224</v>
      </c>
      <c r="U50" t="str">
        <f>HYPERLINK("C:/Users/User/PycharmProjects/pythonProject1/PE2/res/20240616_233856/HY202103/D23/20190531_072042/HY202103_D23_(-4,-1)_LION1_DCM_LMZO.png", "HY202103_D23_(-4,-1)_LION1_DCM_LMZO")</f>
        <v>HY202103_D23_(-4,-1)_LION1_DCM_LMZO</v>
      </c>
    </row>
    <row r="51" spans="1:21" x14ac:dyDescent="0.3">
      <c r="A51" t="s">
        <v>21</v>
      </c>
      <c r="B51" t="s">
        <v>200</v>
      </c>
      <c r="C51" t="s">
        <v>23</v>
      </c>
      <c r="D51" t="s">
        <v>95</v>
      </c>
      <c r="E51" t="s">
        <v>96</v>
      </c>
      <c r="F51" s="2">
        <v>43616</v>
      </c>
      <c r="G51" t="s">
        <v>26</v>
      </c>
      <c r="H51" t="s">
        <v>27</v>
      </c>
      <c r="I51" t="s">
        <v>28</v>
      </c>
      <c r="J51" t="s">
        <v>97</v>
      </c>
      <c r="K51" t="s">
        <v>31</v>
      </c>
      <c r="L51" t="s">
        <v>61</v>
      </c>
      <c r="M51" t="s">
        <v>56</v>
      </c>
      <c r="N51" t="s">
        <v>201</v>
      </c>
      <c r="O51">
        <v>1279</v>
      </c>
      <c r="P51" t="s">
        <v>225</v>
      </c>
      <c r="Q51" t="s">
        <v>226</v>
      </c>
      <c r="R51" t="s">
        <v>35</v>
      </c>
      <c r="S51" t="s">
        <v>227</v>
      </c>
      <c r="T51" t="s">
        <v>228</v>
      </c>
      <c r="U51" t="str">
        <f>HYPERLINK("C:/Users/User/PycharmProjects/pythonProject1/PE2/res/20240616_233856/HY202103/D23/20190531_072042/HY202103_D23_(0,-4)_LION1_DCM_LMZO.png", "HY202103_D23_(0,-4)_LION1_DCM_LMZO")</f>
        <v>HY202103_D23_(0,-4)_LION1_DCM_LMZO</v>
      </c>
    </row>
    <row r="52" spans="1:21" x14ac:dyDescent="0.3">
      <c r="A52" t="s">
        <v>21</v>
      </c>
      <c r="B52" t="s">
        <v>200</v>
      </c>
      <c r="C52" t="s">
        <v>23</v>
      </c>
      <c r="D52" t="s">
        <v>95</v>
      </c>
      <c r="E52" t="s">
        <v>96</v>
      </c>
      <c r="F52" s="2">
        <v>43616</v>
      </c>
      <c r="G52" t="s">
        <v>26</v>
      </c>
      <c r="H52" t="s">
        <v>27</v>
      </c>
      <c r="I52" t="s">
        <v>28</v>
      </c>
      <c r="J52" t="s">
        <v>97</v>
      </c>
      <c r="K52" t="s">
        <v>31</v>
      </c>
      <c r="L52" t="s">
        <v>31</v>
      </c>
      <c r="M52" t="s">
        <v>56</v>
      </c>
      <c r="N52" t="s">
        <v>201</v>
      </c>
      <c r="O52">
        <v>1279</v>
      </c>
      <c r="P52" t="s">
        <v>149</v>
      </c>
      <c r="Q52" t="s">
        <v>229</v>
      </c>
      <c r="R52" t="s">
        <v>35</v>
      </c>
      <c r="S52" t="s">
        <v>230</v>
      </c>
      <c r="T52" t="s">
        <v>231</v>
      </c>
      <c r="U52" t="str">
        <f>HYPERLINK("C:/Users/User/PycharmProjects/pythonProject1/PE2/res/20240616_233856/HY202103/D23/20190531_072042/HY202103_D23_(0,0)_LION1_DCM_LMZO.png", "HY202103_D23_(0,0)_LION1_DCM_LMZO")</f>
        <v>HY202103_D23_(0,0)_LION1_DCM_LMZO</v>
      </c>
    </row>
    <row r="53" spans="1:21" x14ac:dyDescent="0.3">
      <c r="A53" t="s">
        <v>21</v>
      </c>
      <c r="B53" t="s">
        <v>200</v>
      </c>
      <c r="C53" t="s">
        <v>23</v>
      </c>
      <c r="D53" t="s">
        <v>95</v>
      </c>
      <c r="E53" t="s">
        <v>96</v>
      </c>
      <c r="F53" s="2">
        <v>43616</v>
      </c>
      <c r="G53" t="s">
        <v>26</v>
      </c>
      <c r="H53" t="s">
        <v>27</v>
      </c>
      <c r="I53" t="s">
        <v>28</v>
      </c>
      <c r="J53" t="s">
        <v>97</v>
      </c>
      <c r="K53" t="s">
        <v>31</v>
      </c>
      <c r="L53" t="s">
        <v>56</v>
      </c>
      <c r="M53" t="s">
        <v>56</v>
      </c>
      <c r="N53" t="s">
        <v>201</v>
      </c>
      <c r="O53">
        <v>1279</v>
      </c>
      <c r="P53" t="s">
        <v>232</v>
      </c>
      <c r="Q53" t="s">
        <v>233</v>
      </c>
      <c r="R53" t="s">
        <v>35</v>
      </c>
      <c r="S53" t="s">
        <v>234</v>
      </c>
      <c r="T53" t="s">
        <v>235</v>
      </c>
      <c r="U53" t="str">
        <f>HYPERLINK("C:/Users/User/PycharmProjects/pythonProject1/PE2/res/20240616_233856/HY202103/D23/20190531_072042/HY202103_D23_(0,2)_LION1_DCM_LMZO.png", "HY202103_D23_(0,2)_LION1_DCM_LMZO")</f>
        <v>HY202103_D23_(0,2)_LION1_DCM_LMZO</v>
      </c>
    </row>
    <row r="54" spans="1:21" x14ac:dyDescent="0.3">
      <c r="A54" t="s">
        <v>21</v>
      </c>
      <c r="B54" t="s">
        <v>200</v>
      </c>
      <c r="C54" t="s">
        <v>23</v>
      </c>
      <c r="D54" t="s">
        <v>95</v>
      </c>
      <c r="E54" t="s">
        <v>96</v>
      </c>
      <c r="F54" s="2">
        <v>43616</v>
      </c>
      <c r="G54" t="s">
        <v>26</v>
      </c>
      <c r="H54" t="s">
        <v>27</v>
      </c>
      <c r="I54" t="s">
        <v>28</v>
      </c>
      <c r="J54" t="s">
        <v>97</v>
      </c>
      <c r="K54" t="s">
        <v>56</v>
      </c>
      <c r="L54" t="s">
        <v>30</v>
      </c>
      <c r="M54" t="s">
        <v>56</v>
      </c>
      <c r="N54" t="s">
        <v>201</v>
      </c>
      <c r="O54">
        <v>1279</v>
      </c>
      <c r="P54" t="s">
        <v>236</v>
      </c>
      <c r="Q54" t="s">
        <v>237</v>
      </c>
      <c r="R54" t="s">
        <v>35</v>
      </c>
      <c r="S54" t="s">
        <v>238</v>
      </c>
      <c r="T54" t="s">
        <v>239</v>
      </c>
      <c r="U54" t="str">
        <f>HYPERLINK("C:/Users/User/PycharmProjects/pythonProject1/PE2/res/20240616_233856/HY202103/D23/20190531_072042/HY202103_D23_(2,-1)_LION1_DCM_LMZO.png", "HY202103_D23_(2,-1)_LION1_DCM_LMZO")</f>
        <v>HY202103_D23_(2,-1)_LION1_DCM_LMZO</v>
      </c>
    </row>
    <row r="55" spans="1:21" x14ac:dyDescent="0.3">
      <c r="A55" t="s">
        <v>21</v>
      </c>
      <c r="B55" t="s">
        <v>200</v>
      </c>
      <c r="C55" t="s">
        <v>23</v>
      </c>
      <c r="D55" t="s">
        <v>95</v>
      </c>
      <c r="E55" t="s">
        <v>96</v>
      </c>
      <c r="F55" s="2">
        <v>43616</v>
      </c>
      <c r="G55" t="s">
        <v>26</v>
      </c>
      <c r="H55" t="s">
        <v>27</v>
      </c>
      <c r="I55" t="s">
        <v>28</v>
      </c>
      <c r="J55" t="s">
        <v>97</v>
      </c>
      <c r="K55" t="s">
        <v>56</v>
      </c>
      <c r="L55" t="s">
        <v>38</v>
      </c>
      <c r="M55" t="s">
        <v>56</v>
      </c>
      <c r="N55" t="s">
        <v>201</v>
      </c>
      <c r="O55">
        <v>1279</v>
      </c>
      <c r="P55" t="s">
        <v>240</v>
      </c>
      <c r="Q55" t="s">
        <v>241</v>
      </c>
      <c r="R55" t="s">
        <v>35</v>
      </c>
      <c r="S55" t="s">
        <v>203</v>
      </c>
      <c r="T55" t="s">
        <v>242</v>
      </c>
      <c r="U55" t="str">
        <f>HYPERLINK("C:/Users/User/PycharmProjects/pythonProject1/PE2/res/20240616_233856/HY202103/D23/20190531_072042/HY202103_D23_(2,-3)_LION1_DCM_LMZO.png", "HY202103_D23_(2,-3)_LION1_DCM_LMZO")</f>
        <v>HY202103_D23_(2,-3)_LION1_DCM_LMZO</v>
      </c>
    </row>
    <row r="56" spans="1:21" x14ac:dyDescent="0.3">
      <c r="A56" t="s">
        <v>21</v>
      </c>
      <c r="B56" t="s">
        <v>200</v>
      </c>
      <c r="C56" t="s">
        <v>23</v>
      </c>
      <c r="D56" t="s">
        <v>95</v>
      </c>
      <c r="E56" t="s">
        <v>96</v>
      </c>
      <c r="F56" s="2">
        <v>43616</v>
      </c>
      <c r="G56" t="s">
        <v>26</v>
      </c>
      <c r="H56" t="s">
        <v>27</v>
      </c>
      <c r="I56" t="s">
        <v>28</v>
      </c>
      <c r="J56" t="s">
        <v>97</v>
      </c>
      <c r="K56" t="s">
        <v>56</v>
      </c>
      <c r="L56" t="s">
        <v>56</v>
      </c>
      <c r="M56" t="s">
        <v>56</v>
      </c>
      <c r="N56" t="s">
        <v>201</v>
      </c>
      <c r="O56">
        <v>1279</v>
      </c>
      <c r="P56" t="s">
        <v>243</v>
      </c>
      <c r="Q56" t="s">
        <v>244</v>
      </c>
      <c r="R56" t="s">
        <v>35</v>
      </c>
      <c r="S56" t="s">
        <v>245</v>
      </c>
      <c r="T56" t="s">
        <v>246</v>
      </c>
      <c r="U56" t="str">
        <f>HYPERLINK("C:/Users/User/PycharmProjects/pythonProject1/PE2/res/20240616_233856/HY202103/D23/20190531_072042/HY202103_D23_(2,2)_LION1_DCM_LMZO.png", "HY202103_D23_(2,2)_LION1_DCM_LMZO")</f>
        <v>HY202103_D23_(2,2)_LION1_DCM_LMZO</v>
      </c>
    </row>
    <row r="57" spans="1:21" x14ac:dyDescent="0.3">
      <c r="A57" t="s">
        <v>21</v>
      </c>
      <c r="B57" t="s">
        <v>200</v>
      </c>
      <c r="C57" t="s">
        <v>23</v>
      </c>
      <c r="D57" t="s">
        <v>95</v>
      </c>
      <c r="E57" t="s">
        <v>96</v>
      </c>
      <c r="F57" s="2">
        <v>43616</v>
      </c>
      <c r="G57" t="s">
        <v>26</v>
      </c>
      <c r="H57" t="s">
        <v>27</v>
      </c>
      <c r="I57" t="s">
        <v>28</v>
      </c>
      <c r="J57" t="s">
        <v>97</v>
      </c>
      <c r="K57" t="s">
        <v>43</v>
      </c>
      <c r="L57" t="s">
        <v>31</v>
      </c>
      <c r="M57" t="s">
        <v>56</v>
      </c>
      <c r="N57" t="s">
        <v>201</v>
      </c>
      <c r="O57">
        <v>1279</v>
      </c>
      <c r="P57" t="s">
        <v>149</v>
      </c>
      <c r="Q57" t="s">
        <v>247</v>
      </c>
      <c r="R57" t="s">
        <v>35</v>
      </c>
      <c r="S57" t="s">
        <v>248</v>
      </c>
      <c r="T57" t="s">
        <v>249</v>
      </c>
      <c r="U57" t="str">
        <f>HYPERLINK("C:/Users/User/PycharmProjects/pythonProject1/PE2/res/20240616_233856/HY202103/D23/20190531_072042/HY202103_D23_(3,0)_LION1_DCM_LMZO.png", "HY202103_D23_(3,0)_LION1_DCM_LMZO")</f>
        <v>HY202103_D23_(3,0)_LION1_DCM_LMZO</v>
      </c>
    </row>
    <row r="58" spans="1:21" x14ac:dyDescent="0.3">
      <c r="A58" t="s">
        <v>21</v>
      </c>
      <c r="B58" t="s">
        <v>200</v>
      </c>
      <c r="C58" t="s">
        <v>23</v>
      </c>
      <c r="D58" t="s">
        <v>95</v>
      </c>
      <c r="E58" t="s">
        <v>96</v>
      </c>
      <c r="F58" s="2">
        <v>43619</v>
      </c>
      <c r="G58" t="s">
        <v>26</v>
      </c>
      <c r="H58" t="s">
        <v>27</v>
      </c>
      <c r="I58" t="s">
        <v>28</v>
      </c>
      <c r="J58" t="s">
        <v>97</v>
      </c>
      <c r="K58" t="s">
        <v>30</v>
      </c>
      <c r="L58" t="s">
        <v>30</v>
      </c>
      <c r="M58" t="s">
        <v>31</v>
      </c>
      <c r="N58" t="s">
        <v>32</v>
      </c>
      <c r="O58">
        <v>1279</v>
      </c>
      <c r="P58" t="s">
        <v>243</v>
      </c>
      <c r="Q58" t="s">
        <v>250</v>
      </c>
      <c r="R58" t="s">
        <v>35</v>
      </c>
      <c r="S58" t="s">
        <v>251</v>
      </c>
      <c r="T58" t="s">
        <v>252</v>
      </c>
      <c r="U58" t="str">
        <f>HYPERLINK("C:/Users/User/PycharmProjects/pythonProject1/PE2/res/20240616_233856/HY202103/D23/20190603_204847/HY202103_D23_(-1,-1)_LION1_DCM_LMZO.png", "HY202103_D23_(-1,-1)_LION1_DCM_LMZO")</f>
        <v>HY202103_D23_(-1,-1)_LION1_DCM_LMZO</v>
      </c>
    </row>
    <row r="59" spans="1:21" x14ac:dyDescent="0.3">
      <c r="A59" t="s">
        <v>21</v>
      </c>
      <c r="B59" t="s">
        <v>200</v>
      </c>
      <c r="C59" t="s">
        <v>23</v>
      </c>
      <c r="D59" t="s">
        <v>95</v>
      </c>
      <c r="E59" t="s">
        <v>96</v>
      </c>
      <c r="F59" s="2">
        <v>43619</v>
      </c>
      <c r="G59" t="s">
        <v>26</v>
      </c>
      <c r="H59" t="s">
        <v>27</v>
      </c>
      <c r="I59" t="s">
        <v>28</v>
      </c>
      <c r="J59" t="s">
        <v>97</v>
      </c>
      <c r="K59" t="s">
        <v>30</v>
      </c>
      <c r="L59" t="s">
        <v>38</v>
      </c>
      <c r="M59" t="s">
        <v>31</v>
      </c>
      <c r="N59" t="s">
        <v>32</v>
      </c>
      <c r="O59">
        <v>1279</v>
      </c>
      <c r="P59" t="s">
        <v>253</v>
      </c>
      <c r="Q59" t="s">
        <v>254</v>
      </c>
      <c r="R59" t="s">
        <v>35</v>
      </c>
      <c r="S59" t="s">
        <v>255</v>
      </c>
      <c r="T59" t="s">
        <v>256</v>
      </c>
      <c r="U59" t="str">
        <f>HYPERLINK("C:/Users/User/PycharmProjects/pythonProject1/PE2/res/20240616_233856/HY202103/D23/20190603_204847/HY202103_D23_(-1,-3)_LION1_DCM_LMZO.png", "HY202103_D23_(-1,-3)_LION1_DCM_LMZO")</f>
        <v>HY202103_D23_(-1,-3)_LION1_DCM_LMZO</v>
      </c>
    </row>
    <row r="60" spans="1:21" x14ac:dyDescent="0.3">
      <c r="A60" t="s">
        <v>21</v>
      </c>
      <c r="B60" t="s">
        <v>200</v>
      </c>
      <c r="C60" t="s">
        <v>23</v>
      </c>
      <c r="D60" t="s">
        <v>95</v>
      </c>
      <c r="E60" t="s">
        <v>96</v>
      </c>
      <c r="F60" s="2">
        <v>43619</v>
      </c>
      <c r="G60" t="s">
        <v>26</v>
      </c>
      <c r="H60" t="s">
        <v>27</v>
      </c>
      <c r="I60" t="s">
        <v>28</v>
      </c>
      <c r="J60" t="s">
        <v>97</v>
      </c>
      <c r="K60" t="s">
        <v>30</v>
      </c>
      <c r="L60" t="s">
        <v>43</v>
      </c>
      <c r="M60" t="s">
        <v>31</v>
      </c>
      <c r="N60" t="s">
        <v>32</v>
      </c>
      <c r="O60">
        <v>1279</v>
      </c>
      <c r="P60" t="s">
        <v>257</v>
      </c>
      <c r="Q60" t="s">
        <v>258</v>
      </c>
      <c r="R60" t="s">
        <v>35</v>
      </c>
      <c r="S60" t="s">
        <v>259</v>
      </c>
      <c r="T60" t="s">
        <v>260</v>
      </c>
      <c r="U60" t="str">
        <f>HYPERLINK("C:/Users/User/PycharmProjects/pythonProject1/PE2/res/20240616_233856/HY202103/D23/20190603_204847/HY202103_D23_(-1,3)_LION1_DCM_LMZO.png", "HY202103_D23_(-1,3)_LION1_DCM_LMZO")</f>
        <v>HY202103_D23_(-1,3)_LION1_DCM_LMZO</v>
      </c>
    </row>
    <row r="61" spans="1:21" x14ac:dyDescent="0.3">
      <c r="A61" t="s">
        <v>21</v>
      </c>
      <c r="B61" t="s">
        <v>200</v>
      </c>
      <c r="C61" t="s">
        <v>23</v>
      </c>
      <c r="D61" t="s">
        <v>95</v>
      </c>
      <c r="E61" t="s">
        <v>96</v>
      </c>
      <c r="F61" s="2">
        <v>43619</v>
      </c>
      <c r="G61" t="s">
        <v>26</v>
      </c>
      <c r="H61" t="s">
        <v>27</v>
      </c>
      <c r="I61" t="s">
        <v>28</v>
      </c>
      <c r="J61" t="s">
        <v>97</v>
      </c>
      <c r="K61" t="s">
        <v>38</v>
      </c>
      <c r="L61" t="s">
        <v>38</v>
      </c>
      <c r="M61" t="s">
        <v>31</v>
      </c>
      <c r="N61" t="s">
        <v>32</v>
      </c>
      <c r="O61">
        <v>1279</v>
      </c>
      <c r="P61" t="s">
        <v>157</v>
      </c>
      <c r="Q61" t="s">
        <v>261</v>
      </c>
      <c r="R61" t="s">
        <v>35</v>
      </c>
      <c r="S61" t="s">
        <v>262</v>
      </c>
      <c r="T61" t="s">
        <v>263</v>
      </c>
      <c r="U61" t="str">
        <f>HYPERLINK("C:/Users/User/PycharmProjects/pythonProject1/PE2/res/20240616_233856/HY202103/D23/20190603_204847/HY202103_D23_(-3,-3)_LION1_DCM_LMZO.png", "HY202103_D23_(-3,-3)_LION1_DCM_LMZO")</f>
        <v>HY202103_D23_(-3,-3)_LION1_DCM_LMZO</v>
      </c>
    </row>
    <row r="62" spans="1:21" x14ac:dyDescent="0.3">
      <c r="A62" t="s">
        <v>21</v>
      </c>
      <c r="B62" t="s">
        <v>200</v>
      </c>
      <c r="C62" t="s">
        <v>23</v>
      </c>
      <c r="D62" t="s">
        <v>95</v>
      </c>
      <c r="E62" t="s">
        <v>96</v>
      </c>
      <c r="F62" s="2">
        <v>43619</v>
      </c>
      <c r="G62" t="s">
        <v>26</v>
      </c>
      <c r="H62" t="s">
        <v>27</v>
      </c>
      <c r="I62" t="s">
        <v>28</v>
      </c>
      <c r="J62" t="s">
        <v>97</v>
      </c>
      <c r="K62" t="s">
        <v>38</v>
      </c>
      <c r="L62" t="s">
        <v>31</v>
      </c>
      <c r="M62" t="s">
        <v>31</v>
      </c>
      <c r="N62" t="s">
        <v>32</v>
      </c>
      <c r="O62">
        <v>1279</v>
      </c>
      <c r="P62" t="s">
        <v>101</v>
      </c>
      <c r="Q62" t="s">
        <v>264</v>
      </c>
      <c r="R62" t="s">
        <v>35</v>
      </c>
      <c r="S62" t="s">
        <v>265</v>
      </c>
      <c r="T62" t="s">
        <v>266</v>
      </c>
      <c r="U62" t="str">
        <f>HYPERLINK("C:/Users/User/PycharmProjects/pythonProject1/PE2/res/20240616_233856/HY202103/D23/20190603_204847/HY202103_D23_(-3,0)_LION1_DCM_LMZO.png", "HY202103_D23_(-3,0)_LION1_DCM_LMZO")</f>
        <v>HY202103_D23_(-3,0)_LION1_DCM_LMZO</v>
      </c>
    </row>
    <row r="63" spans="1:21" x14ac:dyDescent="0.3">
      <c r="A63" t="s">
        <v>21</v>
      </c>
      <c r="B63" t="s">
        <v>200</v>
      </c>
      <c r="C63" t="s">
        <v>23</v>
      </c>
      <c r="D63" t="s">
        <v>95</v>
      </c>
      <c r="E63" t="s">
        <v>96</v>
      </c>
      <c r="F63" s="2">
        <v>43619</v>
      </c>
      <c r="G63" t="s">
        <v>26</v>
      </c>
      <c r="H63" t="s">
        <v>27</v>
      </c>
      <c r="I63" t="s">
        <v>28</v>
      </c>
      <c r="J63" t="s">
        <v>97</v>
      </c>
      <c r="K63" t="s">
        <v>38</v>
      </c>
      <c r="L63" t="s">
        <v>56</v>
      </c>
      <c r="M63" t="s">
        <v>31</v>
      </c>
      <c r="N63" t="s">
        <v>32</v>
      </c>
      <c r="O63">
        <v>1279</v>
      </c>
      <c r="P63" t="s">
        <v>82</v>
      </c>
      <c r="Q63" t="s">
        <v>267</v>
      </c>
      <c r="R63" t="s">
        <v>35</v>
      </c>
      <c r="S63" t="s">
        <v>268</v>
      </c>
      <c r="T63" t="s">
        <v>269</v>
      </c>
      <c r="U63" t="str">
        <f>HYPERLINK("C:/Users/User/PycharmProjects/pythonProject1/PE2/res/20240616_233856/HY202103/D23/20190603_204847/HY202103_D23_(-3,2)_LION1_DCM_LMZO.png", "HY202103_D23_(-3,2)_LION1_DCM_LMZO")</f>
        <v>HY202103_D23_(-3,2)_LION1_DCM_LMZO</v>
      </c>
    </row>
    <row r="64" spans="1:21" x14ac:dyDescent="0.3">
      <c r="A64" t="s">
        <v>21</v>
      </c>
      <c r="B64" t="s">
        <v>200</v>
      </c>
      <c r="C64" t="s">
        <v>23</v>
      </c>
      <c r="D64" t="s">
        <v>95</v>
      </c>
      <c r="E64" t="s">
        <v>96</v>
      </c>
      <c r="F64" s="2">
        <v>43619</v>
      </c>
      <c r="G64" t="s">
        <v>26</v>
      </c>
      <c r="H64" t="s">
        <v>27</v>
      </c>
      <c r="I64" t="s">
        <v>28</v>
      </c>
      <c r="J64" t="s">
        <v>97</v>
      </c>
      <c r="K64" t="s">
        <v>61</v>
      </c>
      <c r="L64" t="s">
        <v>30</v>
      </c>
      <c r="M64" t="s">
        <v>31</v>
      </c>
      <c r="N64" t="s">
        <v>32</v>
      </c>
      <c r="O64">
        <v>1279</v>
      </c>
      <c r="P64" t="s">
        <v>161</v>
      </c>
      <c r="Q64" t="s">
        <v>270</v>
      </c>
      <c r="R64" t="s">
        <v>35</v>
      </c>
      <c r="S64" t="s">
        <v>271</v>
      </c>
      <c r="T64" t="s">
        <v>272</v>
      </c>
      <c r="U64" t="str">
        <f>HYPERLINK("C:/Users/User/PycharmProjects/pythonProject1/PE2/res/20240616_233856/HY202103/D23/20190603_204847/HY202103_D23_(-4,-1)_LION1_DCM_LMZO.png", "HY202103_D23_(-4,-1)_LION1_DCM_LMZO")</f>
        <v>HY202103_D23_(-4,-1)_LION1_DCM_LMZO</v>
      </c>
    </row>
    <row r="65" spans="1:21" x14ac:dyDescent="0.3">
      <c r="A65" t="s">
        <v>21</v>
      </c>
      <c r="B65" t="s">
        <v>200</v>
      </c>
      <c r="C65" t="s">
        <v>23</v>
      </c>
      <c r="D65" t="s">
        <v>95</v>
      </c>
      <c r="E65" t="s">
        <v>96</v>
      </c>
      <c r="F65" s="2">
        <v>43619</v>
      </c>
      <c r="G65" t="s">
        <v>26</v>
      </c>
      <c r="H65" t="s">
        <v>27</v>
      </c>
      <c r="I65" t="s">
        <v>28</v>
      </c>
      <c r="J65" t="s">
        <v>97</v>
      </c>
      <c r="K65" t="s">
        <v>31</v>
      </c>
      <c r="L65" t="s">
        <v>61</v>
      </c>
      <c r="M65" t="s">
        <v>31</v>
      </c>
      <c r="N65" t="s">
        <v>32</v>
      </c>
      <c r="O65">
        <v>1279</v>
      </c>
      <c r="P65" t="s">
        <v>120</v>
      </c>
      <c r="Q65" t="s">
        <v>273</v>
      </c>
      <c r="R65" t="s">
        <v>35</v>
      </c>
      <c r="S65" t="s">
        <v>274</v>
      </c>
      <c r="T65" t="s">
        <v>275</v>
      </c>
      <c r="U65" t="str">
        <f>HYPERLINK("C:/Users/User/PycharmProjects/pythonProject1/PE2/res/20240616_233856/HY202103/D23/20190603_204847/HY202103_D23_(0,-4)_LION1_DCM_LMZO.png", "HY202103_D23_(0,-4)_LION1_DCM_LMZO")</f>
        <v>HY202103_D23_(0,-4)_LION1_DCM_LMZO</v>
      </c>
    </row>
    <row r="66" spans="1:21" x14ac:dyDescent="0.3">
      <c r="A66" t="s">
        <v>21</v>
      </c>
      <c r="B66" t="s">
        <v>200</v>
      </c>
      <c r="C66" t="s">
        <v>23</v>
      </c>
      <c r="D66" t="s">
        <v>95</v>
      </c>
      <c r="E66" t="s">
        <v>96</v>
      </c>
      <c r="F66" s="2">
        <v>43619</v>
      </c>
      <c r="G66" t="s">
        <v>26</v>
      </c>
      <c r="H66" t="s">
        <v>27</v>
      </c>
      <c r="I66" t="s">
        <v>28</v>
      </c>
      <c r="J66" t="s">
        <v>97</v>
      </c>
      <c r="K66" t="s">
        <v>31</v>
      </c>
      <c r="L66" t="s">
        <v>31</v>
      </c>
      <c r="M66" t="s">
        <v>31</v>
      </c>
      <c r="N66" t="s">
        <v>32</v>
      </c>
      <c r="O66">
        <v>1279</v>
      </c>
      <c r="P66" t="s">
        <v>276</v>
      </c>
      <c r="Q66" t="s">
        <v>277</v>
      </c>
      <c r="R66" t="s">
        <v>35</v>
      </c>
      <c r="S66" t="s">
        <v>278</v>
      </c>
      <c r="T66" t="s">
        <v>279</v>
      </c>
      <c r="U66" t="str">
        <f>HYPERLINK("C:/Users/User/PycharmProjects/pythonProject1/PE2/res/20240616_233856/HY202103/D23/20190603_204847/HY202103_D23_(0,0)_LION1_DCM_LMZO.png", "HY202103_D23_(0,0)_LION1_DCM_LMZO")</f>
        <v>HY202103_D23_(0,0)_LION1_DCM_LMZO</v>
      </c>
    </row>
    <row r="67" spans="1:21" x14ac:dyDescent="0.3">
      <c r="A67" t="s">
        <v>21</v>
      </c>
      <c r="B67" t="s">
        <v>200</v>
      </c>
      <c r="C67" t="s">
        <v>23</v>
      </c>
      <c r="D67" t="s">
        <v>95</v>
      </c>
      <c r="E67" t="s">
        <v>96</v>
      </c>
      <c r="F67" s="2">
        <v>43619</v>
      </c>
      <c r="G67" t="s">
        <v>26</v>
      </c>
      <c r="H67" t="s">
        <v>27</v>
      </c>
      <c r="I67" t="s">
        <v>28</v>
      </c>
      <c r="J67" t="s">
        <v>97</v>
      </c>
      <c r="K67" t="s">
        <v>31</v>
      </c>
      <c r="L67" t="s">
        <v>56</v>
      </c>
      <c r="M67" t="s">
        <v>31</v>
      </c>
      <c r="N67" t="s">
        <v>32</v>
      </c>
      <c r="O67">
        <v>1279</v>
      </c>
      <c r="P67" t="s">
        <v>33</v>
      </c>
      <c r="Q67" t="s">
        <v>280</v>
      </c>
      <c r="R67" t="s">
        <v>35</v>
      </c>
      <c r="S67" t="s">
        <v>281</v>
      </c>
      <c r="T67" t="s">
        <v>282</v>
      </c>
      <c r="U67" t="str">
        <f>HYPERLINK("C:/Users/User/PycharmProjects/pythonProject1/PE2/res/20240616_233856/HY202103/D23/20190603_204847/HY202103_D23_(0,2)_LION1_DCM_LMZO.png", "HY202103_D23_(0,2)_LION1_DCM_LMZO")</f>
        <v>HY202103_D23_(0,2)_LION1_DCM_LMZO</v>
      </c>
    </row>
    <row r="68" spans="1:21" x14ac:dyDescent="0.3">
      <c r="A68" t="s">
        <v>21</v>
      </c>
      <c r="B68" t="s">
        <v>200</v>
      </c>
      <c r="C68" t="s">
        <v>23</v>
      </c>
      <c r="D68" t="s">
        <v>95</v>
      </c>
      <c r="E68" t="s">
        <v>96</v>
      </c>
      <c r="F68" s="2">
        <v>43619</v>
      </c>
      <c r="G68" t="s">
        <v>26</v>
      </c>
      <c r="H68" t="s">
        <v>27</v>
      </c>
      <c r="I68" t="s">
        <v>28</v>
      </c>
      <c r="J68" t="s">
        <v>97</v>
      </c>
      <c r="K68" t="s">
        <v>56</v>
      </c>
      <c r="L68" t="s">
        <v>30</v>
      </c>
      <c r="M68" t="s">
        <v>31</v>
      </c>
      <c r="N68" t="s">
        <v>32</v>
      </c>
      <c r="O68">
        <v>1279</v>
      </c>
      <c r="P68" t="s">
        <v>283</v>
      </c>
      <c r="Q68" t="s">
        <v>284</v>
      </c>
      <c r="R68" t="s">
        <v>35</v>
      </c>
      <c r="S68" t="s">
        <v>285</v>
      </c>
      <c r="T68" t="s">
        <v>286</v>
      </c>
      <c r="U68" t="str">
        <f>HYPERLINK("C:/Users/User/PycharmProjects/pythonProject1/PE2/res/20240616_233856/HY202103/D23/20190603_204847/HY202103_D23_(2,-1)_LION1_DCM_LMZO.png", "HY202103_D23_(2,-1)_LION1_DCM_LMZO")</f>
        <v>HY202103_D23_(2,-1)_LION1_DCM_LMZO</v>
      </c>
    </row>
    <row r="69" spans="1:21" x14ac:dyDescent="0.3">
      <c r="A69" t="s">
        <v>21</v>
      </c>
      <c r="B69" t="s">
        <v>200</v>
      </c>
      <c r="C69" t="s">
        <v>23</v>
      </c>
      <c r="D69" t="s">
        <v>95</v>
      </c>
      <c r="E69" t="s">
        <v>96</v>
      </c>
      <c r="F69" s="2">
        <v>43619</v>
      </c>
      <c r="G69" t="s">
        <v>26</v>
      </c>
      <c r="H69" t="s">
        <v>27</v>
      </c>
      <c r="I69" t="s">
        <v>28</v>
      </c>
      <c r="J69" t="s">
        <v>97</v>
      </c>
      <c r="K69" t="s">
        <v>56</v>
      </c>
      <c r="L69" t="s">
        <v>38</v>
      </c>
      <c r="M69" t="s">
        <v>31</v>
      </c>
      <c r="N69" t="s">
        <v>32</v>
      </c>
      <c r="O69">
        <v>1279</v>
      </c>
      <c r="P69" t="s">
        <v>287</v>
      </c>
      <c r="Q69" t="s">
        <v>288</v>
      </c>
      <c r="R69" t="s">
        <v>35</v>
      </c>
      <c r="S69" t="s">
        <v>289</v>
      </c>
      <c r="T69" t="s">
        <v>290</v>
      </c>
      <c r="U69" t="str">
        <f>HYPERLINK("C:/Users/User/PycharmProjects/pythonProject1/PE2/res/20240616_233856/HY202103/D23/20190603_204847/HY202103_D23_(2,-3)_LION1_DCM_LMZO.png", "HY202103_D23_(2,-3)_LION1_DCM_LMZO")</f>
        <v>HY202103_D23_(2,-3)_LION1_DCM_LMZO</v>
      </c>
    </row>
    <row r="70" spans="1:21" x14ac:dyDescent="0.3">
      <c r="A70" t="s">
        <v>21</v>
      </c>
      <c r="B70" t="s">
        <v>200</v>
      </c>
      <c r="C70" t="s">
        <v>23</v>
      </c>
      <c r="D70" t="s">
        <v>95</v>
      </c>
      <c r="E70" t="s">
        <v>96</v>
      </c>
      <c r="F70" s="2">
        <v>43619</v>
      </c>
      <c r="G70" t="s">
        <v>26</v>
      </c>
      <c r="H70" t="s">
        <v>27</v>
      </c>
      <c r="I70" t="s">
        <v>28</v>
      </c>
      <c r="J70" t="s">
        <v>97</v>
      </c>
      <c r="K70" t="s">
        <v>56</v>
      </c>
      <c r="L70" t="s">
        <v>56</v>
      </c>
      <c r="M70" t="s">
        <v>31</v>
      </c>
      <c r="N70" t="s">
        <v>32</v>
      </c>
      <c r="O70">
        <v>1279</v>
      </c>
      <c r="P70" t="s">
        <v>120</v>
      </c>
      <c r="Q70" t="s">
        <v>291</v>
      </c>
      <c r="R70" t="s">
        <v>35</v>
      </c>
      <c r="S70" t="s">
        <v>292</v>
      </c>
      <c r="T70" t="s">
        <v>293</v>
      </c>
      <c r="U70" t="str">
        <f>HYPERLINK("C:/Users/User/PycharmProjects/pythonProject1/PE2/res/20240616_233856/HY202103/D23/20190603_204847/HY202103_D23_(2,2)_LION1_DCM_LMZO.png", "HY202103_D23_(2,2)_LION1_DCM_LMZO")</f>
        <v>HY202103_D23_(2,2)_LION1_DCM_LMZO</v>
      </c>
    </row>
    <row r="71" spans="1:21" x14ac:dyDescent="0.3">
      <c r="A71" t="s">
        <v>21</v>
      </c>
      <c r="B71" t="s">
        <v>200</v>
      </c>
      <c r="C71" t="s">
        <v>23</v>
      </c>
      <c r="D71" t="s">
        <v>95</v>
      </c>
      <c r="E71" t="s">
        <v>96</v>
      </c>
      <c r="F71" s="2">
        <v>43619</v>
      </c>
      <c r="G71" t="s">
        <v>26</v>
      </c>
      <c r="H71" t="s">
        <v>27</v>
      </c>
      <c r="I71" t="s">
        <v>28</v>
      </c>
      <c r="J71" t="s">
        <v>97</v>
      </c>
      <c r="K71" t="s">
        <v>43</v>
      </c>
      <c r="L71" t="s">
        <v>31</v>
      </c>
      <c r="M71" t="s">
        <v>31</v>
      </c>
      <c r="N71" t="s">
        <v>32</v>
      </c>
      <c r="O71">
        <v>1279</v>
      </c>
      <c r="P71" t="s">
        <v>82</v>
      </c>
      <c r="Q71" t="s">
        <v>294</v>
      </c>
      <c r="R71" t="s">
        <v>35</v>
      </c>
      <c r="S71" t="s">
        <v>295</v>
      </c>
      <c r="T71" t="s">
        <v>296</v>
      </c>
      <c r="U71" t="str">
        <f>HYPERLINK("C:/Users/User/PycharmProjects/pythonProject1/PE2/res/20240616_233856/HY202103/D23/20190603_204847/HY202103_D23_(3,0)_LION1_DCM_LMZO.png", "HY202103_D23_(3,0)_LION1_DCM_LMZO")</f>
        <v>HY202103_D23_(3,0)_LION1_DCM_LMZO</v>
      </c>
    </row>
    <row r="72" spans="1:21" x14ac:dyDescent="0.3">
      <c r="A72" t="s">
        <v>21</v>
      </c>
      <c r="B72" t="s">
        <v>297</v>
      </c>
      <c r="C72" t="s">
        <v>23</v>
      </c>
      <c r="D72" t="s">
        <v>95</v>
      </c>
      <c r="E72" t="s">
        <v>96</v>
      </c>
      <c r="F72" s="2">
        <v>43616</v>
      </c>
      <c r="G72" t="s">
        <v>26</v>
      </c>
      <c r="H72" t="s">
        <v>27</v>
      </c>
      <c r="I72" t="s">
        <v>28</v>
      </c>
      <c r="J72" t="s">
        <v>97</v>
      </c>
      <c r="K72" t="s">
        <v>30</v>
      </c>
      <c r="L72" t="s">
        <v>30</v>
      </c>
      <c r="M72" t="s">
        <v>56</v>
      </c>
      <c r="N72" t="s">
        <v>201</v>
      </c>
      <c r="O72">
        <v>1279</v>
      </c>
      <c r="P72" t="s">
        <v>225</v>
      </c>
      <c r="Q72" t="s">
        <v>298</v>
      </c>
      <c r="R72" t="s">
        <v>35</v>
      </c>
      <c r="S72" t="s">
        <v>223</v>
      </c>
      <c r="T72" t="s">
        <v>299</v>
      </c>
      <c r="U72" t="str">
        <f>HYPERLINK("C:/Users/User/PycharmProjects/pythonProject1/PE2/res/20240616_233856/HY202103/D24/20190531_151815/HY202103_D24_(-1,-1)_LION1_DCM_LMZO.png", "HY202103_D24_(-1,-1)_LION1_DCM_LMZO")</f>
        <v>HY202103_D24_(-1,-1)_LION1_DCM_LMZO</v>
      </c>
    </row>
    <row r="73" spans="1:21" x14ac:dyDescent="0.3">
      <c r="A73" t="s">
        <v>21</v>
      </c>
      <c r="B73" t="s">
        <v>297</v>
      </c>
      <c r="C73" t="s">
        <v>23</v>
      </c>
      <c r="D73" t="s">
        <v>95</v>
      </c>
      <c r="E73" t="s">
        <v>96</v>
      </c>
      <c r="F73" s="2">
        <v>43616</v>
      </c>
      <c r="G73" t="s">
        <v>26</v>
      </c>
      <c r="H73" t="s">
        <v>27</v>
      </c>
      <c r="I73" t="s">
        <v>28</v>
      </c>
      <c r="J73" t="s">
        <v>97</v>
      </c>
      <c r="K73" t="s">
        <v>30</v>
      </c>
      <c r="L73" t="s">
        <v>38</v>
      </c>
      <c r="M73" t="s">
        <v>56</v>
      </c>
      <c r="N73" t="s">
        <v>201</v>
      </c>
      <c r="O73">
        <v>1279</v>
      </c>
      <c r="P73" t="s">
        <v>300</v>
      </c>
      <c r="Q73" t="s">
        <v>301</v>
      </c>
      <c r="R73" t="s">
        <v>35</v>
      </c>
      <c r="S73" t="s">
        <v>302</v>
      </c>
      <c r="T73" t="s">
        <v>303</v>
      </c>
      <c r="U73" t="str">
        <f>HYPERLINK("C:/Users/User/PycharmProjects/pythonProject1/PE2/res/20240616_233856/HY202103/D24/20190531_151815/HY202103_D24_(-1,-3)_LION1_DCM_LMZO.png", "HY202103_D24_(-1,-3)_LION1_DCM_LMZO")</f>
        <v>HY202103_D24_(-1,-3)_LION1_DCM_LMZO</v>
      </c>
    </row>
    <row r="74" spans="1:21" x14ac:dyDescent="0.3">
      <c r="A74" t="s">
        <v>21</v>
      </c>
      <c r="B74" t="s">
        <v>297</v>
      </c>
      <c r="C74" t="s">
        <v>23</v>
      </c>
      <c r="D74" t="s">
        <v>95</v>
      </c>
      <c r="E74" t="s">
        <v>96</v>
      </c>
      <c r="F74" s="2">
        <v>43616</v>
      </c>
      <c r="G74" t="s">
        <v>26</v>
      </c>
      <c r="H74" t="s">
        <v>27</v>
      </c>
      <c r="I74" t="s">
        <v>28</v>
      </c>
      <c r="J74" t="s">
        <v>97</v>
      </c>
      <c r="K74" t="s">
        <v>30</v>
      </c>
      <c r="L74" t="s">
        <v>43</v>
      </c>
      <c r="M74" t="s">
        <v>56</v>
      </c>
      <c r="N74" t="s">
        <v>201</v>
      </c>
      <c r="O74">
        <v>1279</v>
      </c>
      <c r="P74" t="s">
        <v>276</v>
      </c>
      <c r="Q74" t="s">
        <v>304</v>
      </c>
      <c r="R74" t="s">
        <v>35</v>
      </c>
      <c r="S74" t="s">
        <v>305</v>
      </c>
      <c r="T74" t="s">
        <v>306</v>
      </c>
      <c r="U74" t="str">
        <f>HYPERLINK("C:/Users/User/PycharmProjects/pythonProject1/PE2/res/20240616_233856/HY202103/D24/20190531_151815/HY202103_D24_(-1,3)_LION1_DCM_LMZO.png", "HY202103_D24_(-1,3)_LION1_DCM_LMZO")</f>
        <v>HY202103_D24_(-1,3)_LION1_DCM_LMZO</v>
      </c>
    </row>
    <row r="75" spans="1:21" x14ac:dyDescent="0.3">
      <c r="A75" t="s">
        <v>21</v>
      </c>
      <c r="B75" t="s">
        <v>297</v>
      </c>
      <c r="C75" t="s">
        <v>23</v>
      </c>
      <c r="D75" t="s">
        <v>95</v>
      </c>
      <c r="E75" t="s">
        <v>96</v>
      </c>
      <c r="F75" s="2">
        <v>43616</v>
      </c>
      <c r="G75" t="s">
        <v>26</v>
      </c>
      <c r="H75" t="s">
        <v>27</v>
      </c>
      <c r="I75" t="s">
        <v>28</v>
      </c>
      <c r="J75" t="s">
        <v>97</v>
      </c>
      <c r="K75" t="s">
        <v>38</v>
      </c>
      <c r="L75" t="s">
        <v>38</v>
      </c>
      <c r="M75" t="s">
        <v>56</v>
      </c>
      <c r="N75" t="s">
        <v>201</v>
      </c>
      <c r="O75">
        <v>1279</v>
      </c>
      <c r="P75" t="s">
        <v>169</v>
      </c>
      <c r="Q75" t="s">
        <v>307</v>
      </c>
      <c r="R75" t="s">
        <v>35</v>
      </c>
      <c r="S75" t="s">
        <v>308</v>
      </c>
      <c r="T75" t="s">
        <v>309</v>
      </c>
      <c r="U75" t="str">
        <f>HYPERLINK("C:/Users/User/PycharmProjects/pythonProject1/PE2/res/20240616_233856/HY202103/D24/20190531_151815/HY202103_D24_(-3,-3)_LION1_DCM_LMZO.png", "HY202103_D24_(-3,-3)_LION1_DCM_LMZO")</f>
        <v>HY202103_D24_(-3,-3)_LION1_DCM_LMZO</v>
      </c>
    </row>
    <row r="76" spans="1:21" x14ac:dyDescent="0.3">
      <c r="A76" t="s">
        <v>21</v>
      </c>
      <c r="B76" t="s">
        <v>297</v>
      </c>
      <c r="C76" t="s">
        <v>23</v>
      </c>
      <c r="D76" t="s">
        <v>95</v>
      </c>
      <c r="E76" t="s">
        <v>96</v>
      </c>
      <c r="F76" s="2">
        <v>43616</v>
      </c>
      <c r="G76" t="s">
        <v>26</v>
      </c>
      <c r="H76" t="s">
        <v>27</v>
      </c>
      <c r="I76" t="s">
        <v>28</v>
      </c>
      <c r="J76" t="s">
        <v>97</v>
      </c>
      <c r="K76" t="s">
        <v>38</v>
      </c>
      <c r="L76" t="s">
        <v>31</v>
      </c>
      <c r="M76" t="s">
        <v>56</v>
      </c>
      <c r="N76" t="s">
        <v>201</v>
      </c>
      <c r="O76">
        <v>1279</v>
      </c>
      <c r="P76" t="s">
        <v>253</v>
      </c>
      <c r="Q76" t="s">
        <v>310</v>
      </c>
      <c r="R76" t="s">
        <v>35</v>
      </c>
      <c r="S76" t="s">
        <v>311</v>
      </c>
      <c r="T76" t="s">
        <v>312</v>
      </c>
      <c r="U76" t="str">
        <f>HYPERLINK("C:/Users/User/PycharmProjects/pythonProject1/PE2/res/20240616_233856/HY202103/D24/20190531_151815/HY202103_D24_(-3,0)_LION1_DCM_LMZO.png", "HY202103_D24_(-3,0)_LION1_DCM_LMZO")</f>
        <v>HY202103_D24_(-3,0)_LION1_DCM_LMZO</v>
      </c>
    </row>
    <row r="77" spans="1:21" x14ac:dyDescent="0.3">
      <c r="A77" t="s">
        <v>21</v>
      </c>
      <c r="B77" t="s">
        <v>297</v>
      </c>
      <c r="C77" t="s">
        <v>23</v>
      </c>
      <c r="D77" t="s">
        <v>95</v>
      </c>
      <c r="E77" t="s">
        <v>96</v>
      </c>
      <c r="F77" s="2">
        <v>43616</v>
      </c>
      <c r="G77" t="s">
        <v>26</v>
      </c>
      <c r="H77" t="s">
        <v>27</v>
      </c>
      <c r="I77" t="s">
        <v>28</v>
      </c>
      <c r="J77" t="s">
        <v>97</v>
      </c>
      <c r="K77" t="s">
        <v>38</v>
      </c>
      <c r="L77" t="s">
        <v>56</v>
      </c>
      <c r="M77" t="s">
        <v>56</v>
      </c>
      <c r="N77" t="s">
        <v>201</v>
      </c>
      <c r="O77">
        <v>1279</v>
      </c>
      <c r="P77" t="s">
        <v>313</v>
      </c>
      <c r="Q77" t="s">
        <v>314</v>
      </c>
      <c r="R77" t="s">
        <v>35</v>
      </c>
      <c r="S77" t="s">
        <v>315</v>
      </c>
      <c r="T77" t="s">
        <v>316</v>
      </c>
      <c r="U77" t="str">
        <f>HYPERLINK("C:/Users/User/PycharmProjects/pythonProject1/PE2/res/20240616_233856/HY202103/D24/20190531_151815/HY202103_D24_(-3,2)_LION1_DCM_LMZO.png", "HY202103_D24_(-3,2)_LION1_DCM_LMZO")</f>
        <v>HY202103_D24_(-3,2)_LION1_DCM_LMZO</v>
      </c>
    </row>
    <row r="78" spans="1:21" x14ac:dyDescent="0.3">
      <c r="A78" t="s">
        <v>21</v>
      </c>
      <c r="B78" t="s">
        <v>297</v>
      </c>
      <c r="C78" t="s">
        <v>23</v>
      </c>
      <c r="D78" t="s">
        <v>95</v>
      </c>
      <c r="E78" t="s">
        <v>96</v>
      </c>
      <c r="F78" s="2">
        <v>43616</v>
      </c>
      <c r="G78" t="s">
        <v>26</v>
      </c>
      <c r="H78" t="s">
        <v>27</v>
      </c>
      <c r="I78" t="s">
        <v>28</v>
      </c>
      <c r="J78" t="s">
        <v>97</v>
      </c>
      <c r="K78" t="s">
        <v>61</v>
      </c>
      <c r="L78" t="s">
        <v>30</v>
      </c>
      <c r="M78" t="s">
        <v>56</v>
      </c>
      <c r="N78" t="s">
        <v>201</v>
      </c>
      <c r="O78">
        <v>1279</v>
      </c>
      <c r="P78" t="s">
        <v>317</v>
      </c>
      <c r="Q78" t="s">
        <v>318</v>
      </c>
      <c r="R78" t="s">
        <v>35</v>
      </c>
      <c r="S78" t="s">
        <v>319</v>
      </c>
      <c r="T78" t="s">
        <v>320</v>
      </c>
      <c r="U78" t="str">
        <f>HYPERLINK("C:/Users/User/PycharmProjects/pythonProject1/PE2/res/20240616_233856/HY202103/D24/20190531_151815/HY202103_D24_(-4,-1)_LION1_DCM_LMZO.png", "HY202103_D24_(-4,-1)_LION1_DCM_LMZO")</f>
        <v>HY202103_D24_(-4,-1)_LION1_DCM_LMZO</v>
      </c>
    </row>
    <row r="79" spans="1:21" x14ac:dyDescent="0.3">
      <c r="A79" t="s">
        <v>21</v>
      </c>
      <c r="B79" t="s">
        <v>297</v>
      </c>
      <c r="C79" t="s">
        <v>23</v>
      </c>
      <c r="D79" t="s">
        <v>95</v>
      </c>
      <c r="E79" t="s">
        <v>96</v>
      </c>
      <c r="F79" s="2">
        <v>43616</v>
      </c>
      <c r="G79" t="s">
        <v>26</v>
      </c>
      <c r="H79" t="s">
        <v>27</v>
      </c>
      <c r="I79" t="s">
        <v>28</v>
      </c>
      <c r="J79" t="s">
        <v>97</v>
      </c>
      <c r="K79" t="s">
        <v>31</v>
      </c>
      <c r="L79" t="s">
        <v>61</v>
      </c>
      <c r="M79" t="s">
        <v>56</v>
      </c>
      <c r="N79" t="s">
        <v>201</v>
      </c>
      <c r="O79">
        <v>1279</v>
      </c>
      <c r="P79" t="s">
        <v>321</v>
      </c>
      <c r="Q79" t="s">
        <v>322</v>
      </c>
      <c r="R79" t="s">
        <v>35</v>
      </c>
      <c r="S79" t="s">
        <v>323</v>
      </c>
      <c r="T79" t="s">
        <v>324</v>
      </c>
      <c r="U79" t="str">
        <f>HYPERLINK("C:/Users/User/PycharmProjects/pythonProject1/PE2/res/20240616_233856/HY202103/D24/20190531_151815/HY202103_D24_(0,-4)_LION1_DCM_LMZO.png", "HY202103_D24_(0,-4)_LION1_DCM_LMZO")</f>
        <v>HY202103_D24_(0,-4)_LION1_DCM_LMZO</v>
      </c>
    </row>
    <row r="80" spans="1:21" x14ac:dyDescent="0.3">
      <c r="A80" t="s">
        <v>21</v>
      </c>
      <c r="B80" t="s">
        <v>297</v>
      </c>
      <c r="C80" t="s">
        <v>23</v>
      </c>
      <c r="D80" t="s">
        <v>95</v>
      </c>
      <c r="E80" t="s">
        <v>96</v>
      </c>
      <c r="F80" s="2">
        <v>43616</v>
      </c>
      <c r="G80" t="s">
        <v>26</v>
      </c>
      <c r="H80" t="s">
        <v>27</v>
      </c>
      <c r="I80" t="s">
        <v>28</v>
      </c>
      <c r="J80" t="s">
        <v>97</v>
      </c>
      <c r="K80" t="s">
        <v>31</v>
      </c>
      <c r="L80" t="s">
        <v>31</v>
      </c>
      <c r="M80" t="s">
        <v>56</v>
      </c>
      <c r="N80" t="s">
        <v>201</v>
      </c>
      <c r="O80">
        <v>1279</v>
      </c>
      <c r="P80" t="s">
        <v>74</v>
      </c>
      <c r="Q80" t="s">
        <v>325</v>
      </c>
      <c r="R80" t="s">
        <v>35</v>
      </c>
      <c r="S80" t="s">
        <v>326</v>
      </c>
      <c r="T80" t="s">
        <v>327</v>
      </c>
      <c r="U80" t="str">
        <f>HYPERLINK("C:/Users/User/PycharmProjects/pythonProject1/PE2/res/20240616_233856/HY202103/D24/20190531_151815/HY202103_D24_(0,0)_LION1_DCM_LMZO.png", "HY202103_D24_(0,0)_LION1_DCM_LMZO")</f>
        <v>HY202103_D24_(0,0)_LION1_DCM_LMZO</v>
      </c>
    </row>
    <row r="81" spans="1:21" x14ac:dyDescent="0.3">
      <c r="A81" t="s">
        <v>21</v>
      </c>
      <c r="B81" t="s">
        <v>297</v>
      </c>
      <c r="C81" t="s">
        <v>23</v>
      </c>
      <c r="D81" t="s">
        <v>95</v>
      </c>
      <c r="E81" t="s">
        <v>96</v>
      </c>
      <c r="F81" s="2">
        <v>43616</v>
      </c>
      <c r="G81" t="s">
        <v>26</v>
      </c>
      <c r="H81" t="s">
        <v>27</v>
      </c>
      <c r="I81" t="s">
        <v>28</v>
      </c>
      <c r="J81" t="s">
        <v>97</v>
      </c>
      <c r="K81" t="s">
        <v>31</v>
      </c>
      <c r="L81" t="s">
        <v>56</v>
      </c>
      <c r="M81" t="s">
        <v>56</v>
      </c>
      <c r="N81" t="s">
        <v>201</v>
      </c>
      <c r="O81">
        <v>1279</v>
      </c>
      <c r="P81" t="s">
        <v>78</v>
      </c>
      <c r="Q81" t="s">
        <v>328</v>
      </c>
      <c r="R81" t="s">
        <v>35</v>
      </c>
      <c r="S81" t="s">
        <v>329</v>
      </c>
      <c r="T81" t="s">
        <v>330</v>
      </c>
      <c r="U81" t="str">
        <f>HYPERLINK("C:/Users/User/PycharmProjects/pythonProject1/PE2/res/20240616_233856/HY202103/D24/20190531_151815/HY202103_D24_(0,2)_LION1_DCM_LMZO.png", "HY202103_D24_(0,2)_LION1_DCM_LMZO")</f>
        <v>HY202103_D24_(0,2)_LION1_DCM_LMZO</v>
      </c>
    </row>
    <row r="82" spans="1:21" x14ac:dyDescent="0.3">
      <c r="A82" t="s">
        <v>21</v>
      </c>
      <c r="B82" t="s">
        <v>297</v>
      </c>
      <c r="C82" t="s">
        <v>23</v>
      </c>
      <c r="D82" t="s">
        <v>95</v>
      </c>
      <c r="E82" t="s">
        <v>96</v>
      </c>
      <c r="F82" s="2">
        <v>43616</v>
      </c>
      <c r="G82" t="s">
        <v>26</v>
      </c>
      <c r="H82" t="s">
        <v>27</v>
      </c>
      <c r="I82" t="s">
        <v>28</v>
      </c>
      <c r="J82" t="s">
        <v>97</v>
      </c>
      <c r="K82" t="s">
        <v>56</v>
      </c>
      <c r="L82" t="s">
        <v>30</v>
      </c>
      <c r="M82" t="s">
        <v>56</v>
      </c>
      <c r="N82" t="s">
        <v>201</v>
      </c>
      <c r="O82">
        <v>1279</v>
      </c>
      <c r="P82" t="s">
        <v>321</v>
      </c>
      <c r="Q82" t="s">
        <v>331</v>
      </c>
      <c r="R82" t="s">
        <v>35</v>
      </c>
      <c r="S82" t="s">
        <v>332</v>
      </c>
      <c r="T82" t="s">
        <v>333</v>
      </c>
      <c r="U82" t="str">
        <f>HYPERLINK("C:/Users/User/PycharmProjects/pythonProject1/PE2/res/20240616_233856/HY202103/D24/20190531_151815/HY202103_D24_(2,-1)_LION1_DCM_LMZO.png", "HY202103_D24_(2,-1)_LION1_DCM_LMZO")</f>
        <v>HY202103_D24_(2,-1)_LION1_DCM_LMZO</v>
      </c>
    </row>
    <row r="83" spans="1:21" x14ac:dyDescent="0.3">
      <c r="A83" t="s">
        <v>21</v>
      </c>
      <c r="B83" t="s">
        <v>297</v>
      </c>
      <c r="C83" t="s">
        <v>23</v>
      </c>
      <c r="D83" t="s">
        <v>95</v>
      </c>
      <c r="E83" t="s">
        <v>96</v>
      </c>
      <c r="F83" s="2">
        <v>43616</v>
      </c>
      <c r="G83" t="s">
        <v>26</v>
      </c>
      <c r="H83" t="s">
        <v>27</v>
      </c>
      <c r="I83" t="s">
        <v>28</v>
      </c>
      <c r="J83" t="s">
        <v>97</v>
      </c>
      <c r="K83" t="s">
        <v>56</v>
      </c>
      <c r="L83" t="s">
        <v>38</v>
      </c>
      <c r="M83" t="s">
        <v>56</v>
      </c>
      <c r="N83" t="s">
        <v>201</v>
      </c>
      <c r="O83">
        <v>1279</v>
      </c>
      <c r="P83" t="s">
        <v>52</v>
      </c>
      <c r="Q83" t="s">
        <v>334</v>
      </c>
      <c r="R83" t="s">
        <v>35</v>
      </c>
      <c r="S83" t="s">
        <v>335</v>
      </c>
      <c r="T83" t="s">
        <v>336</v>
      </c>
      <c r="U83" t="str">
        <f>HYPERLINK("C:/Users/User/PycharmProjects/pythonProject1/PE2/res/20240616_233856/HY202103/D24/20190531_151815/HY202103_D24_(2,-3)_LION1_DCM_LMZO.png", "HY202103_D24_(2,-3)_LION1_DCM_LMZO")</f>
        <v>HY202103_D24_(2,-3)_LION1_DCM_LMZO</v>
      </c>
    </row>
    <row r="84" spans="1:21" x14ac:dyDescent="0.3">
      <c r="A84" t="s">
        <v>21</v>
      </c>
      <c r="B84" t="s">
        <v>297</v>
      </c>
      <c r="C84" t="s">
        <v>23</v>
      </c>
      <c r="D84" t="s">
        <v>95</v>
      </c>
      <c r="E84" t="s">
        <v>96</v>
      </c>
      <c r="F84" s="2">
        <v>43616</v>
      </c>
      <c r="G84" t="s">
        <v>26</v>
      </c>
      <c r="H84" t="s">
        <v>27</v>
      </c>
      <c r="I84" t="s">
        <v>28</v>
      </c>
      <c r="J84" t="s">
        <v>97</v>
      </c>
      <c r="K84" t="s">
        <v>56</v>
      </c>
      <c r="L84" t="s">
        <v>56</v>
      </c>
      <c r="M84" t="s">
        <v>56</v>
      </c>
      <c r="N84" t="s">
        <v>201</v>
      </c>
      <c r="O84">
        <v>1279</v>
      </c>
      <c r="P84" t="s">
        <v>232</v>
      </c>
      <c r="Q84" t="s">
        <v>337</v>
      </c>
      <c r="R84" t="s">
        <v>35</v>
      </c>
      <c r="S84" t="s">
        <v>338</v>
      </c>
      <c r="T84" t="s">
        <v>339</v>
      </c>
      <c r="U84" t="str">
        <f>HYPERLINK("C:/Users/User/PycharmProjects/pythonProject1/PE2/res/20240616_233856/HY202103/D24/20190531_151815/HY202103_D24_(2,2)_LION1_DCM_LMZO.png", "HY202103_D24_(2,2)_LION1_DCM_LMZO")</f>
        <v>HY202103_D24_(2,2)_LION1_DCM_LMZO</v>
      </c>
    </row>
    <row r="85" spans="1:21" x14ac:dyDescent="0.3">
      <c r="A85" t="s">
        <v>21</v>
      </c>
      <c r="B85" t="s">
        <v>297</v>
      </c>
      <c r="C85" t="s">
        <v>23</v>
      </c>
      <c r="D85" t="s">
        <v>95</v>
      </c>
      <c r="E85" t="s">
        <v>96</v>
      </c>
      <c r="F85" s="2">
        <v>43616</v>
      </c>
      <c r="G85" t="s">
        <v>26</v>
      </c>
      <c r="H85" t="s">
        <v>27</v>
      </c>
      <c r="I85" t="s">
        <v>28</v>
      </c>
      <c r="J85" t="s">
        <v>97</v>
      </c>
      <c r="K85" t="s">
        <v>43</v>
      </c>
      <c r="L85" t="s">
        <v>31</v>
      </c>
      <c r="M85" t="s">
        <v>56</v>
      </c>
      <c r="N85" t="s">
        <v>201</v>
      </c>
      <c r="O85">
        <v>1279</v>
      </c>
      <c r="P85" t="s">
        <v>137</v>
      </c>
      <c r="Q85" t="s">
        <v>340</v>
      </c>
      <c r="R85" t="s">
        <v>35</v>
      </c>
      <c r="S85" t="s">
        <v>341</v>
      </c>
      <c r="T85" t="s">
        <v>342</v>
      </c>
      <c r="U85" t="str">
        <f>HYPERLINK("C:/Users/User/PycharmProjects/pythonProject1/PE2/res/20240616_233856/HY202103/D24/20190531_151815/HY202103_D24_(3,0)_LION1_DCM_LMZO.png", "HY202103_D24_(3,0)_LION1_DCM_LMZO")</f>
        <v>HY202103_D24_(3,0)_LION1_DCM_LMZO</v>
      </c>
    </row>
    <row r="86" spans="1:21" x14ac:dyDescent="0.3">
      <c r="A86" t="s">
        <v>21</v>
      </c>
      <c r="B86" t="s">
        <v>297</v>
      </c>
      <c r="C86" t="s">
        <v>23</v>
      </c>
      <c r="D86" t="s">
        <v>95</v>
      </c>
      <c r="E86" t="s">
        <v>96</v>
      </c>
      <c r="F86" s="2">
        <v>43619</v>
      </c>
      <c r="G86" t="s">
        <v>26</v>
      </c>
      <c r="H86" t="s">
        <v>27</v>
      </c>
      <c r="I86" t="s">
        <v>28</v>
      </c>
      <c r="J86" t="s">
        <v>97</v>
      </c>
      <c r="K86" t="s">
        <v>30</v>
      </c>
      <c r="L86" t="s">
        <v>30</v>
      </c>
      <c r="M86" t="s">
        <v>31</v>
      </c>
      <c r="N86" t="s">
        <v>32</v>
      </c>
      <c r="O86">
        <v>1279</v>
      </c>
      <c r="P86" t="s">
        <v>120</v>
      </c>
      <c r="Q86" t="s">
        <v>343</v>
      </c>
      <c r="R86" t="s">
        <v>35</v>
      </c>
      <c r="S86" t="s">
        <v>344</v>
      </c>
      <c r="T86" t="s">
        <v>345</v>
      </c>
      <c r="U86" t="str">
        <f>HYPERLINK("C:/Users/User/PycharmProjects/pythonProject1/PE2/res/20240616_233856/HY202103/D24/20190603_225101/HY202103_D24_(-1,-1)_LION1_DCM_LMZO.png", "HY202103_D24_(-1,-1)_LION1_DCM_LMZO")</f>
        <v>HY202103_D24_(-1,-1)_LION1_DCM_LMZO</v>
      </c>
    </row>
    <row r="87" spans="1:21" x14ac:dyDescent="0.3">
      <c r="A87" t="s">
        <v>21</v>
      </c>
      <c r="B87" t="s">
        <v>297</v>
      </c>
      <c r="C87" t="s">
        <v>23</v>
      </c>
      <c r="D87" t="s">
        <v>95</v>
      </c>
      <c r="E87" t="s">
        <v>96</v>
      </c>
      <c r="F87" s="2">
        <v>43619</v>
      </c>
      <c r="G87" t="s">
        <v>26</v>
      </c>
      <c r="H87" t="s">
        <v>27</v>
      </c>
      <c r="I87" t="s">
        <v>28</v>
      </c>
      <c r="J87" t="s">
        <v>97</v>
      </c>
      <c r="K87" t="s">
        <v>30</v>
      </c>
      <c r="L87" t="s">
        <v>38</v>
      </c>
      <c r="M87" t="s">
        <v>31</v>
      </c>
      <c r="N87" t="s">
        <v>32</v>
      </c>
      <c r="O87">
        <v>1279</v>
      </c>
      <c r="P87" t="s">
        <v>112</v>
      </c>
      <c r="Q87" t="s">
        <v>346</v>
      </c>
      <c r="R87" t="s">
        <v>35</v>
      </c>
      <c r="S87" t="s">
        <v>347</v>
      </c>
      <c r="T87" t="s">
        <v>348</v>
      </c>
      <c r="U87" t="str">
        <f>HYPERLINK("C:/Users/User/PycharmProjects/pythonProject1/PE2/res/20240616_233856/HY202103/D24/20190603_225101/HY202103_D24_(-1,-3)_LION1_DCM_LMZO.png", "HY202103_D24_(-1,-3)_LION1_DCM_LMZO")</f>
        <v>HY202103_D24_(-1,-3)_LION1_DCM_LMZO</v>
      </c>
    </row>
    <row r="88" spans="1:21" x14ac:dyDescent="0.3">
      <c r="A88" t="s">
        <v>21</v>
      </c>
      <c r="B88" t="s">
        <v>297</v>
      </c>
      <c r="C88" t="s">
        <v>23</v>
      </c>
      <c r="D88" t="s">
        <v>95</v>
      </c>
      <c r="E88" t="s">
        <v>96</v>
      </c>
      <c r="F88" s="2">
        <v>43619</v>
      </c>
      <c r="G88" t="s">
        <v>26</v>
      </c>
      <c r="H88" t="s">
        <v>27</v>
      </c>
      <c r="I88" t="s">
        <v>28</v>
      </c>
      <c r="J88" t="s">
        <v>97</v>
      </c>
      <c r="K88" t="s">
        <v>30</v>
      </c>
      <c r="L88" t="s">
        <v>43</v>
      </c>
      <c r="M88" t="s">
        <v>31</v>
      </c>
      <c r="N88" t="s">
        <v>32</v>
      </c>
      <c r="O88">
        <v>1279</v>
      </c>
      <c r="P88" t="s">
        <v>149</v>
      </c>
      <c r="Q88" t="s">
        <v>349</v>
      </c>
      <c r="R88" t="s">
        <v>35</v>
      </c>
      <c r="S88" t="s">
        <v>350</v>
      </c>
      <c r="T88" t="s">
        <v>351</v>
      </c>
      <c r="U88" t="str">
        <f>HYPERLINK("C:/Users/User/PycharmProjects/pythonProject1/PE2/res/20240616_233856/HY202103/D24/20190603_225101/HY202103_D24_(-1,3)_LION1_DCM_LMZO.png", "HY202103_D24_(-1,3)_LION1_DCM_LMZO")</f>
        <v>HY202103_D24_(-1,3)_LION1_DCM_LMZO</v>
      </c>
    </row>
    <row r="89" spans="1:21" x14ac:dyDescent="0.3">
      <c r="A89" t="s">
        <v>21</v>
      </c>
      <c r="B89" t="s">
        <v>297</v>
      </c>
      <c r="C89" t="s">
        <v>23</v>
      </c>
      <c r="D89" t="s">
        <v>95</v>
      </c>
      <c r="E89" t="s">
        <v>96</v>
      </c>
      <c r="F89" s="2">
        <v>43619</v>
      </c>
      <c r="G89" t="s">
        <v>26</v>
      </c>
      <c r="H89" t="s">
        <v>27</v>
      </c>
      <c r="I89" t="s">
        <v>28</v>
      </c>
      <c r="J89" t="s">
        <v>97</v>
      </c>
      <c r="K89" t="s">
        <v>38</v>
      </c>
      <c r="L89" t="s">
        <v>38</v>
      </c>
      <c r="M89" t="s">
        <v>31</v>
      </c>
      <c r="N89" t="s">
        <v>32</v>
      </c>
      <c r="O89">
        <v>1279</v>
      </c>
      <c r="P89" t="s">
        <v>352</v>
      </c>
      <c r="Q89" t="s">
        <v>353</v>
      </c>
      <c r="R89" t="s">
        <v>35</v>
      </c>
      <c r="S89" t="s">
        <v>354</v>
      </c>
      <c r="T89" t="s">
        <v>355</v>
      </c>
      <c r="U89" t="str">
        <f>HYPERLINK("C:/Users/User/PycharmProjects/pythonProject1/PE2/res/20240616_233856/HY202103/D24/20190603_225101/HY202103_D24_(-3,-3)_LION1_DCM_LMZO.png", "HY202103_D24_(-3,-3)_LION1_DCM_LMZO")</f>
        <v>HY202103_D24_(-3,-3)_LION1_DCM_LMZO</v>
      </c>
    </row>
    <row r="90" spans="1:21" x14ac:dyDescent="0.3">
      <c r="A90" t="s">
        <v>21</v>
      </c>
      <c r="B90" t="s">
        <v>297</v>
      </c>
      <c r="C90" t="s">
        <v>23</v>
      </c>
      <c r="D90" t="s">
        <v>95</v>
      </c>
      <c r="E90" t="s">
        <v>96</v>
      </c>
      <c r="F90" s="2">
        <v>43619</v>
      </c>
      <c r="G90" t="s">
        <v>26</v>
      </c>
      <c r="H90" t="s">
        <v>27</v>
      </c>
      <c r="I90" t="s">
        <v>28</v>
      </c>
      <c r="J90" t="s">
        <v>97</v>
      </c>
      <c r="K90" t="s">
        <v>38</v>
      </c>
      <c r="L90" t="s">
        <v>31</v>
      </c>
      <c r="M90" t="s">
        <v>31</v>
      </c>
      <c r="N90" t="s">
        <v>32</v>
      </c>
      <c r="O90">
        <v>1279</v>
      </c>
      <c r="P90" t="s">
        <v>300</v>
      </c>
      <c r="Q90" t="s">
        <v>356</v>
      </c>
      <c r="R90" t="s">
        <v>35</v>
      </c>
      <c r="S90" t="s">
        <v>357</v>
      </c>
      <c r="T90" t="s">
        <v>358</v>
      </c>
      <c r="U90" t="str">
        <f>HYPERLINK("C:/Users/User/PycharmProjects/pythonProject1/PE2/res/20240616_233856/HY202103/D24/20190603_225101/HY202103_D24_(-3,0)_LION1_DCM_LMZO.png", "HY202103_D24_(-3,0)_LION1_DCM_LMZO")</f>
        <v>HY202103_D24_(-3,0)_LION1_DCM_LMZO</v>
      </c>
    </row>
    <row r="91" spans="1:21" x14ac:dyDescent="0.3">
      <c r="A91" t="s">
        <v>21</v>
      </c>
      <c r="B91" t="s">
        <v>297</v>
      </c>
      <c r="C91" t="s">
        <v>23</v>
      </c>
      <c r="D91" t="s">
        <v>95</v>
      </c>
      <c r="E91" t="s">
        <v>96</v>
      </c>
      <c r="F91" s="2">
        <v>43619</v>
      </c>
      <c r="G91" t="s">
        <v>26</v>
      </c>
      <c r="H91" t="s">
        <v>27</v>
      </c>
      <c r="I91" t="s">
        <v>28</v>
      </c>
      <c r="J91" t="s">
        <v>97</v>
      </c>
      <c r="K91" t="s">
        <v>38</v>
      </c>
      <c r="L91" t="s">
        <v>56</v>
      </c>
      <c r="M91" t="s">
        <v>31</v>
      </c>
      <c r="N91" t="s">
        <v>32</v>
      </c>
      <c r="O91">
        <v>1279</v>
      </c>
      <c r="P91" t="s">
        <v>359</v>
      </c>
      <c r="Q91" t="s">
        <v>360</v>
      </c>
      <c r="R91" t="s">
        <v>35</v>
      </c>
      <c r="S91" t="s">
        <v>361</v>
      </c>
      <c r="T91" t="s">
        <v>362</v>
      </c>
      <c r="U91" t="str">
        <f>HYPERLINK("C:/Users/User/PycharmProjects/pythonProject1/PE2/res/20240616_233856/HY202103/D24/20190603_225101/HY202103_D24_(-3,2)_LION1_DCM_LMZO.png", "HY202103_D24_(-3,2)_LION1_DCM_LMZO")</f>
        <v>HY202103_D24_(-3,2)_LION1_DCM_LMZO</v>
      </c>
    </row>
    <row r="92" spans="1:21" x14ac:dyDescent="0.3">
      <c r="A92" t="s">
        <v>21</v>
      </c>
      <c r="B92" t="s">
        <v>297</v>
      </c>
      <c r="C92" t="s">
        <v>23</v>
      </c>
      <c r="D92" t="s">
        <v>95</v>
      </c>
      <c r="E92" t="s">
        <v>96</v>
      </c>
      <c r="F92" s="2">
        <v>43619</v>
      </c>
      <c r="G92" t="s">
        <v>26</v>
      </c>
      <c r="H92" t="s">
        <v>27</v>
      </c>
      <c r="I92" t="s">
        <v>28</v>
      </c>
      <c r="J92" t="s">
        <v>97</v>
      </c>
      <c r="K92" t="s">
        <v>61</v>
      </c>
      <c r="L92" t="s">
        <v>30</v>
      </c>
      <c r="M92" t="s">
        <v>31</v>
      </c>
      <c r="N92" t="s">
        <v>32</v>
      </c>
      <c r="O92">
        <v>1279</v>
      </c>
      <c r="P92" t="s">
        <v>363</v>
      </c>
      <c r="Q92" t="s">
        <v>364</v>
      </c>
      <c r="R92" t="s">
        <v>35</v>
      </c>
      <c r="S92" t="s">
        <v>365</v>
      </c>
      <c r="T92" t="s">
        <v>366</v>
      </c>
      <c r="U92" t="str">
        <f>HYPERLINK("C:/Users/User/PycharmProjects/pythonProject1/PE2/res/20240616_233856/HY202103/D24/20190603_225101/HY202103_D24_(-4,-1)_LION1_DCM_LMZO.png", "HY202103_D24_(-4,-1)_LION1_DCM_LMZO")</f>
        <v>HY202103_D24_(-4,-1)_LION1_DCM_LMZO</v>
      </c>
    </row>
    <row r="93" spans="1:21" x14ac:dyDescent="0.3">
      <c r="A93" t="s">
        <v>21</v>
      </c>
      <c r="B93" t="s">
        <v>297</v>
      </c>
      <c r="C93" t="s">
        <v>23</v>
      </c>
      <c r="D93" t="s">
        <v>95</v>
      </c>
      <c r="E93" t="s">
        <v>96</v>
      </c>
      <c r="F93" s="2">
        <v>43619</v>
      </c>
      <c r="G93" t="s">
        <v>26</v>
      </c>
      <c r="H93" t="s">
        <v>27</v>
      </c>
      <c r="I93" t="s">
        <v>28</v>
      </c>
      <c r="J93" t="s">
        <v>97</v>
      </c>
      <c r="K93" t="s">
        <v>31</v>
      </c>
      <c r="L93" t="s">
        <v>61</v>
      </c>
      <c r="M93" t="s">
        <v>31</v>
      </c>
      <c r="N93" t="s">
        <v>32</v>
      </c>
      <c r="O93">
        <v>1279</v>
      </c>
      <c r="P93" t="s">
        <v>137</v>
      </c>
      <c r="Q93" t="s">
        <v>367</v>
      </c>
      <c r="R93" t="s">
        <v>35</v>
      </c>
      <c r="S93" t="s">
        <v>368</v>
      </c>
      <c r="T93" t="s">
        <v>369</v>
      </c>
      <c r="U93" t="str">
        <f>HYPERLINK("C:/Users/User/PycharmProjects/pythonProject1/PE2/res/20240616_233856/HY202103/D24/20190603_225101/HY202103_D24_(0,-4)_LION1_DCM_LMZO.png", "HY202103_D24_(0,-4)_LION1_DCM_LMZO")</f>
        <v>HY202103_D24_(0,-4)_LION1_DCM_LMZO</v>
      </c>
    </row>
    <row r="94" spans="1:21" x14ac:dyDescent="0.3">
      <c r="A94" t="s">
        <v>21</v>
      </c>
      <c r="B94" t="s">
        <v>297</v>
      </c>
      <c r="C94" t="s">
        <v>23</v>
      </c>
      <c r="D94" t="s">
        <v>95</v>
      </c>
      <c r="E94" t="s">
        <v>96</v>
      </c>
      <c r="F94" s="2">
        <v>43619</v>
      </c>
      <c r="G94" t="s">
        <v>26</v>
      </c>
      <c r="H94" t="s">
        <v>27</v>
      </c>
      <c r="I94" t="s">
        <v>28</v>
      </c>
      <c r="J94" t="s">
        <v>97</v>
      </c>
      <c r="K94" t="s">
        <v>31</v>
      </c>
      <c r="L94" t="s">
        <v>31</v>
      </c>
      <c r="M94" t="s">
        <v>31</v>
      </c>
      <c r="N94" t="s">
        <v>32</v>
      </c>
      <c r="O94">
        <v>1279</v>
      </c>
      <c r="P94" t="s">
        <v>57</v>
      </c>
      <c r="Q94" t="s">
        <v>370</v>
      </c>
      <c r="R94" t="s">
        <v>35</v>
      </c>
      <c r="S94" t="s">
        <v>371</v>
      </c>
      <c r="T94" t="s">
        <v>372</v>
      </c>
      <c r="U94" t="str">
        <f>HYPERLINK("C:/Users/User/PycharmProjects/pythonProject1/PE2/res/20240616_233856/HY202103/D24/20190603_225101/HY202103_D24_(0,0)_LION1_DCM_LMZO.png", "HY202103_D24_(0,0)_LION1_DCM_LMZO")</f>
        <v>HY202103_D24_(0,0)_LION1_DCM_LMZO</v>
      </c>
    </row>
    <row r="95" spans="1:21" x14ac:dyDescent="0.3">
      <c r="A95" t="s">
        <v>21</v>
      </c>
      <c r="B95" t="s">
        <v>297</v>
      </c>
      <c r="C95" t="s">
        <v>23</v>
      </c>
      <c r="D95" t="s">
        <v>95</v>
      </c>
      <c r="E95" t="s">
        <v>96</v>
      </c>
      <c r="F95" s="2">
        <v>43619</v>
      </c>
      <c r="G95" t="s">
        <v>26</v>
      </c>
      <c r="H95" t="s">
        <v>27</v>
      </c>
      <c r="I95" t="s">
        <v>28</v>
      </c>
      <c r="J95" t="s">
        <v>97</v>
      </c>
      <c r="K95" t="s">
        <v>31</v>
      </c>
      <c r="L95" t="s">
        <v>56</v>
      </c>
      <c r="M95" t="s">
        <v>31</v>
      </c>
      <c r="N95" t="s">
        <v>32</v>
      </c>
      <c r="O95">
        <v>1279</v>
      </c>
      <c r="P95" t="s">
        <v>373</v>
      </c>
      <c r="Q95" t="s">
        <v>374</v>
      </c>
      <c r="R95" t="s">
        <v>35</v>
      </c>
      <c r="S95" t="s">
        <v>375</v>
      </c>
      <c r="T95" t="s">
        <v>376</v>
      </c>
      <c r="U95" t="str">
        <f>HYPERLINK("C:/Users/User/PycharmProjects/pythonProject1/PE2/res/20240616_233856/HY202103/D24/20190603_225101/HY202103_D24_(0,2)_LION1_DCM_LMZO.png", "HY202103_D24_(0,2)_LION1_DCM_LMZO")</f>
        <v>HY202103_D24_(0,2)_LION1_DCM_LMZO</v>
      </c>
    </row>
    <row r="96" spans="1:21" x14ac:dyDescent="0.3">
      <c r="A96" t="s">
        <v>21</v>
      </c>
      <c r="B96" t="s">
        <v>297</v>
      </c>
      <c r="C96" t="s">
        <v>23</v>
      </c>
      <c r="D96" t="s">
        <v>95</v>
      </c>
      <c r="E96" t="s">
        <v>96</v>
      </c>
      <c r="F96" s="2">
        <v>43619</v>
      </c>
      <c r="G96" t="s">
        <v>26</v>
      </c>
      <c r="H96" t="s">
        <v>27</v>
      </c>
      <c r="I96" t="s">
        <v>28</v>
      </c>
      <c r="J96" t="s">
        <v>97</v>
      </c>
      <c r="K96" t="s">
        <v>56</v>
      </c>
      <c r="L96" t="s">
        <v>30</v>
      </c>
      <c r="M96" t="s">
        <v>31</v>
      </c>
      <c r="N96" t="s">
        <v>32</v>
      </c>
      <c r="O96">
        <v>1279</v>
      </c>
      <c r="P96" t="s">
        <v>321</v>
      </c>
      <c r="Q96" t="s">
        <v>377</v>
      </c>
      <c r="R96" t="s">
        <v>35</v>
      </c>
      <c r="S96" t="s">
        <v>378</v>
      </c>
      <c r="T96" t="s">
        <v>379</v>
      </c>
      <c r="U96" t="str">
        <f>HYPERLINK("C:/Users/User/PycharmProjects/pythonProject1/PE2/res/20240616_233856/HY202103/D24/20190603_225101/HY202103_D24_(2,-1)_LION1_DCM_LMZO.png", "HY202103_D24_(2,-1)_LION1_DCM_LMZO")</f>
        <v>HY202103_D24_(2,-1)_LION1_DCM_LMZO</v>
      </c>
    </row>
    <row r="97" spans="1:21" x14ac:dyDescent="0.3">
      <c r="A97" t="s">
        <v>21</v>
      </c>
      <c r="B97" t="s">
        <v>297</v>
      </c>
      <c r="C97" t="s">
        <v>23</v>
      </c>
      <c r="D97" t="s">
        <v>95</v>
      </c>
      <c r="E97" t="s">
        <v>96</v>
      </c>
      <c r="F97" s="2">
        <v>43619</v>
      </c>
      <c r="G97" t="s">
        <v>26</v>
      </c>
      <c r="H97" t="s">
        <v>27</v>
      </c>
      <c r="I97" t="s">
        <v>28</v>
      </c>
      <c r="J97" t="s">
        <v>97</v>
      </c>
      <c r="K97" t="s">
        <v>56</v>
      </c>
      <c r="L97" t="s">
        <v>38</v>
      </c>
      <c r="M97" t="s">
        <v>31</v>
      </c>
      <c r="N97" t="s">
        <v>32</v>
      </c>
      <c r="O97">
        <v>1279</v>
      </c>
      <c r="P97" t="s">
        <v>257</v>
      </c>
      <c r="Q97" t="s">
        <v>380</v>
      </c>
      <c r="R97" t="s">
        <v>35</v>
      </c>
      <c r="S97" t="s">
        <v>381</v>
      </c>
      <c r="T97" t="s">
        <v>382</v>
      </c>
      <c r="U97" t="str">
        <f>HYPERLINK("C:/Users/User/PycharmProjects/pythonProject1/PE2/res/20240616_233856/HY202103/D24/20190603_225101/HY202103_D24_(2,-3)_LION1_DCM_LMZO.png", "HY202103_D24_(2,-3)_LION1_DCM_LMZO")</f>
        <v>HY202103_D24_(2,-3)_LION1_DCM_LMZO</v>
      </c>
    </row>
    <row r="98" spans="1:21" x14ac:dyDescent="0.3">
      <c r="A98" t="s">
        <v>21</v>
      </c>
      <c r="B98" t="s">
        <v>297</v>
      </c>
      <c r="C98" t="s">
        <v>23</v>
      </c>
      <c r="D98" t="s">
        <v>95</v>
      </c>
      <c r="E98" t="s">
        <v>96</v>
      </c>
      <c r="F98" s="2">
        <v>43619</v>
      </c>
      <c r="G98" t="s">
        <v>26</v>
      </c>
      <c r="H98" t="s">
        <v>27</v>
      </c>
      <c r="I98" t="s">
        <v>28</v>
      </c>
      <c r="J98" t="s">
        <v>97</v>
      </c>
      <c r="K98" t="s">
        <v>56</v>
      </c>
      <c r="L98" t="s">
        <v>56</v>
      </c>
      <c r="M98" t="s">
        <v>31</v>
      </c>
      <c r="N98" t="s">
        <v>32</v>
      </c>
      <c r="O98">
        <v>1279</v>
      </c>
      <c r="P98" t="s">
        <v>105</v>
      </c>
      <c r="Q98" t="s">
        <v>383</v>
      </c>
      <c r="R98" t="s">
        <v>35</v>
      </c>
      <c r="S98" t="s">
        <v>384</v>
      </c>
      <c r="T98" t="s">
        <v>385</v>
      </c>
      <c r="U98" t="str">
        <f>HYPERLINK("C:/Users/User/PycharmProjects/pythonProject1/PE2/res/20240616_233856/HY202103/D24/20190603_225101/HY202103_D24_(2,2)_LION1_DCM_LMZO.png", "HY202103_D24_(2,2)_LION1_DCM_LMZO")</f>
        <v>HY202103_D24_(2,2)_LION1_DCM_LMZO</v>
      </c>
    </row>
    <row r="99" spans="1:21" x14ac:dyDescent="0.3">
      <c r="A99" t="s">
        <v>21</v>
      </c>
      <c r="B99" t="s">
        <v>297</v>
      </c>
      <c r="C99" t="s">
        <v>23</v>
      </c>
      <c r="D99" t="s">
        <v>95</v>
      </c>
      <c r="E99" t="s">
        <v>96</v>
      </c>
      <c r="F99" s="2">
        <v>43619</v>
      </c>
      <c r="G99" t="s">
        <v>26</v>
      </c>
      <c r="H99" t="s">
        <v>27</v>
      </c>
      <c r="I99" t="s">
        <v>28</v>
      </c>
      <c r="J99" t="s">
        <v>97</v>
      </c>
      <c r="K99" t="s">
        <v>43</v>
      </c>
      <c r="L99" t="s">
        <v>31</v>
      </c>
      <c r="M99" t="s">
        <v>31</v>
      </c>
      <c r="N99" t="s">
        <v>32</v>
      </c>
      <c r="O99">
        <v>1279</v>
      </c>
      <c r="P99" t="s">
        <v>373</v>
      </c>
      <c r="Q99" t="s">
        <v>386</v>
      </c>
      <c r="R99" t="s">
        <v>35</v>
      </c>
      <c r="S99" t="s">
        <v>387</v>
      </c>
      <c r="T99" t="s">
        <v>388</v>
      </c>
      <c r="U99" t="str">
        <f>HYPERLINK("C:/Users/User/PycharmProjects/pythonProject1/PE2/res/20240616_233856/HY202103/D24/20190603_225101/HY202103_D24_(3,0)_LION1_DCM_LMZO.png", "HY202103_D24_(3,0)_LION1_DCM_LMZO")</f>
        <v>HY202103_D24_(3,0)_LION1_DCM_LMZO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8" sqref="E8"/>
    </sheetView>
  </sheetViews>
  <sheetFormatPr defaultRowHeight="16.5" x14ac:dyDescent="0.3"/>
  <cols>
    <col min="3" max="3" width="11.125" bestFit="1" customWidth="1"/>
  </cols>
  <sheetData>
    <row r="1" spans="1:5" x14ac:dyDescent="0.3">
      <c r="A1" s="1" t="s">
        <v>1</v>
      </c>
      <c r="B1" s="1" t="s">
        <v>3</v>
      </c>
      <c r="C1" s="1" t="s">
        <v>5</v>
      </c>
      <c r="D1" s="1" t="s">
        <v>389</v>
      </c>
      <c r="E1" s="1" t="s">
        <v>390</v>
      </c>
    </row>
    <row r="2" spans="1:5" x14ac:dyDescent="0.3">
      <c r="A2" t="s">
        <v>22</v>
      </c>
      <c r="B2" t="s">
        <v>24</v>
      </c>
      <c r="C2" s="2">
        <v>43661</v>
      </c>
      <c r="E2">
        <v>14</v>
      </c>
    </row>
    <row r="3" spans="1:5" x14ac:dyDescent="0.3">
      <c r="A3" t="s">
        <v>94</v>
      </c>
      <c r="B3" t="s">
        <v>24</v>
      </c>
      <c r="C3" s="2">
        <v>43658</v>
      </c>
      <c r="E3">
        <v>14</v>
      </c>
    </row>
    <row r="4" spans="1:5" x14ac:dyDescent="0.3">
      <c r="A4" t="s">
        <v>94</v>
      </c>
      <c r="B4" t="s">
        <v>95</v>
      </c>
      <c r="C4" s="2">
        <v>43611</v>
      </c>
      <c r="E4">
        <v>14</v>
      </c>
    </row>
    <row r="5" spans="1:5" x14ac:dyDescent="0.3">
      <c r="A5" t="s">
        <v>200</v>
      </c>
      <c r="B5" t="s">
        <v>95</v>
      </c>
      <c r="C5" s="2">
        <v>43616</v>
      </c>
      <c r="D5">
        <v>14</v>
      </c>
      <c r="E5">
        <v>14</v>
      </c>
    </row>
    <row r="6" spans="1:5" x14ac:dyDescent="0.3">
      <c r="A6" t="s">
        <v>200</v>
      </c>
      <c r="B6" t="s">
        <v>95</v>
      </c>
      <c r="C6" s="2">
        <v>43619</v>
      </c>
      <c r="E6">
        <v>14</v>
      </c>
    </row>
    <row r="7" spans="1:5" x14ac:dyDescent="0.3">
      <c r="A7" t="s">
        <v>297</v>
      </c>
      <c r="B7" t="s">
        <v>95</v>
      </c>
      <c r="C7" s="2">
        <v>43616</v>
      </c>
      <c r="D7">
        <v>14</v>
      </c>
      <c r="E7">
        <v>14</v>
      </c>
    </row>
    <row r="8" spans="1:5" x14ac:dyDescent="0.3">
      <c r="A8" t="s">
        <v>297</v>
      </c>
      <c r="B8" t="s">
        <v>95</v>
      </c>
      <c r="C8" s="2">
        <v>43619</v>
      </c>
      <c r="E8">
        <v>14</v>
      </c>
    </row>
    <row r="9" spans="1:5" x14ac:dyDescent="0.3">
      <c r="C9" s="2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2" sqref="D2"/>
    </sheetView>
  </sheetViews>
  <sheetFormatPr defaultRowHeight="16.5" x14ac:dyDescent="0.3"/>
  <cols>
    <col min="4" max="4" width="11.125" bestFit="1" customWidth="1"/>
  </cols>
  <sheetData>
    <row r="1" spans="1:5" x14ac:dyDescent="0.3">
      <c r="A1" s="1" t="s">
        <v>1</v>
      </c>
      <c r="B1" s="1" t="s">
        <v>3</v>
      </c>
      <c r="C1" s="1" t="s">
        <v>13</v>
      </c>
      <c r="D1" s="1" t="s">
        <v>5</v>
      </c>
      <c r="E1" s="1" t="s">
        <v>391</v>
      </c>
    </row>
    <row r="2" spans="1:5" x14ac:dyDescent="0.3">
      <c r="A2" t="s">
        <v>200</v>
      </c>
      <c r="B2" t="s">
        <v>95</v>
      </c>
      <c r="C2" t="s">
        <v>201</v>
      </c>
      <c r="D2" s="2">
        <v>43616</v>
      </c>
      <c r="E2">
        <v>14</v>
      </c>
    </row>
    <row r="3" spans="1:5" x14ac:dyDescent="0.3">
      <c r="A3" t="s">
        <v>297</v>
      </c>
      <c r="B3" t="s">
        <v>95</v>
      </c>
      <c r="C3" t="s">
        <v>201</v>
      </c>
      <c r="D3" s="2">
        <v>43616</v>
      </c>
      <c r="E3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9"/>
  <sheetViews>
    <sheetView workbookViewId="0">
      <selection activeCell="F29" sqref="F29"/>
    </sheetView>
  </sheetViews>
  <sheetFormatPr defaultRowHeight="16.5" x14ac:dyDescent="0.3"/>
  <cols>
    <col min="6" max="6" width="11.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200</v>
      </c>
      <c r="C2" t="s">
        <v>23</v>
      </c>
      <c r="D2" t="s">
        <v>95</v>
      </c>
      <c r="E2" t="s">
        <v>96</v>
      </c>
      <c r="F2" s="2">
        <v>43616</v>
      </c>
      <c r="G2" t="s">
        <v>26</v>
      </c>
      <c r="H2" t="s">
        <v>27</v>
      </c>
      <c r="I2" t="s">
        <v>28</v>
      </c>
      <c r="J2" t="s">
        <v>97</v>
      </c>
      <c r="K2" t="s">
        <v>30</v>
      </c>
      <c r="L2" t="s">
        <v>30</v>
      </c>
      <c r="M2" t="s">
        <v>56</v>
      </c>
      <c r="N2" t="s">
        <v>201</v>
      </c>
      <c r="O2">
        <v>1279</v>
      </c>
      <c r="P2" t="s">
        <v>105</v>
      </c>
      <c r="Q2" t="s">
        <v>202</v>
      </c>
      <c r="R2" t="s">
        <v>35</v>
      </c>
      <c r="S2" t="s">
        <v>203</v>
      </c>
      <c r="T2" t="s">
        <v>204</v>
      </c>
      <c r="U2" t="str">
        <f>HYPERLINK("C:/Users/User/PycharmProjects/pythonProject1/PE2/res/20240616_233856/HY202103/D23/20190531_072042/HY202103_D23_(-1,-1)_LION1_DCM_LMZO.png", "HY202103_D23_(-1,-1)_LION1_DCM_LMZO")</f>
        <v>HY202103_D23_(-1,-1)_LION1_DCM_LMZO</v>
      </c>
    </row>
    <row r="3" spans="1:21" x14ac:dyDescent="0.3">
      <c r="A3" t="s">
        <v>21</v>
      </c>
      <c r="B3" t="s">
        <v>200</v>
      </c>
      <c r="C3" t="s">
        <v>23</v>
      </c>
      <c r="D3" t="s">
        <v>95</v>
      </c>
      <c r="E3" t="s">
        <v>96</v>
      </c>
      <c r="F3" s="2">
        <v>43616</v>
      </c>
      <c r="G3" t="s">
        <v>26</v>
      </c>
      <c r="H3" t="s">
        <v>27</v>
      </c>
      <c r="I3" t="s">
        <v>28</v>
      </c>
      <c r="J3" t="s">
        <v>97</v>
      </c>
      <c r="K3" t="s">
        <v>30</v>
      </c>
      <c r="L3" t="s">
        <v>38</v>
      </c>
      <c r="M3" t="s">
        <v>56</v>
      </c>
      <c r="N3" t="s">
        <v>201</v>
      </c>
      <c r="O3">
        <v>1279</v>
      </c>
      <c r="P3" t="s">
        <v>112</v>
      </c>
      <c r="Q3" t="s">
        <v>205</v>
      </c>
      <c r="R3" t="s">
        <v>35</v>
      </c>
      <c r="S3" t="s">
        <v>206</v>
      </c>
      <c r="T3" t="s">
        <v>207</v>
      </c>
      <c r="U3" t="str">
        <f>HYPERLINK("C:/Users/User/PycharmProjects/pythonProject1/PE2/res/20240616_233856/HY202103/D23/20190531_072042/HY202103_D23_(-1,-3)_LION1_DCM_LMZO.png", "HY202103_D23_(-1,-3)_LION1_DCM_LMZO")</f>
        <v>HY202103_D23_(-1,-3)_LION1_DCM_LMZO</v>
      </c>
    </row>
    <row r="4" spans="1:21" x14ac:dyDescent="0.3">
      <c r="A4" t="s">
        <v>21</v>
      </c>
      <c r="B4" t="s">
        <v>200</v>
      </c>
      <c r="C4" t="s">
        <v>23</v>
      </c>
      <c r="D4" t="s">
        <v>95</v>
      </c>
      <c r="E4" t="s">
        <v>96</v>
      </c>
      <c r="F4" s="2">
        <v>43616</v>
      </c>
      <c r="G4" t="s">
        <v>26</v>
      </c>
      <c r="H4" t="s">
        <v>27</v>
      </c>
      <c r="I4" t="s">
        <v>28</v>
      </c>
      <c r="J4" t="s">
        <v>97</v>
      </c>
      <c r="K4" t="s">
        <v>30</v>
      </c>
      <c r="L4" t="s">
        <v>43</v>
      </c>
      <c r="M4" t="s">
        <v>56</v>
      </c>
      <c r="N4" t="s">
        <v>201</v>
      </c>
      <c r="O4">
        <v>1279</v>
      </c>
      <c r="P4" t="s">
        <v>105</v>
      </c>
      <c r="Q4" t="s">
        <v>208</v>
      </c>
      <c r="R4" t="s">
        <v>35</v>
      </c>
      <c r="S4" t="s">
        <v>209</v>
      </c>
      <c r="T4" t="s">
        <v>210</v>
      </c>
      <c r="U4" t="str">
        <f>HYPERLINK("C:/Users/User/PycharmProjects/pythonProject1/PE2/res/20240616_233856/HY202103/D23/20190531_072042/HY202103_D23_(-1,3)_LION1_DCM_LMZO.png", "HY202103_D23_(-1,3)_LION1_DCM_LMZO")</f>
        <v>HY202103_D23_(-1,3)_LION1_DCM_LMZO</v>
      </c>
    </row>
    <row r="5" spans="1:21" x14ac:dyDescent="0.3">
      <c r="A5" t="s">
        <v>21</v>
      </c>
      <c r="B5" t="s">
        <v>200</v>
      </c>
      <c r="C5" t="s">
        <v>23</v>
      </c>
      <c r="D5" t="s">
        <v>95</v>
      </c>
      <c r="E5" t="s">
        <v>96</v>
      </c>
      <c r="F5" s="2">
        <v>43616</v>
      </c>
      <c r="G5" t="s">
        <v>26</v>
      </c>
      <c r="H5" t="s">
        <v>27</v>
      </c>
      <c r="I5" t="s">
        <v>28</v>
      </c>
      <c r="J5" t="s">
        <v>97</v>
      </c>
      <c r="K5" t="s">
        <v>38</v>
      </c>
      <c r="L5" t="s">
        <v>38</v>
      </c>
      <c r="M5" t="s">
        <v>56</v>
      </c>
      <c r="N5" t="s">
        <v>201</v>
      </c>
      <c r="O5">
        <v>1279</v>
      </c>
      <c r="P5" t="s">
        <v>211</v>
      </c>
      <c r="Q5" t="s">
        <v>212</v>
      </c>
      <c r="R5" t="s">
        <v>35</v>
      </c>
      <c r="S5" t="s">
        <v>213</v>
      </c>
      <c r="T5" t="s">
        <v>214</v>
      </c>
      <c r="U5" t="str">
        <f>HYPERLINK("C:/Users/User/PycharmProjects/pythonProject1/PE2/res/20240616_233856/HY202103/D23/20190531_072042/HY202103_D23_(-3,-3)_LION1_DCM_LMZO.png", "HY202103_D23_(-3,-3)_LION1_DCM_LMZO")</f>
        <v>HY202103_D23_(-3,-3)_LION1_DCM_LMZO</v>
      </c>
    </row>
    <row r="6" spans="1:21" x14ac:dyDescent="0.3">
      <c r="A6" t="s">
        <v>21</v>
      </c>
      <c r="B6" t="s">
        <v>200</v>
      </c>
      <c r="C6" t="s">
        <v>23</v>
      </c>
      <c r="D6" t="s">
        <v>95</v>
      </c>
      <c r="E6" t="s">
        <v>96</v>
      </c>
      <c r="F6" s="2">
        <v>43616</v>
      </c>
      <c r="G6" t="s">
        <v>26</v>
      </c>
      <c r="H6" t="s">
        <v>27</v>
      </c>
      <c r="I6" t="s">
        <v>28</v>
      </c>
      <c r="J6" t="s">
        <v>97</v>
      </c>
      <c r="K6" t="s">
        <v>38</v>
      </c>
      <c r="L6" t="s">
        <v>31</v>
      </c>
      <c r="M6" t="s">
        <v>56</v>
      </c>
      <c r="N6" t="s">
        <v>201</v>
      </c>
      <c r="O6">
        <v>1279</v>
      </c>
      <c r="P6" t="s">
        <v>112</v>
      </c>
      <c r="Q6" t="s">
        <v>215</v>
      </c>
      <c r="R6" t="s">
        <v>35</v>
      </c>
      <c r="S6" t="s">
        <v>216</v>
      </c>
      <c r="T6" t="s">
        <v>217</v>
      </c>
      <c r="U6" t="str">
        <f>HYPERLINK("C:/Users/User/PycharmProjects/pythonProject1/PE2/res/20240616_233856/HY202103/D23/20190531_072042/HY202103_D23_(-3,0)_LION1_DCM_LMZO.png", "HY202103_D23_(-3,0)_LION1_DCM_LMZO")</f>
        <v>HY202103_D23_(-3,0)_LION1_DCM_LMZO</v>
      </c>
    </row>
    <row r="7" spans="1:21" x14ac:dyDescent="0.3">
      <c r="A7" t="s">
        <v>21</v>
      </c>
      <c r="B7" t="s">
        <v>200</v>
      </c>
      <c r="C7" t="s">
        <v>23</v>
      </c>
      <c r="D7" t="s">
        <v>95</v>
      </c>
      <c r="E7" t="s">
        <v>96</v>
      </c>
      <c r="F7" s="2">
        <v>43616</v>
      </c>
      <c r="G7" t="s">
        <v>26</v>
      </c>
      <c r="H7" t="s">
        <v>27</v>
      </c>
      <c r="I7" t="s">
        <v>28</v>
      </c>
      <c r="J7" t="s">
        <v>97</v>
      </c>
      <c r="K7" t="s">
        <v>38</v>
      </c>
      <c r="L7" t="s">
        <v>56</v>
      </c>
      <c r="M7" t="s">
        <v>56</v>
      </c>
      <c r="N7" t="s">
        <v>201</v>
      </c>
      <c r="O7">
        <v>1279</v>
      </c>
      <c r="P7" t="s">
        <v>82</v>
      </c>
      <c r="Q7" t="s">
        <v>218</v>
      </c>
      <c r="R7" t="s">
        <v>35</v>
      </c>
      <c r="S7" t="s">
        <v>219</v>
      </c>
      <c r="T7" t="s">
        <v>220</v>
      </c>
      <c r="U7" t="str">
        <f>HYPERLINK("C:/Users/User/PycharmProjects/pythonProject1/PE2/res/20240616_233856/HY202103/D23/20190531_072042/HY202103_D23_(-3,2)_LION1_DCM_LMZO.png", "HY202103_D23_(-3,2)_LION1_DCM_LMZO")</f>
        <v>HY202103_D23_(-3,2)_LION1_DCM_LMZO</v>
      </c>
    </row>
    <row r="8" spans="1:21" x14ac:dyDescent="0.3">
      <c r="A8" t="s">
        <v>21</v>
      </c>
      <c r="B8" t="s">
        <v>200</v>
      </c>
      <c r="C8" t="s">
        <v>23</v>
      </c>
      <c r="D8" t="s">
        <v>95</v>
      </c>
      <c r="E8" t="s">
        <v>96</v>
      </c>
      <c r="F8" s="2">
        <v>43616</v>
      </c>
      <c r="G8" t="s">
        <v>26</v>
      </c>
      <c r="H8" t="s">
        <v>27</v>
      </c>
      <c r="I8" t="s">
        <v>28</v>
      </c>
      <c r="J8" t="s">
        <v>97</v>
      </c>
      <c r="K8" t="s">
        <v>61</v>
      </c>
      <c r="L8" t="s">
        <v>30</v>
      </c>
      <c r="M8" t="s">
        <v>56</v>
      </c>
      <c r="N8" t="s">
        <v>201</v>
      </c>
      <c r="O8">
        <v>1279</v>
      </c>
      <c r="P8" t="s">
        <v>221</v>
      </c>
      <c r="Q8" t="s">
        <v>222</v>
      </c>
      <c r="R8" t="s">
        <v>35</v>
      </c>
      <c r="S8" t="s">
        <v>223</v>
      </c>
      <c r="T8" t="s">
        <v>224</v>
      </c>
      <c r="U8" t="str">
        <f>HYPERLINK("C:/Users/User/PycharmProjects/pythonProject1/PE2/res/20240616_233856/HY202103/D23/20190531_072042/HY202103_D23_(-4,-1)_LION1_DCM_LMZO.png", "HY202103_D23_(-4,-1)_LION1_DCM_LMZO")</f>
        <v>HY202103_D23_(-4,-1)_LION1_DCM_LMZO</v>
      </c>
    </row>
    <row r="9" spans="1:21" x14ac:dyDescent="0.3">
      <c r="A9" t="s">
        <v>21</v>
      </c>
      <c r="B9" t="s">
        <v>200</v>
      </c>
      <c r="C9" t="s">
        <v>23</v>
      </c>
      <c r="D9" t="s">
        <v>95</v>
      </c>
      <c r="E9" t="s">
        <v>96</v>
      </c>
      <c r="F9" s="2">
        <v>43616</v>
      </c>
      <c r="G9" t="s">
        <v>26</v>
      </c>
      <c r="H9" t="s">
        <v>27</v>
      </c>
      <c r="I9" t="s">
        <v>28</v>
      </c>
      <c r="J9" t="s">
        <v>97</v>
      </c>
      <c r="K9" t="s">
        <v>31</v>
      </c>
      <c r="L9" t="s">
        <v>61</v>
      </c>
      <c r="M9" t="s">
        <v>56</v>
      </c>
      <c r="N9" t="s">
        <v>201</v>
      </c>
      <c r="O9">
        <v>1279</v>
      </c>
      <c r="P9" t="s">
        <v>225</v>
      </c>
      <c r="Q9" t="s">
        <v>226</v>
      </c>
      <c r="R9" t="s">
        <v>35</v>
      </c>
      <c r="S9" t="s">
        <v>227</v>
      </c>
      <c r="T9" t="s">
        <v>228</v>
      </c>
      <c r="U9" t="str">
        <f>HYPERLINK("C:/Users/User/PycharmProjects/pythonProject1/PE2/res/20240616_233856/HY202103/D23/20190531_072042/HY202103_D23_(0,-4)_LION1_DCM_LMZO.png", "HY202103_D23_(0,-4)_LION1_DCM_LMZO")</f>
        <v>HY202103_D23_(0,-4)_LION1_DCM_LMZO</v>
      </c>
    </row>
    <row r="10" spans="1:21" x14ac:dyDescent="0.3">
      <c r="A10" t="s">
        <v>21</v>
      </c>
      <c r="B10" t="s">
        <v>200</v>
      </c>
      <c r="C10" t="s">
        <v>23</v>
      </c>
      <c r="D10" t="s">
        <v>95</v>
      </c>
      <c r="E10" t="s">
        <v>96</v>
      </c>
      <c r="F10" s="2">
        <v>43616</v>
      </c>
      <c r="G10" t="s">
        <v>26</v>
      </c>
      <c r="H10" t="s">
        <v>27</v>
      </c>
      <c r="I10" t="s">
        <v>28</v>
      </c>
      <c r="J10" t="s">
        <v>97</v>
      </c>
      <c r="K10" t="s">
        <v>31</v>
      </c>
      <c r="L10" t="s">
        <v>31</v>
      </c>
      <c r="M10" t="s">
        <v>56</v>
      </c>
      <c r="N10" t="s">
        <v>201</v>
      </c>
      <c r="O10">
        <v>1279</v>
      </c>
      <c r="P10" t="s">
        <v>149</v>
      </c>
      <c r="Q10" t="s">
        <v>229</v>
      </c>
      <c r="R10" t="s">
        <v>35</v>
      </c>
      <c r="S10" t="s">
        <v>230</v>
      </c>
      <c r="T10" t="s">
        <v>231</v>
      </c>
      <c r="U10" t="str">
        <f>HYPERLINK("C:/Users/User/PycharmProjects/pythonProject1/PE2/res/20240616_233856/HY202103/D23/20190531_072042/HY202103_D23_(0,0)_LION1_DCM_LMZO.png", "HY202103_D23_(0,0)_LION1_DCM_LMZO")</f>
        <v>HY202103_D23_(0,0)_LION1_DCM_LMZO</v>
      </c>
    </row>
    <row r="11" spans="1:21" x14ac:dyDescent="0.3">
      <c r="A11" t="s">
        <v>21</v>
      </c>
      <c r="B11" t="s">
        <v>200</v>
      </c>
      <c r="C11" t="s">
        <v>23</v>
      </c>
      <c r="D11" t="s">
        <v>95</v>
      </c>
      <c r="E11" t="s">
        <v>96</v>
      </c>
      <c r="F11" s="2">
        <v>43616</v>
      </c>
      <c r="G11" t="s">
        <v>26</v>
      </c>
      <c r="H11" t="s">
        <v>27</v>
      </c>
      <c r="I11" t="s">
        <v>28</v>
      </c>
      <c r="J11" t="s">
        <v>97</v>
      </c>
      <c r="K11" t="s">
        <v>31</v>
      </c>
      <c r="L11" t="s">
        <v>56</v>
      </c>
      <c r="M11" t="s">
        <v>56</v>
      </c>
      <c r="N11" t="s">
        <v>201</v>
      </c>
      <c r="O11">
        <v>1279</v>
      </c>
      <c r="P11" t="s">
        <v>232</v>
      </c>
      <c r="Q11" t="s">
        <v>233</v>
      </c>
      <c r="R11" t="s">
        <v>35</v>
      </c>
      <c r="S11" t="s">
        <v>234</v>
      </c>
      <c r="T11" t="s">
        <v>235</v>
      </c>
      <c r="U11" t="str">
        <f>HYPERLINK("C:/Users/User/PycharmProjects/pythonProject1/PE2/res/20240616_233856/HY202103/D23/20190531_072042/HY202103_D23_(0,2)_LION1_DCM_LMZO.png", "HY202103_D23_(0,2)_LION1_DCM_LMZO")</f>
        <v>HY202103_D23_(0,2)_LION1_DCM_LMZO</v>
      </c>
    </row>
    <row r="12" spans="1:21" x14ac:dyDescent="0.3">
      <c r="A12" t="s">
        <v>21</v>
      </c>
      <c r="B12" t="s">
        <v>200</v>
      </c>
      <c r="C12" t="s">
        <v>23</v>
      </c>
      <c r="D12" t="s">
        <v>95</v>
      </c>
      <c r="E12" t="s">
        <v>96</v>
      </c>
      <c r="F12" s="2">
        <v>43616</v>
      </c>
      <c r="G12" t="s">
        <v>26</v>
      </c>
      <c r="H12" t="s">
        <v>27</v>
      </c>
      <c r="I12" t="s">
        <v>28</v>
      </c>
      <c r="J12" t="s">
        <v>97</v>
      </c>
      <c r="K12" t="s">
        <v>56</v>
      </c>
      <c r="L12" t="s">
        <v>30</v>
      </c>
      <c r="M12" t="s">
        <v>56</v>
      </c>
      <c r="N12" t="s">
        <v>201</v>
      </c>
      <c r="O12">
        <v>1279</v>
      </c>
      <c r="P12" t="s">
        <v>236</v>
      </c>
      <c r="Q12" t="s">
        <v>237</v>
      </c>
      <c r="R12" t="s">
        <v>35</v>
      </c>
      <c r="S12" t="s">
        <v>238</v>
      </c>
      <c r="T12" t="s">
        <v>239</v>
      </c>
      <c r="U12" t="str">
        <f>HYPERLINK("C:/Users/User/PycharmProjects/pythonProject1/PE2/res/20240616_233856/HY202103/D23/20190531_072042/HY202103_D23_(2,-1)_LION1_DCM_LMZO.png", "HY202103_D23_(2,-1)_LION1_DCM_LMZO")</f>
        <v>HY202103_D23_(2,-1)_LION1_DCM_LMZO</v>
      </c>
    </row>
    <row r="13" spans="1:21" x14ac:dyDescent="0.3">
      <c r="A13" t="s">
        <v>21</v>
      </c>
      <c r="B13" t="s">
        <v>200</v>
      </c>
      <c r="C13" t="s">
        <v>23</v>
      </c>
      <c r="D13" t="s">
        <v>95</v>
      </c>
      <c r="E13" t="s">
        <v>96</v>
      </c>
      <c r="F13" s="2">
        <v>43616</v>
      </c>
      <c r="G13" t="s">
        <v>26</v>
      </c>
      <c r="H13" t="s">
        <v>27</v>
      </c>
      <c r="I13" t="s">
        <v>28</v>
      </c>
      <c r="J13" t="s">
        <v>97</v>
      </c>
      <c r="K13" t="s">
        <v>56</v>
      </c>
      <c r="L13" t="s">
        <v>38</v>
      </c>
      <c r="M13" t="s">
        <v>56</v>
      </c>
      <c r="N13" t="s">
        <v>201</v>
      </c>
      <c r="O13">
        <v>1279</v>
      </c>
      <c r="P13" t="s">
        <v>240</v>
      </c>
      <c r="Q13" t="s">
        <v>241</v>
      </c>
      <c r="R13" t="s">
        <v>35</v>
      </c>
      <c r="S13" t="s">
        <v>203</v>
      </c>
      <c r="T13" t="s">
        <v>242</v>
      </c>
      <c r="U13" t="str">
        <f>HYPERLINK("C:/Users/User/PycharmProjects/pythonProject1/PE2/res/20240616_233856/HY202103/D23/20190531_072042/HY202103_D23_(2,-3)_LION1_DCM_LMZO.png", "HY202103_D23_(2,-3)_LION1_DCM_LMZO")</f>
        <v>HY202103_D23_(2,-3)_LION1_DCM_LMZO</v>
      </c>
    </row>
    <row r="14" spans="1:21" x14ac:dyDescent="0.3">
      <c r="A14" t="s">
        <v>21</v>
      </c>
      <c r="B14" t="s">
        <v>200</v>
      </c>
      <c r="C14" t="s">
        <v>23</v>
      </c>
      <c r="D14" t="s">
        <v>95</v>
      </c>
      <c r="E14" t="s">
        <v>96</v>
      </c>
      <c r="F14" s="2">
        <v>43616</v>
      </c>
      <c r="G14" t="s">
        <v>26</v>
      </c>
      <c r="H14" t="s">
        <v>27</v>
      </c>
      <c r="I14" t="s">
        <v>28</v>
      </c>
      <c r="J14" t="s">
        <v>97</v>
      </c>
      <c r="K14" t="s">
        <v>56</v>
      </c>
      <c r="L14" t="s">
        <v>56</v>
      </c>
      <c r="M14" t="s">
        <v>56</v>
      </c>
      <c r="N14" t="s">
        <v>201</v>
      </c>
      <c r="O14">
        <v>1279</v>
      </c>
      <c r="P14" t="s">
        <v>243</v>
      </c>
      <c r="Q14" t="s">
        <v>244</v>
      </c>
      <c r="R14" t="s">
        <v>35</v>
      </c>
      <c r="S14" t="s">
        <v>245</v>
      </c>
      <c r="T14" t="s">
        <v>246</v>
      </c>
      <c r="U14" t="str">
        <f>HYPERLINK("C:/Users/User/PycharmProjects/pythonProject1/PE2/res/20240616_233856/HY202103/D23/20190531_072042/HY202103_D23_(2,2)_LION1_DCM_LMZO.png", "HY202103_D23_(2,2)_LION1_DCM_LMZO")</f>
        <v>HY202103_D23_(2,2)_LION1_DCM_LMZO</v>
      </c>
    </row>
    <row r="15" spans="1:21" x14ac:dyDescent="0.3">
      <c r="A15" t="s">
        <v>21</v>
      </c>
      <c r="B15" t="s">
        <v>200</v>
      </c>
      <c r="C15" t="s">
        <v>23</v>
      </c>
      <c r="D15" t="s">
        <v>95</v>
      </c>
      <c r="E15" t="s">
        <v>96</v>
      </c>
      <c r="F15" s="2">
        <v>43616</v>
      </c>
      <c r="G15" t="s">
        <v>26</v>
      </c>
      <c r="H15" t="s">
        <v>27</v>
      </c>
      <c r="I15" t="s">
        <v>28</v>
      </c>
      <c r="J15" t="s">
        <v>97</v>
      </c>
      <c r="K15" t="s">
        <v>43</v>
      </c>
      <c r="L15" t="s">
        <v>31</v>
      </c>
      <c r="M15" t="s">
        <v>56</v>
      </c>
      <c r="N15" t="s">
        <v>201</v>
      </c>
      <c r="O15">
        <v>1279</v>
      </c>
      <c r="P15" t="s">
        <v>149</v>
      </c>
      <c r="Q15" t="s">
        <v>247</v>
      </c>
      <c r="R15" t="s">
        <v>35</v>
      </c>
      <c r="S15" t="s">
        <v>248</v>
      </c>
      <c r="T15" t="s">
        <v>249</v>
      </c>
      <c r="U15" t="str">
        <f>HYPERLINK("C:/Users/User/PycharmProjects/pythonProject1/PE2/res/20240616_233856/HY202103/D23/20190531_072042/HY202103_D23_(3,0)_LION1_DCM_LMZO.png", "HY202103_D23_(3,0)_LION1_DCM_LMZO")</f>
        <v>HY202103_D23_(3,0)_LION1_DCM_LMZO</v>
      </c>
    </row>
    <row r="16" spans="1:21" x14ac:dyDescent="0.3">
      <c r="A16" t="s">
        <v>21</v>
      </c>
      <c r="B16" t="s">
        <v>297</v>
      </c>
      <c r="C16" t="s">
        <v>23</v>
      </c>
      <c r="D16" t="s">
        <v>95</v>
      </c>
      <c r="E16" t="s">
        <v>96</v>
      </c>
      <c r="F16" s="2">
        <v>43616</v>
      </c>
      <c r="G16" t="s">
        <v>26</v>
      </c>
      <c r="H16" t="s">
        <v>27</v>
      </c>
      <c r="I16" t="s">
        <v>28</v>
      </c>
      <c r="J16" t="s">
        <v>97</v>
      </c>
      <c r="K16" t="s">
        <v>30</v>
      </c>
      <c r="L16" t="s">
        <v>30</v>
      </c>
      <c r="M16" t="s">
        <v>56</v>
      </c>
      <c r="N16" t="s">
        <v>201</v>
      </c>
      <c r="O16">
        <v>1279</v>
      </c>
      <c r="P16" t="s">
        <v>225</v>
      </c>
      <c r="Q16" t="s">
        <v>298</v>
      </c>
      <c r="R16" t="s">
        <v>35</v>
      </c>
      <c r="S16" t="s">
        <v>223</v>
      </c>
      <c r="T16" t="s">
        <v>299</v>
      </c>
      <c r="U16" t="str">
        <f>HYPERLINK("C:/Users/User/PycharmProjects/pythonProject1/PE2/res/20240616_233856/HY202103/D24/20190531_151815/HY202103_D24_(-1,-1)_LION1_DCM_LMZO.png", "HY202103_D24_(-1,-1)_LION1_DCM_LMZO")</f>
        <v>HY202103_D24_(-1,-1)_LION1_DCM_LMZO</v>
      </c>
    </row>
    <row r="17" spans="1:21" x14ac:dyDescent="0.3">
      <c r="A17" t="s">
        <v>21</v>
      </c>
      <c r="B17" t="s">
        <v>297</v>
      </c>
      <c r="C17" t="s">
        <v>23</v>
      </c>
      <c r="D17" t="s">
        <v>95</v>
      </c>
      <c r="E17" t="s">
        <v>96</v>
      </c>
      <c r="F17" s="2">
        <v>43616</v>
      </c>
      <c r="G17" t="s">
        <v>26</v>
      </c>
      <c r="H17" t="s">
        <v>27</v>
      </c>
      <c r="I17" t="s">
        <v>28</v>
      </c>
      <c r="J17" t="s">
        <v>97</v>
      </c>
      <c r="K17" t="s">
        <v>30</v>
      </c>
      <c r="L17" t="s">
        <v>38</v>
      </c>
      <c r="M17" t="s">
        <v>56</v>
      </c>
      <c r="N17" t="s">
        <v>201</v>
      </c>
      <c r="O17">
        <v>1279</v>
      </c>
      <c r="P17" t="s">
        <v>300</v>
      </c>
      <c r="Q17" t="s">
        <v>301</v>
      </c>
      <c r="R17" t="s">
        <v>35</v>
      </c>
      <c r="S17" t="s">
        <v>302</v>
      </c>
      <c r="T17" t="s">
        <v>303</v>
      </c>
      <c r="U17" t="str">
        <f>HYPERLINK("C:/Users/User/PycharmProjects/pythonProject1/PE2/res/20240616_233856/HY202103/D24/20190531_151815/HY202103_D24_(-1,-3)_LION1_DCM_LMZO.png", "HY202103_D24_(-1,-3)_LION1_DCM_LMZO")</f>
        <v>HY202103_D24_(-1,-3)_LION1_DCM_LMZO</v>
      </c>
    </row>
    <row r="18" spans="1:21" x14ac:dyDescent="0.3">
      <c r="A18" t="s">
        <v>21</v>
      </c>
      <c r="B18" t="s">
        <v>297</v>
      </c>
      <c r="C18" t="s">
        <v>23</v>
      </c>
      <c r="D18" t="s">
        <v>95</v>
      </c>
      <c r="E18" t="s">
        <v>96</v>
      </c>
      <c r="F18" s="2">
        <v>43616</v>
      </c>
      <c r="G18" t="s">
        <v>26</v>
      </c>
      <c r="H18" t="s">
        <v>27</v>
      </c>
      <c r="I18" t="s">
        <v>28</v>
      </c>
      <c r="J18" t="s">
        <v>97</v>
      </c>
      <c r="K18" t="s">
        <v>30</v>
      </c>
      <c r="L18" t="s">
        <v>43</v>
      </c>
      <c r="M18" t="s">
        <v>56</v>
      </c>
      <c r="N18" t="s">
        <v>201</v>
      </c>
      <c r="O18">
        <v>1279</v>
      </c>
      <c r="P18" t="s">
        <v>276</v>
      </c>
      <c r="Q18" t="s">
        <v>304</v>
      </c>
      <c r="R18" t="s">
        <v>35</v>
      </c>
      <c r="S18" t="s">
        <v>305</v>
      </c>
      <c r="T18" t="s">
        <v>306</v>
      </c>
      <c r="U18" t="str">
        <f>HYPERLINK("C:/Users/User/PycharmProjects/pythonProject1/PE2/res/20240616_233856/HY202103/D24/20190531_151815/HY202103_D24_(-1,3)_LION1_DCM_LMZO.png", "HY202103_D24_(-1,3)_LION1_DCM_LMZO")</f>
        <v>HY202103_D24_(-1,3)_LION1_DCM_LMZO</v>
      </c>
    </row>
    <row r="19" spans="1:21" x14ac:dyDescent="0.3">
      <c r="A19" t="s">
        <v>21</v>
      </c>
      <c r="B19" t="s">
        <v>297</v>
      </c>
      <c r="C19" t="s">
        <v>23</v>
      </c>
      <c r="D19" t="s">
        <v>95</v>
      </c>
      <c r="E19" t="s">
        <v>96</v>
      </c>
      <c r="F19" s="2">
        <v>43616</v>
      </c>
      <c r="G19" t="s">
        <v>26</v>
      </c>
      <c r="H19" t="s">
        <v>27</v>
      </c>
      <c r="I19" t="s">
        <v>28</v>
      </c>
      <c r="J19" t="s">
        <v>97</v>
      </c>
      <c r="K19" t="s">
        <v>38</v>
      </c>
      <c r="L19" t="s">
        <v>38</v>
      </c>
      <c r="M19" t="s">
        <v>56</v>
      </c>
      <c r="N19" t="s">
        <v>201</v>
      </c>
      <c r="O19">
        <v>1279</v>
      </c>
      <c r="P19" t="s">
        <v>169</v>
      </c>
      <c r="Q19" t="s">
        <v>307</v>
      </c>
      <c r="R19" t="s">
        <v>35</v>
      </c>
      <c r="S19" t="s">
        <v>308</v>
      </c>
      <c r="T19" t="s">
        <v>309</v>
      </c>
      <c r="U19" t="str">
        <f>HYPERLINK("C:/Users/User/PycharmProjects/pythonProject1/PE2/res/20240616_233856/HY202103/D24/20190531_151815/HY202103_D24_(-3,-3)_LION1_DCM_LMZO.png", "HY202103_D24_(-3,-3)_LION1_DCM_LMZO")</f>
        <v>HY202103_D24_(-3,-3)_LION1_DCM_LMZO</v>
      </c>
    </row>
    <row r="20" spans="1:21" x14ac:dyDescent="0.3">
      <c r="A20" t="s">
        <v>21</v>
      </c>
      <c r="B20" t="s">
        <v>297</v>
      </c>
      <c r="C20" t="s">
        <v>23</v>
      </c>
      <c r="D20" t="s">
        <v>95</v>
      </c>
      <c r="E20" t="s">
        <v>96</v>
      </c>
      <c r="F20" s="2">
        <v>43616</v>
      </c>
      <c r="G20" t="s">
        <v>26</v>
      </c>
      <c r="H20" t="s">
        <v>27</v>
      </c>
      <c r="I20" t="s">
        <v>28</v>
      </c>
      <c r="J20" t="s">
        <v>97</v>
      </c>
      <c r="K20" t="s">
        <v>38</v>
      </c>
      <c r="L20" t="s">
        <v>31</v>
      </c>
      <c r="M20" t="s">
        <v>56</v>
      </c>
      <c r="N20" t="s">
        <v>201</v>
      </c>
      <c r="O20">
        <v>1279</v>
      </c>
      <c r="P20" t="s">
        <v>253</v>
      </c>
      <c r="Q20" t="s">
        <v>310</v>
      </c>
      <c r="R20" t="s">
        <v>35</v>
      </c>
      <c r="S20" t="s">
        <v>311</v>
      </c>
      <c r="T20" t="s">
        <v>312</v>
      </c>
      <c r="U20" t="str">
        <f>HYPERLINK("C:/Users/User/PycharmProjects/pythonProject1/PE2/res/20240616_233856/HY202103/D24/20190531_151815/HY202103_D24_(-3,0)_LION1_DCM_LMZO.png", "HY202103_D24_(-3,0)_LION1_DCM_LMZO")</f>
        <v>HY202103_D24_(-3,0)_LION1_DCM_LMZO</v>
      </c>
    </row>
    <row r="21" spans="1:21" x14ac:dyDescent="0.3">
      <c r="A21" t="s">
        <v>21</v>
      </c>
      <c r="B21" t="s">
        <v>297</v>
      </c>
      <c r="C21" t="s">
        <v>23</v>
      </c>
      <c r="D21" t="s">
        <v>95</v>
      </c>
      <c r="E21" t="s">
        <v>96</v>
      </c>
      <c r="F21" s="2">
        <v>43616</v>
      </c>
      <c r="G21" t="s">
        <v>26</v>
      </c>
      <c r="H21" t="s">
        <v>27</v>
      </c>
      <c r="I21" t="s">
        <v>28</v>
      </c>
      <c r="J21" t="s">
        <v>97</v>
      </c>
      <c r="K21" t="s">
        <v>38</v>
      </c>
      <c r="L21" t="s">
        <v>56</v>
      </c>
      <c r="M21" t="s">
        <v>56</v>
      </c>
      <c r="N21" t="s">
        <v>201</v>
      </c>
      <c r="O21">
        <v>1279</v>
      </c>
      <c r="P21" t="s">
        <v>313</v>
      </c>
      <c r="Q21" t="s">
        <v>314</v>
      </c>
      <c r="R21" t="s">
        <v>35</v>
      </c>
      <c r="S21" t="s">
        <v>315</v>
      </c>
      <c r="T21" t="s">
        <v>316</v>
      </c>
      <c r="U21" t="str">
        <f>HYPERLINK("C:/Users/User/PycharmProjects/pythonProject1/PE2/res/20240616_233856/HY202103/D24/20190531_151815/HY202103_D24_(-3,2)_LION1_DCM_LMZO.png", "HY202103_D24_(-3,2)_LION1_DCM_LMZO")</f>
        <v>HY202103_D24_(-3,2)_LION1_DCM_LMZO</v>
      </c>
    </row>
    <row r="22" spans="1:21" x14ac:dyDescent="0.3">
      <c r="A22" t="s">
        <v>21</v>
      </c>
      <c r="B22" t="s">
        <v>297</v>
      </c>
      <c r="C22" t="s">
        <v>23</v>
      </c>
      <c r="D22" t="s">
        <v>95</v>
      </c>
      <c r="E22" t="s">
        <v>96</v>
      </c>
      <c r="F22" s="2">
        <v>43616</v>
      </c>
      <c r="G22" t="s">
        <v>26</v>
      </c>
      <c r="H22" t="s">
        <v>27</v>
      </c>
      <c r="I22" t="s">
        <v>28</v>
      </c>
      <c r="J22" t="s">
        <v>97</v>
      </c>
      <c r="K22" t="s">
        <v>61</v>
      </c>
      <c r="L22" t="s">
        <v>30</v>
      </c>
      <c r="M22" t="s">
        <v>56</v>
      </c>
      <c r="N22" t="s">
        <v>201</v>
      </c>
      <c r="O22">
        <v>1279</v>
      </c>
      <c r="P22" t="s">
        <v>317</v>
      </c>
      <c r="Q22" t="s">
        <v>318</v>
      </c>
      <c r="R22" t="s">
        <v>35</v>
      </c>
      <c r="S22" t="s">
        <v>319</v>
      </c>
      <c r="T22" t="s">
        <v>320</v>
      </c>
      <c r="U22" t="str">
        <f>HYPERLINK("C:/Users/User/PycharmProjects/pythonProject1/PE2/res/20240616_233856/HY202103/D24/20190531_151815/HY202103_D24_(-4,-1)_LION1_DCM_LMZO.png", "HY202103_D24_(-4,-1)_LION1_DCM_LMZO")</f>
        <v>HY202103_D24_(-4,-1)_LION1_DCM_LMZO</v>
      </c>
    </row>
    <row r="23" spans="1:21" x14ac:dyDescent="0.3">
      <c r="A23" t="s">
        <v>21</v>
      </c>
      <c r="B23" t="s">
        <v>297</v>
      </c>
      <c r="C23" t="s">
        <v>23</v>
      </c>
      <c r="D23" t="s">
        <v>95</v>
      </c>
      <c r="E23" t="s">
        <v>96</v>
      </c>
      <c r="F23" s="2">
        <v>43616</v>
      </c>
      <c r="G23" t="s">
        <v>26</v>
      </c>
      <c r="H23" t="s">
        <v>27</v>
      </c>
      <c r="I23" t="s">
        <v>28</v>
      </c>
      <c r="J23" t="s">
        <v>97</v>
      </c>
      <c r="K23" t="s">
        <v>31</v>
      </c>
      <c r="L23" t="s">
        <v>61</v>
      </c>
      <c r="M23" t="s">
        <v>56</v>
      </c>
      <c r="N23" t="s">
        <v>201</v>
      </c>
      <c r="O23">
        <v>1279</v>
      </c>
      <c r="P23" t="s">
        <v>321</v>
      </c>
      <c r="Q23" t="s">
        <v>322</v>
      </c>
      <c r="R23" t="s">
        <v>35</v>
      </c>
      <c r="S23" t="s">
        <v>323</v>
      </c>
      <c r="T23" t="s">
        <v>324</v>
      </c>
      <c r="U23" t="str">
        <f>HYPERLINK("C:/Users/User/PycharmProjects/pythonProject1/PE2/res/20240616_233856/HY202103/D24/20190531_151815/HY202103_D24_(0,-4)_LION1_DCM_LMZO.png", "HY202103_D24_(0,-4)_LION1_DCM_LMZO")</f>
        <v>HY202103_D24_(0,-4)_LION1_DCM_LMZO</v>
      </c>
    </row>
    <row r="24" spans="1:21" x14ac:dyDescent="0.3">
      <c r="A24" t="s">
        <v>21</v>
      </c>
      <c r="B24" t="s">
        <v>297</v>
      </c>
      <c r="C24" t="s">
        <v>23</v>
      </c>
      <c r="D24" t="s">
        <v>95</v>
      </c>
      <c r="E24" t="s">
        <v>96</v>
      </c>
      <c r="F24" s="2">
        <v>43616</v>
      </c>
      <c r="G24" t="s">
        <v>26</v>
      </c>
      <c r="H24" t="s">
        <v>27</v>
      </c>
      <c r="I24" t="s">
        <v>28</v>
      </c>
      <c r="J24" t="s">
        <v>97</v>
      </c>
      <c r="K24" t="s">
        <v>31</v>
      </c>
      <c r="L24" t="s">
        <v>31</v>
      </c>
      <c r="M24" t="s">
        <v>56</v>
      </c>
      <c r="N24" t="s">
        <v>201</v>
      </c>
      <c r="O24">
        <v>1279</v>
      </c>
      <c r="P24" t="s">
        <v>74</v>
      </c>
      <c r="Q24" t="s">
        <v>325</v>
      </c>
      <c r="R24" t="s">
        <v>35</v>
      </c>
      <c r="S24" t="s">
        <v>326</v>
      </c>
      <c r="T24" t="s">
        <v>327</v>
      </c>
      <c r="U24" t="str">
        <f>HYPERLINK("C:/Users/User/PycharmProjects/pythonProject1/PE2/res/20240616_233856/HY202103/D24/20190531_151815/HY202103_D24_(0,0)_LION1_DCM_LMZO.png", "HY202103_D24_(0,0)_LION1_DCM_LMZO")</f>
        <v>HY202103_D24_(0,0)_LION1_DCM_LMZO</v>
      </c>
    </row>
    <row r="25" spans="1:21" x14ac:dyDescent="0.3">
      <c r="A25" t="s">
        <v>21</v>
      </c>
      <c r="B25" t="s">
        <v>297</v>
      </c>
      <c r="C25" t="s">
        <v>23</v>
      </c>
      <c r="D25" t="s">
        <v>95</v>
      </c>
      <c r="E25" t="s">
        <v>96</v>
      </c>
      <c r="F25" s="2">
        <v>43616</v>
      </c>
      <c r="G25" t="s">
        <v>26</v>
      </c>
      <c r="H25" t="s">
        <v>27</v>
      </c>
      <c r="I25" t="s">
        <v>28</v>
      </c>
      <c r="J25" t="s">
        <v>97</v>
      </c>
      <c r="K25" t="s">
        <v>31</v>
      </c>
      <c r="L25" t="s">
        <v>56</v>
      </c>
      <c r="M25" t="s">
        <v>56</v>
      </c>
      <c r="N25" t="s">
        <v>201</v>
      </c>
      <c r="O25">
        <v>1279</v>
      </c>
      <c r="P25" t="s">
        <v>78</v>
      </c>
      <c r="Q25" t="s">
        <v>328</v>
      </c>
      <c r="R25" t="s">
        <v>35</v>
      </c>
      <c r="S25" t="s">
        <v>329</v>
      </c>
      <c r="T25" t="s">
        <v>330</v>
      </c>
      <c r="U25" t="str">
        <f>HYPERLINK("C:/Users/User/PycharmProjects/pythonProject1/PE2/res/20240616_233856/HY202103/D24/20190531_151815/HY202103_D24_(0,2)_LION1_DCM_LMZO.png", "HY202103_D24_(0,2)_LION1_DCM_LMZO")</f>
        <v>HY202103_D24_(0,2)_LION1_DCM_LMZO</v>
      </c>
    </row>
    <row r="26" spans="1:21" x14ac:dyDescent="0.3">
      <c r="A26" t="s">
        <v>21</v>
      </c>
      <c r="B26" t="s">
        <v>297</v>
      </c>
      <c r="C26" t="s">
        <v>23</v>
      </c>
      <c r="D26" t="s">
        <v>95</v>
      </c>
      <c r="E26" t="s">
        <v>96</v>
      </c>
      <c r="F26" s="2">
        <v>43616</v>
      </c>
      <c r="G26" t="s">
        <v>26</v>
      </c>
      <c r="H26" t="s">
        <v>27</v>
      </c>
      <c r="I26" t="s">
        <v>28</v>
      </c>
      <c r="J26" t="s">
        <v>97</v>
      </c>
      <c r="K26" t="s">
        <v>56</v>
      </c>
      <c r="L26" t="s">
        <v>30</v>
      </c>
      <c r="M26" t="s">
        <v>56</v>
      </c>
      <c r="N26" t="s">
        <v>201</v>
      </c>
      <c r="O26">
        <v>1279</v>
      </c>
      <c r="P26" t="s">
        <v>321</v>
      </c>
      <c r="Q26" t="s">
        <v>331</v>
      </c>
      <c r="R26" t="s">
        <v>35</v>
      </c>
      <c r="S26" t="s">
        <v>332</v>
      </c>
      <c r="T26" t="s">
        <v>333</v>
      </c>
      <c r="U26" t="str">
        <f>HYPERLINK("C:/Users/User/PycharmProjects/pythonProject1/PE2/res/20240616_233856/HY202103/D24/20190531_151815/HY202103_D24_(2,-1)_LION1_DCM_LMZO.png", "HY202103_D24_(2,-1)_LION1_DCM_LMZO")</f>
        <v>HY202103_D24_(2,-1)_LION1_DCM_LMZO</v>
      </c>
    </row>
    <row r="27" spans="1:21" x14ac:dyDescent="0.3">
      <c r="A27" t="s">
        <v>21</v>
      </c>
      <c r="B27" t="s">
        <v>297</v>
      </c>
      <c r="C27" t="s">
        <v>23</v>
      </c>
      <c r="D27" t="s">
        <v>95</v>
      </c>
      <c r="E27" t="s">
        <v>96</v>
      </c>
      <c r="F27" s="2">
        <v>43616</v>
      </c>
      <c r="G27" t="s">
        <v>26</v>
      </c>
      <c r="H27" t="s">
        <v>27</v>
      </c>
      <c r="I27" t="s">
        <v>28</v>
      </c>
      <c r="J27" t="s">
        <v>97</v>
      </c>
      <c r="K27" t="s">
        <v>56</v>
      </c>
      <c r="L27" t="s">
        <v>38</v>
      </c>
      <c r="M27" t="s">
        <v>56</v>
      </c>
      <c r="N27" t="s">
        <v>201</v>
      </c>
      <c r="O27">
        <v>1279</v>
      </c>
      <c r="P27" t="s">
        <v>52</v>
      </c>
      <c r="Q27" t="s">
        <v>334</v>
      </c>
      <c r="R27" t="s">
        <v>35</v>
      </c>
      <c r="S27" t="s">
        <v>335</v>
      </c>
      <c r="T27" t="s">
        <v>336</v>
      </c>
      <c r="U27" t="str">
        <f>HYPERLINK("C:/Users/User/PycharmProjects/pythonProject1/PE2/res/20240616_233856/HY202103/D24/20190531_151815/HY202103_D24_(2,-3)_LION1_DCM_LMZO.png", "HY202103_D24_(2,-3)_LION1_DCM_LMZO")</f>
        <v>HY202103_D24_(2,-3)_LION1_DCM_LMZO</v>
      </c>
    </row>
    <row r="28" spans="1:21" x14ac:dyDescent="0.3">
      <c r="A28" t="s">
        <v>21</v>
      </c>
      <c r="B28" t="s">
        <v>297</v>
      </c>
      <c r="C28" t="s">
        <v>23</v>
      </c>
      <c r="D28" t="s">
        <v>95</v>
      </c>
      <c r="E28" t="s">
        <v>96</v>
      </c>
      <c r="F28" s="2">
        <v>43616</v>
      </c>
      <c r="G28" t="s">
        <v>26</v>
      </c>
      <c r="H28" t="s">
        <v>27</v>
      </c>
      <c r="I28" t="s">
        <v>28</v>
      </c>
      <c r="J28" t="s">
        <v>97</v>
      </c>
      <c r="K28" t="s">
        <v>56</v>
      </c>
      <c r="L28" t="s">
        <v>56</v>
      </c>
      <c r="M28" t="s">
        <v>56</v>
      </c>
      <c r="N28" t="s">
        <v>201</v>
      </c>
      <c r="O28">
        <v>1279</v>
      </c>
      <c r="P28" t="s">
        <v>232</v>
      </c>
      <c r="Q28" t="s">
        <v>337</v>
      </c>
      <c r="R28" t="s">
        <v>35</v>
      </c>
      <c r="S28" t="s">
        <v>338</v>
      </c>
      <c r="T28" t="s">
        <v>339</v>
      </c>
      <c r="U28" t="str">
        <f>HYPERLINK("C:/Users/User/PycharmProjects/pythonProject1/PE2/res/20240616_233856/HY202103/D24/20190531_151815/HY202103_D24_(2,2)_LION1_DCM_LMZO.png", "HY202103_D24_(2,2)_LION1_DCM_LMZO")</f>
        <v>HY202103_D24_(2,2)_LION1_DCM_LMZO</v>
      </c>
    </row>
    <row r="29" spans="1:21" x14ac:dyDescent="0.3">
      <c r="A29" t="s">
        <v>21</v>
      </c>
      <c r="B29" t="s">
        <v>297</v>
      </c>
      <c r="C29" t="s">
        <v>23</v>
      </c>
      <c r="D29" t="s">
        <v>95</v>
      </c>
      <c r="E29" t="s">
        <v>96</v>
      </c>
      <c r="F29" s="2">
        <v>43616</v>
      </c>
      <c r="G29" t="s">
        <v>26</v>
      </c>
      <c r="H29" t="s">
        <v>27</v>
      </c>
      <c r="I29" t="s">
        <v>28</v>
      </c>
      <c r="J29" t="s">
        <v>97</v>
      </c>
      <c r="K29" t="s">
        <v>43</v>
      </c>
      <c r="L29" t="s">
        <v>31</v>
      </c>
      <c r="M29" t="s">
        <v>56</v>
      </c>
      <c r="N29" t="s">
        <v>201</v>
      </c>
      <c r="O29">
        <v>1279</v>
      </c>
      <c r="P29" t="s">
        <v>137</v>
      </c>
      <c r="Q29" t="s">
        <v>340</v>
      </c>
      <c r="R29" t="s">
        <v>35</v>
      </c>
      <c r="S29" t="s">
        <v>341</v>
      </c>
      <c r="T29" t="s">
        <v>342</v>
      </c>
      <c r="U29" t="str">
        <f>HYPERLINK("C:/Users/User/PycharmProjects/pythonProject1/PE2/res/20240616_233856/HY202103/D24/20190531_151815/HY202103_D24_(3,0)_LION1_DCM_LMZO.png", "HY202103_D24_(3,0)_LION1_DCM_LMZO")</f>
        <v>HY202103_D24_(3,0)_LION1_DCM_LMZO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Summary</vt:lpstr>
      <vt:lpstr>Error Descriptions</vt:lpstr>
      <vt:lpstr>Errors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Dongmin Seo</cp:lastModifiedBy>
  <dcterms:created xsi:type="dcterms:W3CDTF">2024-06-16T14:44:33Z</dcterms:created>
  <dcterms:modified xsi:type="dcterms:W3CDTF">2024-06-16T14:46:28Z</dcterms:modified>
</cp:coreProperties>
</file>