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세윤씨앤에스\세윤씨앤에스 업무\구조인\시립대 기술사회과제\"/>
    </mc:Choice>
  </mc:AlternateContent>
  <x:bookViews>
    <x:workbookView xWindow="0" yWindow="0" windowWidth="17580" windowHeight="6696" tabRatio="758" firstSheet="3" activeTab="1"/>
  </x:bookViews>
  <x:sheets>
    <x:sheet name="표지" sheetId="1" r:id="rId4"/>
    <x:sheet name="문서개정" sheetId="2" r:id="rId5"/>
    <x:sheet name="Summary" sheetId="3" r:id="rId6"/>
    <x:sheet name="Rule" sheetId="4" r:id="rId7"/>
    <x:sheet name="기업세부정보상세" sheetId="5" r:id="rId8"/>
    <x:sheet name="기업세부정보" sheetId="6" r:id="rId9"/>
    <x:sheet name="프로그램_미완성" sheetId="7" r:id="rId10"/>
    <x:sheet name="문의내역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<x:sst xmlns:r="http://schemas.openxmlformats.org/officeDocument/2006/relationships" xmlns:c="http://schemas.openxmlformats.org/drawingml/2006/chart" xmlns:x="http://schemas.openxmlformats.org/spreadsheetml/2006/main" count="732" uniqueCount="367">
  <x:si>
    <x:t>{
	{
		"settings":{
			"analysis":{
				"analyzer":{
					"nori_analyzer":{"tokenizer":"nori_tokenizer"}
				}
			}
		}
		,"mappings":{
			"_doc":{
				"properties":{
					"BusinessNum":{"type":"keyword"}
					,"DataType":{"type":"keyword"}
					,"SearchDate":{"type":"date","format":"yyyy-MM-ddHH:mm:ss"}
					,"SearchID":{"type":"keyword"}
					,"Data":{
						"properties":{
							"ApplicantName":{"type":"text"}
							,"ApplicationDate":{"type":"text"}
							,"ApplicationNumber":{"type":"text"}
							,"AstrtCont":{"type":"text"}
							,"BackwardCitation":{
								"properties":{
									"BCDate":{"type":"text"}
									,"BCIPC":{"type":"text"}
									,"BCNumber":{"type":"text"}
									,"BCTitle":{"type":"text"}
								}
							}
							,"CPCNumber":{"type":"text"}
							,"DOCDBfamily":{
								"properties":{
									"DOCDBcountrycode":{"type":"text"}
									,"DOCDBcountryname":{"type":"text"}
									,"DOCDBnumber":{"type":"text"}
									,"DOCDBtype":{"type":"text"}
								}
							}
							,"ExaminationCount":{"type":"text"}
							,"Family":{
								"properties":{
									"FamilyCountrycode":{"type":"text"}
									,"FamilyCountryname":{"type":"text"}
									,"FamilyNumber":{"type":"text"}
									,"FamilyType":{"type":"text"}
								}
							}
							,"ForwardCitation":{
								"properties":{
									"FCCountry":{"type":"text"}
									,"FCDate":{"type":"text"}
									,"FCIPC":{"type":"text"}
									,"FCNumber":{"type":"text"}
									,"FCTitle":{"type":"text"}
								}
							}
							,"IPCNumber":{"type":"text"}
							,"InventionTitle":{"type":"text"}
							,"InventorCount":{"type":"long"}
							,"IpcCode":{"type":"text"}
							,"IpcInfoEn":{"type":"text"}
							,"IpcInfoKr":{"type":"text"}
							,"OpenDate":{"type":"text"}
							,"OpenNumber":{"type":"text"}
							,"RegisterDate":{"type":"text"}
							,"RegisterNumber":{"type":"text"}
							,"RegisterStatus":{"type":"text"}
							,"ResearchData":{
								"properties":{
									"ResearchBusiness":{"type":"text"}
									,"ResearchDepartment":{"type":"text"}
									,"ResearchInstitution":{"type":"text"}
									,"ResearchProject":{"type":"text"}
								}
							}
						}
					}
				}
			}
		}
	}
}</x:t>
  </x:si>
  <x:si>
    <x:t>64비트정수 (-9,223,372,036,854,775,808~9,223,372,036,854,775,807)</x:t>
  </x:si>
  <x:si>
    <x:t>"format":"yyyy","yyyy-mm","yyyy-mm-dd","yyyy-MM-ddHH:mm:ss"</x:t>
  </x:si>
  <x:si>
    <x:t>"": "건축구조기준 KDS 41 33 05 '목구조 접합부의 설계' 근거한 목재 접합부 설계 프로그램"</x:t>
  </x:si>
  <x:si>
    <x:t>"QuestionContext": "문의내용은 문의내용은 문의내용은 문의내용은 문의내용은 문의내용은"</x:t>
  </x:si>
  <x:si>
    <x:t>{"settings":{"analysis":{"analyzer":{"nori_analyzer":{"tokenizer":"nori_tokenizer"}}}},"mappings":{"_doc":{"properties":{"BusinessNum":{"type":"keyword"},"DataType":{"type":"keyword"},"SearchDate":{"type":"date","format":"yyyy-MM-ddHH:mm:ss"},"SearchID":{"type":"keyword"},"Data":{"properties":{"ApplicantName":{"type":"text"},"ApplicationDate":{"type":"text"},"ApplicationNumber":{"type":"text"},"AstrtCont":{"type":"text"},"BackwardCitation":{"properties":{"BCDate":{"type":"text"},"BCIPC":{"type":"text"},"BCNumber":{"type":"text"},"BCTitle":{"type":"text"}}},"CPCNumber":{"type":"text"},"DOCDBfamily":{"properties":{"DOCDBcountrycode":{"type":"text"},"DOCDBcountryname":{"type":"text"},"DOCDBnumber":{"type":"text"},"DOCDBtype":{"type":"text"}}},"ExaminationCount":{"type":"text"},"Family":{"properties":{"FamilyCountrycode":{"type":"text"},"FamilyCountryname":{"type":"text"},"FamilyNumber":{"type":"text"},"FamilyType":{"type":"text"}}},"ForwardCitation":{"properties":{"FCCountry":{"type":"text"},"FCDate":{"type":"text"},"FCIPC":{"type":"text"},"FCNumber":{"type":"text"},"FCTitle":{"type":"text"}}},"IPCNumber":{"type":"text"},"InventionTitle":{"type":"text"},"InventorCount":{"type":"long"},"IpcCode":{"type":"text"},"IpcInfoEn":{"type":"text"},"IpcInfoKr":{"type":"text"},"OpenDate":{"type":"text"},"OpenNumber":{"type":"text"},"RegisterDate":{"type":"text"},"RegisterNumber":{"type":"text"},"RegisterStatus":{"type":"text"},"ResearchData":{"properties":{"ResearchBusiness":{"type":"text"},"ResearchDepartment":{"type":"text"},"ResearchInstitution":{"type":"text"},"ResearchProject":{"type":"text"}}}}}}}}}</x:t>
  </x:si>
  <x:si>
    <x:t>단위</x:t>
  </x:si>
  <x:si>
    <x:t>코드</x:t>
  </x:si>
  <x:si>
    <x:t>비고</x:t>
  </x:si>
  <x:si>
    <x:t>설명</x:t>
  </x:si>
  <x:si>
    <x:t>순번</x:t>
  </x:si>
  <x:si>
    <x:t>구분</x:t>
  </x:si>
  <x:si>
    <x:t>Content</x:t>
  </x:si>
  <x:si>
    <x:t>Date</x:t>
  </x:si>
  <x:si>
    <x:t>text</x:t>
  </x:si>
  <x:si>
    <x:t>Summary</x:t>
  </x:si>
  <x:si>
    <x:t>Writer</x:t>
  </x:si>
  <x:si>
    <x:t>Format</x:t>
  </x:si>
  <x:si>
    <x:t>INDEX</x:t>
  </x:si>
  <x:si>
    <x:t>필드명(한글)</x:t>
  </x:si>
  <x:si>
    <x:t>list</x:t>
  </x:si>
  <x:si>
    <x:t>필드명(영문)</x:t>
  </x:si>
  <x:si>
    <x:t>컬럼정의</x:t>
  </x:si>
  <x:si>
    <x:t>"": ""</x:t>
  </x:si>
  <x:si>
    <x:t>"": "1"</x:t>
  </x:si>
  <x:si>
    <x:t>이은선</x:t>
  </x:si>
  <x:si>
    <x:t>"DataType": "comp_question_info",</x:t>
  </x:si>
  <x:si>
    <x:t>"QuestionYN": {"type": "keyword"},</x:t>
  </x:si>
  <x:si>
    <x:t>"QuestionerHP": {"type": "text"},</x:t>
  </x:si>
  <x:si>
    <x:t>"FoundingDate": {"type": "date"},</x:t>
  </x:si>
  <x:si>
    <x:t>"ImgAreaType": {"type": "keyword"},</x:t>
  </x:si>
  <x:si>
    <x:t>"ActiveYN": {"type": "keyword"},</x:t>
  </x:si>
  <x:si>
    <x:t>"": "집합부설계"</x:t>
  </x:si>
  <x:si>
    <x:t>"": "단위"</x:t>
  </x:si>
  <x:si>
    <x:t>"": "규격"</x:t>
  </x:si>
  <x:si>
    <x:t>2022.12.08</x:t>
  </x:si>
  <x:si>
    <x:t>p1: 입력(금액 숫자)
p2: 단가협의((단가표)이미지)
p3: 텍스트입력(텍스트)</x:t>
  </x:si>
  <x:si>
    <x:t>"LogoPath": "..\project\upload\test1\logo.jpg"</x:t>
  </x:si>
  <x:si>
    <x:t>실수형이지만부동소수점이아니라long형태로저장하고옵션으로소수점위치를지정</x:t>
  </x:si>
  <x:si>
    <x:t>A&amp;S Market 사용 회원의 기업 세부 상세 정보를 관리한다.</x:t>
  </x:si>
  <x:si>
    <x:t>* 개인정보 보호법에 저축되는 정보가 포함되어 있음 
( 협의 필요 )</x:t>
  </x:si>
  <x:si>
    <x:t xml:space="preserve">1: 카테고리1, 2: 카테고리2, 3:카테고리3, 4: 카테고리4 </x:t>
  </x:si>
  <x:si>
    <x:t>"CategoryType": {"type": "keyword"},</x:t>
  </x:si>
  <x:si>
    <x:t>"QuestionContext": {"type": "text"},</x:t>
  </x:si>
  <x:si>
    <x:t>"QuestionerEmail": {"type": "text"},</x:t>
  </x:si>
  <x:si>
    <x:t>"Address": "서울시 동대문구 서울시립대로 28길 26 2층"</x:t>
  </x:si>
  <x:si>
    <x:t>"CompType": {"type": "list&gt;keyword"},</x:t>
  </x:si>
  <x:si>
    <x:t>"QuestionTitle": {"type": "keyword"},</x:t>
  </x:si>
  <x:si>
    <x:t>"QuestionerEmpName": {"type": "text"},</x:t>
  </x:si>
  <x:si>
    <x:t>"": "..\project\upload\test1\image.jpg"</x:t>
  </x:si>
  <x:si>
    <x:t>"QuestionerEmail": "user111@test.com"</x:t>
  </x:si>
  <x:si>
    <x:t>문자열을 텀단위로 쪼개어 역색인(invertedindex)구조 생성</x:t>
  </x:si>
  <x:si>
    <x:t>집계(aggregation)또는정렬(sorting)에사용할문자열지정</x:t>
  </x:si>
  <x:si>
    <x:t>No</x:t>
  </x:si>
  <x:si>
    <x:t>{</x:t>
  </x:si>
  <x:si>
    <x:t>}</x:t>
  </x:si>
  <x:si>
    <x:t>매핑</x:t>
  </x:si>
  <x:si>
    <x:t>특징</x:t>
  </x:si>
  <x:si>
    <x:t>데이터</x:t>
  </x:si>
  <x:si>
    <x:t>PWD</x:t>
  </x:si>
  <x:si>
    <x:t>},</x:t>
  </x:si>
  <x:si>
    <x:t>ID</x:t>
  </x:si>
  <x:si>
    <x:t>텍스트</x:t>
  </x:si>
  <x:si>
    <x:t>코드명</x:t>
  </x:si>
  <x:si>
    <x:t>ㄷ</x:t>
  </x:si>
  <x:si>
    <x:t>4A</x:t>
  </x:si>
  <x:si>
    <x:t>4B</x:t>
  </x:si>
  <x:si>
    <x:t>숫자</x:t>
  </x:si>
  <x:si>
    <x:t>5.1</x:t>
  </x:si>
  <x:si>
    <x:t>3B</x:t>
  </x:si>
  <x:si>
    <x:t>]</x:t>
  </x:si>
  <x:si>
    <x:t>분야</x:t>
  </x:si>
  <x:si>
    <x:t>회사명</x:t>
  </x:si>
  <x:si>
    <x:t>규격</x:t>
  </x:si>
  <x:si>
    <x:t>Tel</x:t>
  </x:si>
  <x:si>
    <x:t>2A</x:t>
  </x:si>
  <x:si>
    <x:t>2B</x:t>
  </x:si>
  <x:si>
    <x:t>5A</x:t>
  </x:si>
  <x:si>
    <x:t>김동영</x:t>
  </x:si>
  <x:si>
    <x:t>}]</x:t>
  </x:si>
  <x:si>
    <x:t>3A</x:t>
  </x:si>
  <x:si>
    <x:t>이미지</x:t>
  </x:si>
  <x:si>
    <x:t>"ImgAreaPath": ["..\project\upload\test1\image1.jpg", "..\project\upload\test1\image2.jpg", "..\project\upload\test1\image3.jpg", "..\project\upload\test1\image4.jpg", "..\project\upload\test1\image5.jpg"]</x:t>
  </x:si>
  <x:si>
    <x:t>"CertImagePath": ["..\project\upload\test1\image1.jpg", "..\project\upload\test1\image2.jpg", "..\project\upload\test1\image3.jpg", "..\project\upload\test1\image4.jpg", "..\project\upload\test1\image5.jpg"]</x:t>
  </x:si>
  <x:si>
    <x:t>"QuestionFilePath": ["..\project\upload\test1\image1.jpg", "..\project\upload\test1\image2.jpg"]</x:t>
  </x:si>
  <x:si>
    <x:t>"LogoPath": {"type": "keyword"},</x:t>
  </x:si>
  <x:si>
    <x:t>통화($19.99)같이소수점자리가고정된값을표시할때유용합니다.</x:t>
  </x:si>
  <x:si>
    <x:t>CategoryType이 "1" 인경우만 사용
* 논의 필요</x:t>
  </x:si>
  <x:si>
    <x:t>"CompName": {"type": "keyword"},</x:t>
  </x:si>
  <x:si>
    <x:t>"BannerPath": {"type": "keyword"},</x:t>
  </x:si>
  <x:si>
    <x:t>"HomePageUrl": {"type": "keyword"},</x:t>
  </x:si>
  <x:si>
    <x:t>CategoryType이 "1", "2", "4" 인경우만 사용</x:t>
  </x:si>
  <x:si>
    <x:t>A&amp;S Market 사용 회원의 기업 세부 정보를 관리한다.</x:t>
  </x:si>
  <x:si>
    <x:t>"CategoryType": {"type": "text"},</x:t>
  </x:si>
  <x:si>
    <x:t>"CategoryName": {"type": "text"},</x:t>
  </x:si>
  <x:si>
    <x:t>"UpdateDate": "2022-10-01 16:21:31.11111",</x:t>
  </x:si>
  <x:si>
    <x:t>"ImgAreaPath": {"type": "list&gt;keyword"},</x:t>
  </x:si>
  <x:si>
    <x:t>"CreateDate": "2022-01-01 16:21:31.11111",</x:t>
  </x:si>
  <x:si>
    <x:t>* 공통코드: ImgAreaType 참조  ( CMT_COMM_CODE )</x:t>
  </x:si>
  <x:si>
    <x:t>"SearchKeyword": {"type": "list&gt;keyword"},</x:t>
  </x:si>
  <x:si>
    <x:t>"": "/common/downloadFile.do?fileId=181"</x:t>
  </x:si>
  <x:si>
    <x:t>"CertImagePath": {"type": "list&gt;keyword"},</x:t>
  </x:si>
  <x:si>
    <x:t>"QuestionFilePath": {"type": "list&gt;text"},</x:t>
  </x:si>
  <x:si>
    <x:t>"Introduce": "건축디자인과 구조공학적 해결과정에서 합리적인 디자인을 찾아 연구 교육, 현실지원을 도모하는 연구소 겸 건축구조기술사 사무소"</x:t>
  </x:si>
  <x:si>
    <x:t>"SearchKeyword": ["목구조내진설계", "건축구조설계", "목구조설계", "구조디자인", "….설계"]</x:t>
  </x:si>
  <x:si>
    <x:t>"Address": {"type": "text"},</x:t>
  </x:si>
  <x:si>
    <x:t>"Introduce": {"type": "text"},</x:t>
  </x:si>
  <x:si>
    <x:t>"Email": "contact@kujoin.org"</x:t>
  </x:si>
  <x:si>
    <x:t>"Field": {"type": "keyword"},</x:t>
  </x:si>
  <x:si>
    <x:t>"HomePageUrl": "www.kujoin.org"</x:t>
  </x:si>
  <x:si>
    <x:t>"Email": {"type": "keyword"},</x:t>
  </x:si>
  <x:si>
    <x:t>"FoundingDate": "2020-01-01"</x:t>
  </x:si>
  <x:si>
    <x:t>"Category": {"type": "list"},</x:t>
  </x:si>
  <x:si>
    <x:t>"DataType": "comp_detail_info",</x:t>
  </x:si>
  <x:si>
    <x:t>"Content": {"type": "text"},</x:t>
  </x:si>
  <x:si>
    <x:t>"QuestionerEmpNo": "user111",</x:t>
  </x:si>
  <x:si>
    <x:t>"QuestionerHP": "010-1111-2222"</x:t>
  </x:si>
  <x:si>
    <x:t>"format":"yyyy-MM-ddHH:mm:ss"</x:t>
  </x:si>
  <x:si>
    <x:t>32비트정수 (-2147483648~2147483647)</x:t>
  </x:si>
  <x:si>
    <x:t>CategoryType이 "2", "3" 인경우만 사용</x:t>
  </x:si>
  <x:si>
    <x:t>"BannerPath": "..\project\upload\test1\Banner.jpg"</x:t>
  </x:si>
  <x:si>
    <x:t>1: 활성화, 0: 비활성화
(** 활성화 된 정보만 노출해야함 )
A&amp;S Market 등록</x:t>
  </x:si>
  <x:si>
    <x:t>"": {"type": "keyword"},</x:t>
  </x:si>
  <x:si>
    <x:t>"": {"type": "integer"},</x:t>
  </x:si>
  <x:si>
    <x:t>"Title": {"type": "text"},</x:t>
  </x:si>
  <x:si>
    <x:t>"QuestionTitle": "문의드립니다."</x:t>
  </x:si>
  <x:si>
    <x:t>"QuestionerEmpName": "홍길동"</x:t>
  </x:si>
  <x:si>
    <x:t>해당 A&amp;Smarket에 문의하는 사용자 이름</x:t>
  </x:si>
  <x:si>
    <x:t>비어있는데이터의경우[]이아니라null로진행요망</x:t>
  </x:si>
  <x:si>
    <x:t>* 영역 순서대로 저장
추가 2023-01-13</x:t>
  </x:si>
  <x:si>
    <x:t>CategoryType이 "4" 인경우만 사용</x:t>
  </x:si>
  <x:si>
    <x:t>해당 A&amp;Smarket에 문의하는 사용자 ID</x:t>
  </x:si>
  <x:si>
    <x:t>추가 2022-12-16
ex) 계획/설계/연구</x:t>
  </x:si>
  <x:si>
    <x:t>"CompName": "구조인 디자인 연구소"</x:t>
  </x:si>
  <x:si>
    <x:t>"DataType": "comp_info",</x:t>
  </x:si>
  <x:si>
    <x:t>"Tel": {"type": "text"},</x:t>
  </x:si>
  <x:si>
    <x:t>테이블 추가</x:t>
  </x:si>
  <x:si>
    <x:t>integer</x:t>
  </x:si>
  <x:si>
    <x:t>데이터타입</x:t>
  </x:si>
  <x:si>
    <x:t>Type</x:t>
  </x:si>
  <x:si>
    <x:t>5.12</x:t>
  </x:si>
  <x:si>
    <x:t>제약사항</x:t>
  </x:si>
  <x:si>
    <x:t>이관준비</x:t>
  </x:si>
  <x:si>
    <x:t>ID규칙</x:t>
  </x:si>
  <x:si>
    <x:t>INDEX설명</x:t>
  </x:si>
  <x:si>
    <x:t>short</x:t>
  </x:si>
  <x:si>
    <x:t>64비트실수</x:t>
  </x:si>
  <x:si>
    <x:t>업데이트</x:t>
  </x:si>
  <x:si>
    <x:t>long</x:t>
  </x:si>
  <x:si>
    <x:t>byte</x:t>
  </x:si>
  <x:si>
    <x:t>date</x:t>
  </x:si>
  <x:si>
    <x:t>Null규칙</x:t>
  </x:si>
  <x:si>
    <x:t>32비트실수</x:t>
  </x:si>
  <x:si>
    <x:t>Data출처</x:t>
  </x:si>
  <x:si>
    <x:t>저장방식</x:t>
  </x:si>
  <x:si>
    <x:t>double</x:t>
  </x:si>
  <x:si>
    <x:t>주의사항</x:t>
  </x:si>
  <x:si>
    <x:t>float</x:t>
  </x:si>
  <x:si>
    <x:t>16비트실수</x:t>
  </x:si>
  <x:si>
    <x:t>Data</x:t>
  </x:si>
  <x:si>
    <x:t>keyword</x:t>
  </x:si>
  <x:si>
    <x:t>회사연락처</x:t>
  </x:si>
  <x:si>
    <x:t>2분할 A타입</x:t>
  </x:si>
  <x:si>
    <x:t>기업형태</x:t>
  </x:si>
  <x:si>
    <x:t>회사주소</x:t>
  </x:si>
  <x:si>
    <x:t>Address</x:t>
  </x:si>
  <x:si>
    <x:t>데이터등록일자</x:t>
  </x:si>
  <x:si>
    <x:t>3분할 B타입</x:t>
  </x:si>
  <x:si>
    <x:t>2분할 B타입</x:t>
  </x:si>
  <x:si>
    <x:t>회사이메일</x:t>
  </x:si>
  <x:si>
    <x:t>검색키워드</x:t>
  </x:si>
  <x:si>
    <x:t>최초작성</x:t>
  </x:si>
  <x:si>
    <x:t>카테고리명</x:t>
  </x:si>
  <x:si>
    <x:t>Title</x:t>
  </x:si>
  <x:si>
    <x:t>가격구분</x:t>
  </x:si>
  <x:si>
    <x:t>마켓데이터</x:t>
  </x:si>
  <x:si>
    <x:t>회사소개글</x:t>
  </x:si>
  <x:si>
    <x:t>기업세부정보</x:t>
  </x:si>
  <x:si>
    <x:t>데이터수정일자</x:t>
  </x:si>
  <x:si>
    <x:t>5.10</x:t>
  </x:si>
  <x:si>
    <x:t>EmpNo</x:t>
  </x:si>
  <x:si>
    <x:t>4분할 A타입</x:t>
  </x:si>
  <x:si>
    <x:t>5.11</x:t>
  </x:si>
  <x:si>
    <x:t>4분할 B타입</x:t>
  </x:si>
  <x:si>
    <x:t>5.14</x:t>
  </x:si>
  <x:si>
    <x:t>Email</x:t>
  </x:si>
  <x:si>
    <x:t>회사설립일자</x:t>
  </x:si>
  <x:si>
    <x:t>5분할 A타입</x:t>
  </x:si>
  <x:si>
    <x:t>3분할 A타입</x:t>
  </x:si>
  <x:si>
    <x:t>5.13</x:t>
  </x:si>
  <x:si>
    <x:t>문의자 이메일</x:t>
  </x:si>
  <x:si>
    <x:t>카테고리리스트</x:t>
  </x:si>
  <x:si>
    <x:t>프로그램 링크</x:t>
  </x:si>
  <x:si>
    <x:t>문의 제목</x:t>
  </x:si>
  <x:si>
    <x:t>문의내용</x:t>
  </x:si>
  <x:si>
    <x:t>문의자 연락처</x:t>
  </x:si>
  <x:si>
    <x:t>첨부파일리스트</x:t>
  </x:si>
  <x:si>
    <x:t>문의내역</x:t>
  </x:si>
  <x:si>
    <x:t>문의자 이름</x:t>
  </x:si>
  <x:si>
    <x:t>5.16</x:t>
  </x:si>
  <x:si>
    <x:t>5.15</x:t>
  </x:si>
  <x:si>
    <x:t>포럼메뉴얼링크</x:t>
  </x:si>
  <x:si>
    <x:t>Field</x:t>
  </x:si>
  <x:si>
    <x:t>Unit</x:t>
  </x:si>
  <x:si>
    <x:t>문의이메일</x:t>
  </x:si>
  <x:si>
    <x:t>카테고리구분</x:t>
  </x:si>
  <x:si>
    <x:t>카테고리</x:t>
  </x:si>
  <x:si>
    <x:t>이미지경로</x:t>
  </x:si>
  <x:si>
    <x:t>프로그램 ID</x:t>
  </x:si>
  <x:si>
    <x:t>아이템 제목</x:t>
  </x:si>
  <x:si>
    <x:t>ImgPath</x:t>
  </x:si>
  <x:si>
    <x:t>2, 3, 4</x:t>
  </x:si>
  <x:si>
    <x:t>아이템 이미지</x:t>
  </x:si>
  <x:si>
    <x:t>"Category": [{</x:t>
  </x:si>
  <x:si>
    <x:t>"": "100,000~"</x:t>
  </x:si>
  <x:si>
    <x:t>"Content": [</x:t>
  </x:si>
  <x:si>
    <x:t>"AstrtCont":{</x:t>
  </x:si>
  <x:si>
    <x:t>scaled_float</x:t>
  </x:si>
  <x:si>
    <x:t>"DOCDBfamily":{</x:t>
  </x:si>
  <x:si>
    <x:t>"DOCDBnumber":{</x:t>
  </x:si>
  <x:si>
    <x:t>"properties":{</x:t>
  </x:si>
  <x:si>
    <x:t>"BusinessNum":{</x:t>
  </x:si>
  <x:si>
    <x:t>"BCNumber":{</x:t>
  </x:si>
  <x:si>
    <x:t>문자열을하나의토큰으로저장</x:t>
  </x:si>
  <x:si>
    <x:t>"DOCDBtype":{</x:t>
  </x:si>
  <x:si>
    <x:t>"FamilyType":{</x:t>
  </x:si>
  <x:si>
    <x:t>"type":"text"</x:t>
  </x:si>
  <x:si>
    <x:t>"CPCNumber":{</x:t>
  </x:si>
  <x:si>
    <x:t>"FCCountry":{</x:t>
  </x:si>
  <x:si>
    <x:t>ISO8601형식으로입력</x:t>
  </x:si>
  <x:si>
    <x:t>"FCNumber":{</x:t>
  </x:si>
  <x:si>
    <x:t>"OpenNumber":{</x:t>
  </x:si>
  <x:si>
    <x:t>"type":"date",</x:t>
  </x:si>
  <x:si>
    <x:t>"OpenDate":{</x:t>
  </x:si>
  <x:si>
    <x:t>CertImagePath</x:t>
  </x:si>
  <x:si>
    <x:t>"SearchID":{</x:t>
  </x:si>
  <x:si>
    <x:t>QuestionerEmpNo</x:t>
  </x:si>
  <x:si>
    <x:t>FoundingDate</x:t>
  </x:si>
  <x:si>
    <x:t>QuestionContext</x:t>
  </x:si>
  <x:si>
    <x:t>list&gt;keyword</x:t>
  </x:si>
  <x:si>
    <x:t>"DataType":{</x:t>
  </x:si>
  <x:si>
    <x:t>QuestionTitle</x:t>
  </x:si>
  <x:si>
    <x:t>SearchKeyword</x:t>
  </x:si>
  <x:si>
    <x:t>"type":"long"</x:t>
  </x:si>
  <x:si>
    <x:t>CategoryList</x:t>
  </x:si>
  <x:si>
    <x:t>"SearchDate":{</x:t>
  </x:si>
  <x:si>
    <x:t>QuestionerHP</x:t>
  </x:si>
  <x:si>
    <x:t>QuestionerEmail</x:t>
  </x:si>
  <x:si>
    <x:t>A&amp;Smarket 활성화여부</x:t>
  </x:si>
  <x:si>
    <x:t>ForumManualLink</x:t>
  </x:si>
  <x:si>
    <x:t>TitleImgPath</x:t>
  </x:si>
  <x:si>
    <x:t>CategoryType</x:t>
  </x:si>
  <x:si>
    <x:t>CategoryName</x:t>
  </x:si>
  <x:si>
    <x:t>가격_입력(금액 숫자)</x:t>
  </x:si>
  <x:si>
    <x:t>InquiryEmail</x:t>
  </x:si>
  <x:si>
    <x:t>"IPCNumber":{</x:t>
  </x:si>
  <x:si>
    <x:t>가격_텍스트입력(텍스트)</x:t>
  </x:si>
  <x:si>
    <x:t>"ActiveYN": "1"</x:t>
  </x:si>
  <x:si>
    <x:t>"CompType": ["구조인 디자인 연구소", "구조인 디자인 연구소", "구조인 디자인 연구소", "구조인 디자인 연구소", "구조인 디자인 연구소"]</x:t>
  </x:si>
  <x:si>
    <x:t>YYYY-MM-DD HH:mm:ss.SSSSSS
SearchDate = str(datetime.datetime.now()).replace("T", "")</x:t>
  </x:si>
  <x:si>
    <x:t xml:space="preserve">"Data": </x:t>
  </x:si>
  <x:si>
    <x:t>인덱스 매핑여부</x:t>
  </x:si>
  <x:si>
    <x:t>업무(Index)</x:t>
  </x:si>
  <x:si>
    <x:t>DataType필드값</x:t>
  </x:si>
  <x:si>
    <x:t>"Data":{</x:t>
  </x:si>
  <x:si>
    <x:t>"mapping":{</x:t>
  </x:si>
  <x:si>
    <x:t>"_doc":{</x:t>
  </x:si>
  <x:si>
    <x:t>half_float</x:t>
  </x:si>
  <x:si>
    <x:t>"BCDate":{</x:t>
  </x:si>
  <x:si>
    <x:t>"BCIPC":{</x:t>
  </x:si>
  <x:si>
    <x:t>"BCTitle":{</x:t>
  </x:si>
  <x:si>
    <x:t>null(None)</x:t>
  </x:si>
  <x:si>
    <x:t>"Family":{</x:t>
  </x:si>
  <x:si>
    <x:t>"FCIPC":{</x:t>
  </x:si>
  <x:si>
    <x:t>"FCTitle":{</x:t>
  </x:si>
  <x:si>
    <x:t>"FCDate":{</x:t>
  </x:si>
  <x:si>
    <x:t>DataType</x:t>
  </x:si>
  <x:si>
    <x:t>CompType</x:t>
  </x:si>
  <x:si>
    <x:t>2022.11.07</x:t>
  </x:si>
  <x:si>
    <x:t>A&amp;Smarket</x:t>
  </x:si>
  <x:si>
    <x:t>YYYY-MM-DD</x:t>
  </x:si>
  <x:si>
    <x:t>CompName</x:t>
  </x:si>
  <x:si>
    <x:t>market_data</x:t>
  </x:si>
  <x:si>
    <x:t>상단배너이미지경로</x:t>
  </x:si>
  <x:si>
    <x:t>회사홈페이지URL</x:t>
  </x:si>
  <x:si>
    <x:t>BannerPath</x:t>
  </x:si>
  <x:si>
    <x:t>HomePageUrl</x:t>
  </x:si>
  <x:si>
    <x:t>LogoPath</x:t>
  </x:si>
  <x:si>
    <x:t>Introduce</x:t>
  </x:si>
  <x:si>
    <x:t>comp_info</x:t>
  </x:si>
  <x:si>
    <x:t>로그인 사용자 ID</x:t>
  </x:si>
  <x:si>
    <x:t>회사로고이미지경로</x:t>
  </x:si>
  <x:si>
    <x:t>list&gt;text</x:t>
  </x:si>
  <x:si>
    <x:t>UpdateDate</x:t>
  </x:si>
  <x:si>
    <x:t>CreateDate</x:t>
  </x:si>
  <x:si>
    <x:t>* 공통코드 정의</x:t>
  </x:si>
  <x:si>
    <x:t>인증및자격이미지</x:t>
  </x:si>
  <x:si>
    <x:t>기업세부상세정보</x:t>
  </x:si>
  <x:si>
    <x:t>이미지영역분할코드</x:t>
  </x:si>
  <x:si>
    <x:t>ImgAreaType</x:t>
  </x:si>
  <x:si>
    <x:t>PriceType</x:t>
  </x:si>
  <x:si>
    <x:t>ActiveYN</x:t>
  </x:si>
  <x:si>
    <x:t>샘풀 데이터 정보</x:t>
  </x:si>
  <x:si>
    <x:t>ImgAreaPath</x:t>
  </x:si>
  <x:si>
    <x:t>영역분할이미지경로</x:t>
  </x:si>
  <x:si>
    <x:t>ProgramLink</x:t>
  </x:si>
  <x:si>
    <x:t>ImgAreaNo</x:t>
  </x:si>
  <x:si>
    <x:t>PriceImg</x:t>
  </x:si>
  <x:si>
    <x:t>Category</x:t>
  </x:si>
  <x:si>
    <x:t>이미지영역분할번호</x:t>
  </x:si>
  <x:si>
    <x:t>Standard</x:t>
  </x:si>
  <x:si>
    <x:t>PriceTxt</x:t>
  </x:si>
  <x:si>
    <x:t>아이템 세부내역</x:t>
  </x:si>
  <x:si>
    <x:t>사용자ID_데이터타입</x:t>
  </x:si>
  <x:si>
    <x:t>문의 처리 여부</x:t>
  </x:si>
  <x:si>
    <x:t>PriceInt</x:t>
  </x:si>
  <x:si>
    <x:t>ProgramID</x:t>
  </x:si>
  <x:si>
    <x:t>QuestionYN</x:t>
  </x:si>
  <x:si>
    <x:t>"ResearchBusiness":{</x:t>
  </x:si>
  <x:si>
    <x:t>A&amp;S Market 문의사항을 관리한다.</x:t>
  </x:si>
  <x:si>
    <x:t>Default: 0
0: 미처리
1: 처리</x:t>
  </x:si>
  <x:si>
    <x:t>"ExaminationCount":{</x:t>
  </x:si>
  <x:si>
    <x:t>EmpNo가 동일한 데이터 저장 불가</x:t>
  </x:si>
  <x:si>
    <x:t>사용자ID_데이터타입_카테고리_서브SEQ</x:t>
  </x:si>
  <x:si>
    <x:t>"BackwardCitation":{</x:t>
  </x:si>
  <x:si>
    <x:t>A&amp;Smarket를 관리하는 사용자 ID</x:t>
  </x:si>
  <x:si>
    <x:t>"ResearchInstitution":{</x:t>
  </x:si>
  <x:si>
    <x:t>1. EmpNo가 동일한 데이터 저장 불가</x:t>
  </x:si>
  <x:si>
    <x:t>문의할 A&amp;Smarket 사용자 ID</x:t>
  </x:si>
  <x:si>
    <x:t>"DOCDBcountrycode":{</x:t>
  </x:si>
  <x:si>
    <x:t>"CategoryName": "웹프로그램"</x:t>
  </x:si>
  <x:si>
    <x:t>"FamilyCountryname":{</x:t>
  </x:si>
  <x:si>
    <x:t>"": {"type": "text"},</x:t>
  </x:si>
  <x:si>
    <x:t>16비트정수 (-32768~32767)</x:t>
  </x:si>
  <x:si>
    <x:t>"ResearchDepartment":{</x:t>
  </x:si>
  <x:si>
    <x:t>"DOCDBcountryname":{</x:t>
  </x:si>
  <x:si>
    <x:t>"ApplicationNumber":{</x:t>
  </x:si>
  <x:si>
    <x:t>풀텍스트 검색에 사용할 문자열필드 지정</x:t>
  </x:si>
  <x:si>
    <x:t>"FamilyCountrycode":{</x:t>
  </x:si>
  <x:si>
    <x:t>"Tel": "02-572-8662"</x:t>
  </x:si>
  <x:si>
    <x:t>"Field": "구조인 디자인 연구소"</x:t>
  </x:si>
  <x:si>
    <x:t>"CategoryType": "1"</x:t>
  </x:si>
  <x:si>
    <x:t>market_data_search</x:t>
  </x:si>
  <x:si>
    <x:t>QuestionerEmpName</x:t>
  </x:si>
  <x:si>
    <x:t>"ForwardCitation":{</x:t>
  </x:si>
  <x:si>
    <x:t>"ResearchData":{</x:t>
  </x:si>
  <x:si>
    <x:t>"ResearchProject":{</x:t>
  </x:si>
  <x:si>
    <x:t>"ApplicationDate":{</x:t>
  </x:si>
  <x:si>
    <x:t>가격_단가협의((단가표)이미지)</x:t>
  </x:si>
  <x:si>
    <x:t>"ApplicantName":{</x:t>
  </x:si>
  <x:si>
    <x:t>"type":"keyword"</x:t>
  </x:si>
  <x:si>
    <x:t>8비트정수 (-128~127)</x:t>
  </x:si>
  <x:si>
    <x:t>comp_question_info</x:t>
  </x:si>
  <x:si>
    <x:t>관리자ID_사용자ID_서브SEQ</x:t>
  </x:si>
  <x:si>
    <x:t>"RegisterStatus":{</x:t>
  </x:si>
  <x:si>
    <x:t>"InventionTitle":{</x:t>
  </x:si>
  <x:si>
    <x:t>"RegisterDate":{</x:t>
  </x:si>
  <x:si>
    <x:t>comp_detail_info</x:t>
  </x:si>
  <x:si>
    <x:t>"InventorCount":{</x:t>
  </x:si>
  <x:si>
    <x:t>QuestionFilePath</x:t>
  </x:si>
  <x:si>
    <x:t>"FamilyNumber":{</x:t>
  </x:si>
  <x:si>
    <x:t>"RegisterNumber":{</x:t>
  </x:si>
  <x:si>
    <x:t>"ImgAreaType": "2A"</x:t>
  </x:si>
  <x:si>
    <x:t>"EmpNo": "test1",</x:t>
  </x:si>
  <x:si>
    <x:t>"": "test@test.com"</x:t>
  </x:si>
  <x:si>
    <x:t>"": {"type": ""},</x:t>
  </x:si>
  <x:si>
    <x:t>"Title": "웹프로그램"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</x:si>
</x:sst>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굴림체"/>
      <x:sz val="11"/>
      <x:color rgb="ff000000"/>
    </x:font>
    <x:font>
      <x:name val="굴림체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strike val="1"/>
          <hs:strikeoutShape val="solid"/>
          <hs:strikeoutType val="1"/>
          <hs:strikeout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strike val="1"/>
        </x:font>
      </mc:Fallback>
    </mc:AlternateConte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3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4"/>
          <x:color rgb="ff000000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535353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bfbfbf"/>
        <x:bgColor indexed="64"/>
      </x:patternFill>
    </x:fill>
  </x:fills>
  <x:borders count="5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hair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hair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 style="thin"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hair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double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double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double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hair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double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double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double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center"/>
    </x:xf>
  </x:cellStyleXfs>
  <x:cellXfs count="17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8" fillId="2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2" borderId="0" xfId="1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1" applyFont="1" applyFill="1" applyAlignment="1">
          <x:alignment horizontal="center" vertical="center"/>
        </x:xf>
      </mc:Fallback>
    </mc:AlternateContent>
    <x:xf numFmtId="0" fontId="0" fillId="2" borderId="1" xfId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Font="1" applyFill="1" applyBorder="1" applyAlignment="1">
          <x:alignment horizontal="center" vertical="center"/>
        </x:xf>
      </mc:Fallback>
    </mc:AlternateContent>
    <x:xf numFmtId="0" fontId="0" fillId="2" borderId="1" xfId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1" xfId="0" applyNumberFormat="1" applyFont="1" applyFill="1" applyBorder="1" applyAlignment="1">
          <x:alignment horizontal="center" vertical="center"/>
        </x:xf>
      </mc:Fallback>
    </mc:AlternateContent>
    <x:xf numFmtId="0" fontId="0" fillId="3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4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Alignment="1">
          <x:alignment horizontal="right" vertical="center"/>
        </x:xf>
      </mc:Fallback>
    </mc:AlternateContent>
    <x:xf numFmtId="0" fontId="11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x:xf numFmtId="0" fontId="13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/>
        </x:xf>
      </mc:Fallback>
    </mc:AlternateContent>
    <x:xf numFmtId="0" fontId="13" fillId="0" borderId="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3" xfId="0" applyFont="1" applyFill="1" applyBorder="1" applyAlignment="1">
          <x:alignment horizontal="center" vertical="center"/>
        </x:xf>
      </mc:Fallback>
    </mc:AlternateContent>
    <x:xf numFmtId="0" fontId="13" fillId="0" borderId="0" xfId="0" applyFont="1">
      <x:alignment horizontal="general" vertical="center"/>
    </x:xf>
    <x:xf numFmtId="0" fontId="13" fillId="0" borderId="0" xfId="0" applyFont="1" applyAlignment="1">
      <x:alignment horizontal="left" vertical="center"/>
    </x:xf>
    <x:xf numFmtId="0" fontId="13" fillId="0" borderId="0" xfId="0" applyFont="1">
      <x:alignment horizontal="general" vertical="center"/>
    </x:xf>
    <x:xf numFmtId="0" fontId="13" fillId="0" borderId="4" xfId="0" applyFont="1" applyBorder="1" applyAlignment="1">
      <x:alignment horizontal="left" vertical="center"/>
    </x:xf>
    <x:xf numFmtId="0" fontId="13" fillId="0" borderId="5" xfId="0" applyFont="1" applyBorder="1">
      <x:alignment horizontal="general" vertical="center"/>
    </x:xf>
    <x:xf numFmtId="0" fontId="13" fillId="0" borderId="6" xfId="0" applyFont="1" applyBorder="1" applyAlignment="1">
      <x:alignment horizontal="left" vertical="center"/>
    </x:xf>
    <x:xf numFmtId="0" fontId="13" fillId="0" borderId="7" xfId="0" applyFont="1" applyBorder="1">
      <x:alignment horizontal="general" vertical="center"/>
    </x:xf>
    <x:xf numFmtId="0" fontId="13" fillId="0" borderId="6" xfId="0" applyFont="1" applyBorder="1">
      <x:alignment horizontal="general" vertical="center"/>
    </x:xf>
    <x:xf numFmtId="0" fontId="13" fillId="0" borderId="8" xfId="0" applyFont="1" applyBorder="1" applyAlignment="1">
      <x:alignment horizontal="left" vertical="center"/>
    </x:xf>
    <x:xf numFmtId="0" fontId="13" fillId="0" borderId="9" xfId="0" applyFont="1" applyBorder="1">
      <x:alignment horizontal="general" vertical="center"/>
    </x:xf>
    <x:xf numFmtId="0" fontId="13" fillId="0" borderId="2" xfId="0" applyFont="1" applyBorder="1" applyAlignment="1">
      <x:alignment horizontal="left" vertical="center"/>
    </x:xf>
    <x:xf numFmtId="0" fontId="13" fillId="0" borderId="10" xfId="0" applyFont="1" applyBorder="1">
      <x:alignment horizontal="general" vertical="center"/>
    </x:xf>
    <x:xf numFmtId="0" fontId="13" fillId="0" borderId="2" xfId="0" applyFont="1" applyBorder="1">
      <x:alignment horizontal="general" vertical="center"/>
    </x:xf>
    <x:xf numFmtId="0" fontId="13" fillId="2" borderId="9" xfId="0" applyFont="1" applyFill="1" applyBorder="1">
      <x:alignment horizontal="general" vertical="center"/>
    </x:xf>
    <x:xf numFmtId="0" fontId="12" fillId="0" borderId="0" xfId="0" applyFont="1">
      <x:alignment horizontal="general" vertical="center"/>
    </x:xf>
    <x:xf numFmtId="0" fontId="13" fillId="0" borderId="8" xfId="0" applyFont="1" applyBorder="1" applyAlignment="1">
      <x:alignment horizontal="left" vertical="center"/>
    </x:xf>
    <x:xf numFmtId="0" fontId="13" fillId="0" borderId="9" xfId="0" applyFont="1" applyBorder="1">
      <x:alignment horizontal="general" vertical="center"/>
    </x:xf>
    <x:xf numFmtId="0" fontId="13" fillId="0" borderId="2" xfId="0" applyFont="1" applyBorder="1" applyAlignment="1">
      <x:alignment horizontal="left" vertical="center"/>
    </x:xf>
    <x:xf numFmtId="0" fontId="13" fillId="0" borderId="10" xfId="0" applyFont="1" applyBorder="1">
      <x:alignment horizontal="general" vertical="center"/>
    </x:xf>
    <x:xf numFmtId="0" fontId="13" fillId="0" borderId="2" xfId="0" applyFont="1" applyBorder="1">
      <x:alignment horizontal="general" vertical="center"/>
    </x:xf>
    <x:xf numFmtId="0" fontId="13" fillId="2" borderId="11" xfId="0" applyFont="1" applyFill="1" applyBorder="1" applyAlignment="1">
      <x:alignment horizontal="left" vertical="center"/>
    </x:xf>
    <x:xf numFmtId="0" fontId="13" fillId="6" borderId="8" xfId="0" applyFont="1" applyFill="1" applyBorder="1" applyAlignment="1">
      <x:alignment horizontal="left" vertical="center"/>
    </x:xf>
    <x:xf numFmtId="0" fontId="13" fillId="6" borderId="9" xfId="0" applyFont="1" applyFill="1" applyBorder="1">
      <x:alignment horizontal="general" vertical="center"/>
    </x:xf>
    <x:xf numFmtId="0" fontId="13" fillId="6" borderId="2" xfId="0" applyFont="1" applyFill="1" applyBorder="1" applyAlignment="1">
      <x:alignment horizontal="left" vertical="center"/>
    </x:xf>
    <x:xf numFmtId="0" fontId="13" fillId="6" borderId="10" xfId="0" applyFont="1" applyFill="1" applyBorder="1">
      <x:alignment horizontal="general" vertical="center"/>
    </x:xf>
    <x:xf numFmtId="0" fontId="13" fillId="6" borderId="2" xfId="0" applyFont="1" applyFill="1" applyBorder="1">
      <x:alignment horizontal="general" vertical="center"/>
    </x:xf>
    <x:xf numFmtId="0" fontId="13" fillId="6" borderId="10" xfId="0" applyFont="1" applyFill="1" applyBorder="1">
      <x:alignment horizontal="general" vertical="center"/>
    </x:xf>
    <x:xf numFmtId="49" fontId="13" fillId="6" borderId="12" xfId="0" applyNumberFormat="1" applyFont="1" applyFill="1" applyBorder="1" applyAlignment="1">
      <x:alignment horizontal="left" vertical="center"/>
    </x:xf>
    <x:xf numFmtId="0" fontId="13" fillId="2" borderId="11" xfId="0" applyFont="1" applyFill="1" applyBorder="1" applyAlignment="1">
      <x:alignment horizontal="left" vertical="center"/>
    </x:xf>
    <x:xf numFmtId="0" fontId="13" fillId="2" borderId="13" xfId="0" applyFont="1" applyFill="1" applyBorder="1">
      <x:alignment horizontal="general" vertical="center"/>
    </x:xf>
    <x:xf numFmtId="0" fontId="13" fillId="2" borderId="13" xfId="0" applyFont="1" applyFill="1" applyBorder="1" applyAlignment="1">
      <x:alignment horizontal="left" vertical="center"/>
    </x:xf>
    <x:xf numFmtId="0" fontId="13" fillId="2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7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" xfId="0" applyFont="1" applyFill="1" applyBorder="1" applyAlignment="1">
          <x:alignment horizontal="center" vertical="center"/>
        </x:xf>
      </mc:Fallback>
    </mc:AlternateContent>
    <x:xf numFmtId="49" fontId="13" fillId="2" borderId="12" xfId="0" applyNumberFormat="1" applyFont="1" applyFill="1" applyBorder="1" applyAlignment="1">
      <x:alignment horizontal="left" vertical="center"/>
    </x:xf>
    <x:xf numFmtId="49" fontId="13" fillId="0" borderId="18" xfId="0" applyNumberFormat="1" applyFont="1" applyBorder="1" applyAlignment="1">
      <x:alignment horizontal="left" vertical="center"/>
    </x:xf>
    <x:xf numFmtId="0" fontId="13" fillId="8" borderId="0" xfId="0" applyFont="1" applyFill="1">
      <x:alignment horizontal="general" vertical="center"/>
    </x:xf>
    <x:xf numFmtId="0" fontId="13" fillId="0" borderId="13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11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0" xfId="0" applyNumberFormat="1" applyFont="1" applyAlignment="1">
          <x:alignment horizontal="center" vertical="center"/>
        </x:xf>
      </mc:Fallback>
    </mc:AlternateContent>
    <x:xf numFmtId="49" fontId="13" fillId="0" borderId="18" xfId="0" applyNumberFormat="1" applyFont="1" applyBorder="1" applyAlignment="1">
      <x:alignment horizontal="left" vertical="center"/>
    </x:xf>
    <x:xf numFmtId="0" fontId="11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27" xfId="0" applyFont="1" applyFill="1" applyBorder="1" applyAlignment="1">
          <x:alignment horizontal="center" vertical="center"/>
        </x:xf>
      </mc:Fallback>
    </mc:AlternateContent>
    <x:xf numFmtId="0" fontId="13" fillId="0" borderId="0" xfId="0" applyFont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15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2" applyFont="1" applyFill="1" applyBorder="1" applyAlignment="1">
          <x:alignment horizontal="center" vertical="center"/>
        </x:xf>
      </mc:Fallback>
    </mc:AlternateContent>
    <x:xf numFmtId="0" fontId="11" fillId="0" borderId="1" xfId="0" applyFont="1" applyBorder="1">
      <x:alignment horizontal="general" vertical="center"/>
    </x:xf>
    <x:xf numFmtId="0" fontId="11" fillId="0" borderId="1" xfId="0" applyFont="1" applyBorder="1">
      <x:alignment horizontal="general" vertical="center"/>
    </x:xf>
    <x:xf numFmtId="0" fontId="11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x:xf numFmtId="0" fontId="13" fillId="2" borderId="11" xfId="0" applyFont="1" applyFill="1" applyBorder="1" applyAlignment="1">
      <x:alignment horizontal="left" vertical="center" wrapText="1"/>
    </x:xf>
    <x:xf numFmtId="0" fontId="13" fillId="2" borderId="11" xfId="0" applyFont="1" applyFill="1" applyBorder="1">
      <x:alignment horizontal="general" vertical="center"/>
    </x:xf>
    <x:xf numFmtId="49" fontId="13" fillId="0" borderId="28" xfId="0" applyNumberFormat="1" applyFont="1" applyBorder="1" applyAlignment="1">
      <x:alignment horizontal="left" vertical="center"/>
    </x:xf>
    <x:xf numFmtId="0" fontId="11" fillId="0" borderId="29" xfId="0" applyFont="1" applyBorder="1" applyAlignment="1">
      <x:alignment horizontal="general" vertical="center" wrapText="1"/>
    </x:xf>
    <x:xf numFmtId="0" fontId="11" fillId="0" borderId="3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0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0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1" xfId="0" applyFont="1" applyBorder="1" applyAlignment="1">
          <x:alignment horizontal="center" vertical="center"/>
        </x:xf>
      </mc:Fallback>
    </mc:AlternateContent>
    <x:xf numFmtId="0" fontId="11" fillId="0" borderId="3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" xfId="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" xfId="2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x:xf numFmtId="0" fontId="11" fillId="0" borderId="34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2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3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3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5" xfId="0" applyFont="1" applyBorder="1" applyAlignment="1">
          <x:alignment horizontal="center" vertical="center"/>
        </x:xf>
      </mc:Fallback>
    </mc:AlternateContent>
    <x:xf numFmtId="0" fontId="13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9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" xfId="0" applyFont="1" applyFill="1" applyBorder="1" applyAlignment="1">
          <x:alignment horizontal="center" vertical="center" wrapText="1"/>
        </x:xf>
      </mc:Fallback>
    </mc:AlternateContent>
    <x:xf numFmtId="0" fontId="18" fillId="2" borderId="11" xfId="0" applyFont="1" applyFill="1" applyBorder="1" applyAlignment="1">
      <x:alignment horizontal="left" vertical="center"/>
    </x:xf>
    <x:xf numFmtId="0" fontId="19" fillId="0" borderId="0" xfId="0" applyFont="1" applyAlignment="1">
      <x:alignment horizontal="general" vertical="center" wrapText="1"/>
    </x:xf>
    <x:xf numFmtId="0" fontId="11" fillId="0" borderId="30" xfId="0" applyFont="1" applyBorder="1">
      <x:alignment horizontal="general" vertical="center"/>
    </x:xf>
    <x:xf numFmtId="0" fontId="13" fillId="2" borderId="11" xfId="0" applyFont="1" applyFill="1" applyBorder="1" applyAlignment="1">
      <x:alignment horizontal="left" vertical="center" wrapText="1"/>
    </x:xf>
    <x:xf numFmtId="0" fontId="13" fillId="0" borderId="11" xfId="0" applyFont="1" applyBorder="1" applyAlignment="1">
      <x:alignment horizontal="left" vertical="center"/>
    </x:xf>
    <x:xf numFmtId="0" fontId="20" fillId="0" borderId="0" xfId="0" applyFont="1">
      <x:alignment horizontal="general" vertical="center"/>
    </x:xf>
    <x:xf numFmtId="49" fontId="20" fillId="0" borderId="18" xfId="0" applyNumberFormat="1" applyFont="1" applyBorder="1" applyAlignment="1">
      <x:alignment horizontal="left" vertical="center"/>
    </x:xf>
    <x:xf numFmtId="0" fontId="20" fillId="0" borderId="2" xfId="0" applyFont="1" applyBorder="1">
      <x:alignment horizontal="general" vertical="center"/>
    </x:xf>
    <x:xf numFmtId="0" fontId="20" fillId="0" borderId="2" xfId="0" applyFont="1" applyBorder="1" applyAlignment="1">
      <x:alignment horizontal="left" vertical="center"/>
    </x:xf>
    <x:xf numFmtId="0" fontId="20" fillId="0" borderId="0" xfId="0" applyFont="1">
      <x:alignment horizontal="general" vertical="center"/>
    </x:xf>
    <x:xf numFmtId="0" fontId="13" fillId="0" borderId="11" xfId="0" applyFont="1" applyBorder="1" applyAlignment="1">
      <x:alignment horizontal="left" vertical="center"/>
    </x:xf>
    <x:xf numFmtId="0" fontId="13" fillId="0" borderId="11" xfId="0" applyFont="1" applyBorder="1" applyAlignment="1">
      <x:alignment horizontal="left" vertical="center" wrapText="1"/>
    </x:xf>
    <x:xf numFmtId="0" fontId="18" fillId="0" borderId="11" xfId="0" applyFont="1" applyBorder="1" applyAlignment="1">
      <x:alignment horizontal="left" vertical="center" wrapText="1"/>
    </x:xf>
    <x:xf numFmtId="0" fontId="13" fillId="0" borderId="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7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3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3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3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3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3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3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9" xfId="0" applyFont="1" applyFill="1" applyBorder="1" applyAlignment="1">
          <x:alignment horizontal="center" vertical="center"/>
        </x:xf>
      </mc:Fallback>
    </mc:AlternateContent>
    <x:xf numFmtId="0" fontId="12" fillId="2" borderId="40" xfId="0" applyFont="1" applyFill="1" applyBorder="1" applyAlignment="1">
      <x:alignment horizontal="left" vertical="center"/>
    </x:xf>
    <x:xf numFmtId="0" fontId="12" fillId="2" borderId="21" xfId="0" applyFont="1" applyFill="1" applyBorder="1" applyAlignment="1">
      <x:alignment horizontal="left" vertical="center"/>
    </x:xf>
    <x:xf numFmtId="0" fontId="12" fillId="2" borderId="4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6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23" xfId="0" applyFont="1" applyFill="1" applyBorder="1" applyAlignment="1">
          <x:alignment horizontal="center" vertical="center"/>
        </x:xf>
      </mc:Fallback>
    </mc:AlternateContent>
    <x:xf numFmtId="0" fontId="13" fillId="0" borderId="23" xfId="0" applyFont="1" applyBorder="1" applyAlignment="1">
      <x:alignment horizontal="left" vertical="center"/>
    </x:xf>
    <x:xf numFmtId="0" fontId="13" fillId="0" borderId="35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7" borderId="4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42" xfId="0" applyFont="1" applyFill="1" applyBorder="1" applyAlignment="1">
          <x:alignment horizontal="center" vertical="center"/>
        </x:xf>
      </mc:Fallback>
    </mc:AlternateContent>
    <x:xf numFmtId="0" fontId="13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6" borderId="4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4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4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4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4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4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4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4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4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4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4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47" xfId="0" applyFont="1" applyFill="1" applyBorder="1" applyAlignment="1">
          <x:alignment horizontal="center" vertical="center"/>
        </x:xf>
      </mc:Fallback>
    </mc:AlternateContent>
    <x:xf numFmtId="0" fontId="13" fillId="2" borderId="40" xfId="0" applyFont="1" applyFill="1" applyBorder="1" applyAlignment="1">
      <x:alignment horizontal="left" vertical="center" wrapText="1"/>
    </x:xf>
    <x:xf numFmtId="0" fontId="13" fillId="2" borderId="21" xfId="0" applyFont="1" applyFill="1" applyBorder="1" applyAlignment="1">
      <x:alignment horizontal="left" vertical="center"/>
    </x:xf>
    <x:xf numFmtId="0" fontId="13" fillId="2" borderId="4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6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1" xfId="0" applyFont="1" applyFill="1" applyBorder="1" applyAlignment="1">
          <x:alignment horizontal="center" vertical="center"/>
        </x:xf>
      </mc:Fallback>
    </mc:AlternateContent>
    <x:xf numFmtId="0" fontId="12" fillId="2" borderId="1" xfId="0" applyFont="1" applyFill="1" applyBorder="1" applyAlignment="1">
      <x:alignment horizontal="left" vertical="center"/>
    </x:xf>
    <x:xf numFmtId="0" fontId="12" fillId="2" borderId="33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1" fillId="2" borderId="0" xfId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0" xfId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2" borderId="0" xfId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2" borderId="0" xfId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4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4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4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4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5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50" xfId="0" applyFont="1" applyFill="1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표준_표지" xfId="1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8.xml.rels><?xml version="1.0" encoding="UTF-8" standalone="yes" ?><Relationships xmlns="http://schemas.openxmlformats.org/package/2006/relationships"><Relationship Id="rId1" Type="http://schemas.openxmlformats.org/officeDocument/2006/relationships/image" Target="../media/image11.png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99060</xdr:colOff>
      <xdr:row>3</xdr:row>
      <xdr:rowOff>99060</xdr:rowOff>
    </xdr:from>
    <xdr:to>
      <xdr:col>9</xdr:col>
      <xdr:colOff>449580</xdr:colOff>
      <xdr:row>3</xdr:row>
      <xdr:rowOff>99060</xdr:rowOff>
    </xdr:to>
    <xdr:sp fLocksText="1" fPublished="0">
      <xdr:nvSpPr>
        <xdr:cNvPr id="2" name="Line 1"/>
        <xdr:cNvSpPr>
          <a:spLocks noChangeShapeType="1"/>
        </xdr:cNvSpPr>
      </xdr:nvSpPr>
      <xdr:spPr>
        <a:xfrm>
          <a:off x="123825" y="781050"/>
          <a:ext cx="7296150" cy="0"/>
        </a:xfrm>
        <a:prstGeom prst="line">
          <a:avLst/>
        </a:prstGeom>
        <a:noFill/>
        <a:ln w="38100">
          <a:solidFill>
            <a:srgbClr val="c0c0c0"/>
          </a:solidFill>
          <a:round/>
        </a:ln>
      </xdr:spPr>
      <xdr:txBody>
        <a:bodyPr vertOverflow="clip" horzOverflow="clip" wrap="square" lIns="0" tIns="0" rIns="0" bIns="0"/>
        <a:p/>
      </xdr:txBody>
    </xdr:sp>
    <xdr:clientData fLocksWithSheet="1" fPrintsWithSheet="1"/>
  </xdr:twoCellAnchor>
  <xdr:twoCellAnchor editAs="oneCell">
    <xdr:from>
      <xdr:col>5</xdr:col>
      <xdr:colOff>266700</xdr:colOff>
      <xdr:row>53</xdr:row>
      <xdr:rowOff>68580</xdr:rowOff>
    </xdr:from>
    <xdr:to>
      <xdr:col>6</xdr:col>
      <xdr:colOff>129540</xdr:colOff>
      <xdr:row>54</xdr:row>
      <xdr:rowOff>129540</xdr:rowOff>
    </xdr:to>
    <xdr:sp fLocksText="1" fPublished="0">
      <xdr:nvSpPr>
        <xdr:cNvPr id="3" name="Text Box 2"/>
        <xdr:cNvSpPr txBox="1">
          <a:spLocks noRot="1" noChangeArrowheads="1"/>
        </xdr:cNvSpPr>
      </xdr:nvSpPr>
      <xdr:spPr>
        <a:xfrm>
          <a:off x="4143375" y="11763375"/>
          <a:ext cx="590550" cy="2952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horzOverflow="overflow" wrap="none" lIns="91440" tIns="45720" rIns="91440" bIns="45720">
          <a:spAutoFit/>
        </a:bodyPr>
        <a:p>
          <a:pPr algn="l">
            <a:lnSpc>
              <a:spcPts val="300"/>
            </a:lnSpc>
          </a:pPr>
          <a:r>
            <a:rPr sz="900">
              <a:solidFill>
                <a:srgbClr val="000000"/>
              </a:solidFill>
              <a:latin typeface="굴림"/>
              <a:ea typeface="굴림"/>
            </a:rPr>
            <a:t>- 1 -</a:t>
          </a:r>
        </a:p>
        <a:p>
          <a:pPr algn="l">
            <a:lnSpc>
              <a:spcPts val="400"/>
            </a:lnSpc>
          </a:pPr>
        </a:p>
      </xdr:txBody>
    </xdr:sp>
    <xdr:clientData fLocksWithSheet="1" fPrintsWithSheet="1"/>
  </xdr:twoCellAnchor>
  <xdr:twoCellAnchor>
    <xdr:from>
      <xdr:col>0</xdr:col>
      <xdr:colOff>99060</xdr:colOff>
      <xdr:row>3</xdr:row>
      <xdr:rowOff>99060</xdr:rowOff>
    </xdr:from>
    <xdr:to>
      <xdr:col>9</xdr:col>
      <xdr:colOff>449580</xdr:colOff>
      <xdr:row>3</xdr:row>
      <xdr:rowOff>99060</xdr:rowOff>
    </xdr:to>
    <xdr:sp fLocksText="1" fPublished="0">
      <xdr:nvSpPr>
        <xdr:cNvPr id="4" name="Line 4"/>
        <xdr:cNvSpPr>
          <a:spLocks noChangeShapeType="1"/>
        </xdr:cNvSpPr>
      </xdr:nvSpPr>
      <xdr:spPr>
        <a:xfrm>
          <a:off x="123825" y="781050"/>
          <a:ext cx="7296150" cy="0"/>
        </a:xfrm>
        <a:prstGeom prst="line">
          <a:avLst/>
        </a:prstGeom>
        <a:noFill/>
        <a:ln w="38100">
          <a:solidFill>
            <a:srgbClr val="c0c0c0"/>
          </a:solidFill>
          <a:round/>
        </a:ln>
      </xdr:spPr>
      <xdr:txBody>
        <a:bodyPr vertOverflow="clip" horzOverflow="clip" wrap="square" lIns="0" tIns="0" rIns="0" bIns="0"/>
        <a:p/>
      </xdr:txBody>
    </xdr:sp>
    <xdr:clientData fLocksWithSheet="1" fPrintsWithSheet="1"/>
  </xdr:twoCellAnchor>
  <xdr:twoCellAnchor>
    <xdr:from>
      <xdr:col>0</xdr:col>
      <xdr:colOff>99060</xdr:colOff>
      <xdr:row>53</xdr:row>
      <xdr:rowOff>15240</xdr:rowOff>
    </xdr:from>
    <xdr:to>
      <xdr:col>9</xdr:col>
      <xdr:colOff>495299</xdr:colOff>
      <xdr:row>53</xdr:row>
      <xdr:rowOff>15240</xdr:rowOff>
    </xdr:to>
    <xdr:sp fLocksText="1" fPublished="0">
      <xdr:nvSpPr>
        <xdr:cNvPr id="5" name="Line 5"/>
        <xdr:cNvSpPr>
          <a:spLocks noChangeShapeType="1"/>
        </xdr:cNvSpPr>
      </xdr:nvSpPr>
      <xdr:spPr>
        <a:xfrm>
          <a:off x="123825" y="11696700"/>
          <a:ext cx="7353300" cy="0"/>
        </a:xfrm>
        <a:prstGeom prst="line">
          <a:avLst/>
        </a:prstGeom>
        <a:noFill/>
        <a:ln w="38100">
          <a:solidFill>
            <a:srgbClr val="c0c0c0"/>
          </a:solidFill>
          <a:round/>
        </a:ln>
      </xdr:spPr>
      <xdr:txBody>
        <a:bodyPr vertOverflow="clip" horzOverflow="clip" wrap="square" lIns="0" tIns="0" rIns="0" bIns="0"/>
        <a:p/>
      </xdr:txBody>
    </xdr:sp>
    <xdr:clientData fLocksWithSheet="1" fPrintsWithSheet="1"/>
  </xdr:twoCellAnchor>
  <xdr:twoCellAnchor>
    <xdr:from>
      <xdr:col>0</xdr:col>
      <xdr:colOff>281940</xdr:colOff>
      <xdr:row>16</xdr:row>
      <xdr:rowOff>68580</xdr:rowOff>
    </xdr:from>
    <xdr:to>
      <xdr:col>9</xdr:col>
      <xdr:colOff>381000</xdr:colOff>
      <xdr:row>25</xdr:row>
      <xdr:rowOff>91440</xdr:rowOff>
    </xdr:to>
    <xdr:sp fLocksText="1" fPublished="0">
      <xdr:nvSpPr>
        <xdr:cNvPr id="6" name="AutoShape 6"/>
        <xdr:cNvSpPr>
          <a:spLocks noRot="1" noChangeArrowheads="1"/>
        </xdr:cNvSpPr>
      </xdr:nvSpPr>
      <xdr:spPr>
        <a:xfrm>
          <a:off x="352425" y="3590925"/>
          <a:ext cx="6981825" cy="2000250"/>
        </a:xfrm>
        <a:prstGeom prst="roundRect">
          <a:avLst>
            <a:gd name="adj" fmla="val 16667"/>
          </a:avLst>
        </a:prstGeom>
        <a:noFill/>
        <a:ln w="3175" algn="ctr">
          <a:solidFill>
            <a:srgbClr val="b2b2b2"/>
          </a:solidFill>
          <a:round/>
        </a:ln>
        <a:effectLst/>
      </xdr:spPr>
      <xdr:txBody>
        <a:bodyPr vertOverflow="clip" horzOverflow="overflow" wrap="square" lIns="91440" tIns="46990" rIns="91440" bIns="46990" anchor="ctr"/>
        <a:p>
          <a:pPr algn="ctr">
            <a:lnSpc>
              <a:spcPct val="100000"/>
            </a:lnSpc>
          </a:pPr>
          <a:r>
            <a:rPr sz="3400" b="1">
              <a:solidFill>
                <a:srgbClr val="000000"/>
              </a:solidFill>
              <a:latin typeface="맑은 고딕"/>
              <a:ea typeface="맑은 고딕"/>
            </a:rPr>
            <a:t>테이블 정의서</a:t>
          </a:r>
        </a:p>
        <a:p>
          <a:pPr algn="ctr">
            <a:lnSpc>
              <a:spcPct val="100000"/>
            </a:lnSpc>
          </a:pPr>
          <a:r>
            <a:rPr sz="2400">
              <a:solidFill>
                <a:srgbClr val="000000"/>
              </a:solidFill>
              <a:latin typeface="맑은 고딕"/>
              <a:ea typeface="맑은 고딕"/>
            </a:rPr>
            <a:t>(A&amp;SMarket 플랫폼)</a:t>
          </a:r>
        </a:p>
      </xdr:txBody>
    </xdr:sp>
    <xdr:clientData fLocksWithSheet="1" fPrintsWithSheet="1"/>
  </xdr:twoCellAnchor>
  <xdr:twoCellAnchor editAs="oneCell">
    <xdr:from>
      <xdr:col>0</xdr:col>
      <xdr:colOff>441960</xdr:colOff>
      <xdr:row>14</xdr:row>
      <xdr:rowOff>53340</xdr:rowOff>
    </xdr:from>
    <xdr:to>
      <xdr:col>8</xdr:col>
      <xdr:colOff>502920</xdr:colOff>
      <xdr:row>15</xdr:row>
      <xdr:rowOff>114300</xdr:rowOff>
    </xdr:to>
    <xdr:sp fLocksText="1" fPublished="0">
      <xdr:nvSpPr>
        <xdr:cNvPr id="7" name="TextBox 6"/>
        <xdr:cNvSpPr txBox="1">
          <a:spLocks noRot="1"/>
        </xdr:cNvSpPr>
      </xdr:nvSpPr>
      <xdr:spPr>
        <a:xfrm>
          <a:off x="552450" y="3133725"/>
          <a:ext cx="617220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>
            <a:lnSpc>
              <a:spcPct val="100000"/>
            </a:lnSpc>
          </a:pPr>
          <a:r>
            <a:rPr sz="1200" b="1">
              <a:solidFill>
                <a:srgbClr val="000000"/>
              </a:solidFill>
              <a:latin typeface="맑은 고딕"/>
              <a:ea typeface="맑은 고딕"/>
            </a:rPr>
            <a:t>기술기반 기업의 지속성장 지원을 위한 정형*비정형 데이터 연계기반</a:t>
          </a: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20</xdr:col>
      <xdr:colOff>160020</xdr:colOff>
      <xdr:row>27</xdr:row>
      <xdr:rowOff>99060</xdr:rowOff>
    </xdr:from>
    <xdr:to>
      <xdr:col>37</xdr:col>
      <xdr:colOff>403859</xdr:colOff>
      <xdr:row>64</xdr:row>
      <xdr:rowOff>38100</xdr:rowOff>
    </xdr:to>
    <xdr:cxnSp fPublished="0">
      <xdr:nvCxnSpPr>
        <xdr:cNvPr id="8" name="연결선: 꺾임 7"/>
        <xdr:cNvCxnSpPr/>
      </xdr:nvCxnSpPr>
      <xdr:spPr>
        <a:xfrm rot="10800000" flipV="1">
          <a:off x="21659850" y="8401049"/>
          <a:ext cx="14878051" cy="9096375"/>
        </a:xfrm>
        <a:prstGeom prst="bentConnector3">
          <a:avLst>
            <a:gd name="adj1" fmla="val -128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12</xdr:col>
      <xdr:colOff>533400</xdr:colOff>
      <xdr:row>37</xdr:row>
      <xdr:rowOff>83820</xdr:rowOff>
    </xdr:from>
    <xdr:to>
      <xdr:col>24</xdr:col>
      <xdr:colOff>403859</xdr:colOff>
      <xdr:row>69</xdr:row>
      <xdr:rowOff>83820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3973175" y="9591675"/>
          <a:ext cx="11430000" cy="6715125"/>
        </a:xfrm>
        <a:prstGeom prst="rect">
          <a:avLst/>
        </a:prstGeom>
      </xdr:spPr>
    </xdr:pic>
    <xdr:clientData fLocksWithSheet="1" fPrintsWithSheet="1"/>
  </xdr:twoCellAnchor>
  <xdr:twoCellAnchor>
    <xdr:from>
      <xdr:col>14</xdr:col>
      <xdr:colOff>160020</xdr:colOff>
      <xdr:row>15</xdr:row>
      <xdr:rowOff>106680</xdr:rowOff>
    </xdr:from>
    <xdr:to>
      <xdr:col>16</xdr:col>
      <xdr:colOff>22860</xdr:colOff>
      <xdr:row>46</xdr:row>
      <xdr:rowOff>121920</xdr:rowOff>
    </xdr:to>
    <xdr:cxnSp fPublished="0">
      <xdr:nvCxnSpPr>
        <xdr:cNvPr id="3" name="연결선: 꺾임 2"/>
        <xdr:cNvCxnSpPr/>
      </xdr:nvCxnSpPr>
      <xdr:spPr>
        <a:xfrm rot="5400000">
          <a:off x="13715999" y="7181850"/>
          <a:ext cx="7362825" cy="1343025"/>
        </a:xfrm>
        <a:prstGeom prst="bentConnector3">
          <a:avLst>
            <a:gd name="adj1" fmla="val 35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14</xdr:col>
      <xdr:colOff>502920</xdr:colOff>
      <xdr:row>17</xdr:row>
      <xdr:rowOff>106680</xdr:rowOff>
    </xdr:from>
    <xdr:to>
      <xdr:col>15</xdr:col>
      <xdr:colOff>670560</xdr:colOff>
      <xdr:row>42</xdr:row>
      <xdr:rowOff>91440</xdr:rowOff>
    </xdr:to>
    <xdr:cxnSp fPublished="0">
      <xdr:nvCxnSpPr>
        <xdr:cNvPr id="4" name="연결선: 꺾임 3"/>
        <xdr:cNvCxnSpPr/>
      </xdr:nvCxnSpPr>
      <xdr:spPr>
        <a:xfrm rot="5400000">
          <a:off x="14658977" y="7296149"/>
          <a:ext cx="5857874" cy="866775"/>
        </a:xfrm>
        <a:prstGeom prst="bentConnector3">
          <a:avLst>
            <a:gd name="adj1" fmla="val -253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20</xdr:col>
      <xdr:colOff>312419</xdr:colOff>
      <xdr:row>18</xdr:row>
      <xdr:rowOff>76200</xdr:rowOff>
    </xdr:from>
    <xdr:to>
      <xdr:col>21</xdr:col>
      <xdr:colOff>114300</xdr:colOff>
      <xdr:row>42</xdr:row>
      <xdr:rowOff>76200</xdr:rowOff>
    </xdr:to>
    <xdr:cxnSp fPublished="0">
      <xdr:nvCxnSpPr>
        <xdr:cNvPr id="5" name="연결선: 꺾임 4"/>
        <xdr:cNvCxnSpPr/>
      </xdr:nvCxnSpPr>
      <xdr:spPr>
        <a:xfrm rot="16200000" flipH="1">
          <a:off x="19330986" y="7500937"/>
          <a:ext cx="5667374" cy="609600"/>
        </a:xfrm>
        <a:prstGeom prst="bentConnector3">
          <a:avLst>
            <a:gd name="adj1" fmla="val 62307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15</xdr:col>
      <xdr:colOff>228600</xdr:colOff>
      <xdr:row>23</xdr:row>
      <xdr:rowOff>83820</xdr:rowOff>
    </xdr:from>
    <xdr:to>
      <xdr:col>15</xdr:col>
      <xdr:colOff>640080</xdr:colOff>
      <xdr:row>49</xdr:row>
      <xdr:rowOff>22860</xdr:rowOff>
    </xdr:to>
    <xdr:cxnSp fPublished="0">
      <xdr:nvCxnSpPr>
        <xdr:cNvPr id="6" name="연결선: 꺾임 5"/>
        <xdr:cNvCxnSpPr/>
      </xdr:nvCxnSpPr>
      <xdr:spPr>
        <a:xfrm rot="5400000">
          <a:off x="14720887" y="8777288"/>
          <a:ext cx="6010274" cy="514350"/>
        </a:xfrm>
        <a:prstGeom prst="bentConnector3">
          <a:avLst>
            <a:gd name="adj1" fmla="val 346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16</xdr:col>
      <xdr:colOff>175260</xdr:colOff>
      <xdr:row>26</xdr:row>
      <xdr:rowOff>114300</xdr:rowOff>
    </xdr:from>
    <xdr:to>
      <xdr:col>23</xdr:col>
      <xdr:colOff>449580</xdr:colOff>
      <xdr:row>63</xdr:row>
      <xdr:rowOff>53340</xdr:rowOff>
    </xdr:to>
    <xdr:cxnSp fPublished="0">
      <xdr:nvCxnSpPr>
        <xdr:cNvPr id="7" name="연결선: 꺾임 6"/>
        <xdr:cNvCxnSpPr/>
      </xdr:nvCxnSpPr>
      <xdr:spPr>
        <a:xfrm rot="5400000">
          <a:off x="17273590" y="7681912"/>
          <a:ext cx="8315325" cy="6343650"/>
        </a:xfrm>
        <a:prstGeom prst="bentConnector3">
          <a:avLst>
            <a:gd name="adj1" fmla="val 99840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16</xdr:col>
      <xdr:colOff>160020</xdr:colOff>
      <xdr:row>27</xdr:row>
      <xdr:rowOff>83820</xdr:rowOff>
    </xdr:from>
    <xdr:to>
      <xdr:col>33</xdr:col>
      <xdr:colOff>403859</xdr:colOff>
      <xdr:row>67</xdr:row>
      <xdr:rowOff>30480</xdr:rowOff>
    </xdr:to>
    <xdr:cxnSp fPublished="0">
      <xdr:nvCxnSpPr>
        <xdr:cNvPr id="8" name="연결선: 꺾임 7"/>
        <xdr:cNvCxnSpPr/>
      </xdr:nvCxnSpPr>
      <xdr:spPr>
        <a:xfrm rot="10800000" flipV="1">
          <a:off x="18240374" y="6867526"/>
          <a:ext cx="14878051" cy="8953500"/>
        </a:xfrm>
        <a:prstGeom prst="bentConnector3">
          <a:avLst>
            <a:gd name="adj1" fmla="val -128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20</xdr:col>
      <xdr:colOff>160020</xdr:colOff>
      <xdr:row>28</xdr:row>
      <xdr:rowOff>99060</xdr:rowOff>
    </xdr:from>
    <xdr:to>
      <xdr:col>37</xdr:col>
      <xdr:colOff>403859</xdr:colOff>
      <xdr:row>67</xdr:row>
      <xdr:rowOff>38100</xdr:rowOff>
    </xdr:to>
    <xdr:cxnSp fPublished="0">
      <xdr:nvCxnSpPr>
        <xdr:cNvPr id="2" name="연결선: 꺾임 1"/>
        <xdr:cNvCxnSpPr/>
      </xdr:nvCxnSpPr>
      <xdr:spPr>
        <a:xfrm rot="10800000" flipV="1">
          <a:off x="21425646" y="7620001"/>
          <a:ext cx="14971059" cy="9547411"/>
        </a:xfrm>
        <a:prstGeom prst="bentConnector3">
          <a:avLst>
            <a:gd name="adj1" fmla="val -128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1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20</xdr:col>
      <xdr:colOff>160020</xdr:colOff>
      <xdr:row>24</xdr:row>
      <xdr:rowOff>0</xdr:rowOff>
    </xdr:from>
    <xdr:to>
      <xdr:col>37</xdr:col>
      <xdr:colOff>403859</xdr:colOff>
      <xdr:row>58</xdr:row>
      <xdr:rowOff>38100</xdr:rowOff>
    </xdr:to>
    <xdr:cxnSp fPublished="0">
      <xdr:nvCxnSpPr>
        <xdr:cNvPr id="2" name="연결선: 꺾임 1"/>
        <xdr:cNvCxnSpPr/>
      </xdr:nvCxnSpPr>
      <xdr:spPr>
        <a:xfrm rot="10800000" flipV="1">
          <a:off x="19354800" y="7010400"/>
          <a:ext cx="15601949" cy="8782050"/>
        </a:xfrm>
        <a:prstGeom prst="bentConnector3">
          <a:avLst>
            <a:gd name="adj1" fmla="val -128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9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4:G38"/>
  <x:sheetViews>
    <x:sheetView topLeftCell="A7" zoomScaleNormal="100" zoomScaleSheetLayoutView="75" workbookViewId="0">
      <x:selection activeCell="I31" activeCellId="0" sqref="I31:I31"/>
    </x:sheetView>
  </x:sheetViews>
  <x:sheetFormatPr defaultColWidth="9" defaultRowHeight="13.550000000000001"/>
  <x:cols>
    <x:col min="1" max="10" width="8" style="3" customWidth="1"/>
    <x:col min="11" max="16384" width="9" style="3"/>
  </x:cols>
  <x:sheetData>
    <x:row r="4" spans="2:2">
      <x:c r="B4" s="2"/>
    </x:row>
    <x:row r="26" spans="3:7" s="4" customFormat="1">
      <x:c r="C26" s="3"/>
      <x:c r="D26" s="3"/>
      <x:c r="E26" s="3"/>
      <x:c r="F26" s="3"/>
      <x:c r="G26" s="3"/>
    </x:row>
    <x:row r="27" spans="3:7" s="4" customFormat="1">
      <x:c r="C27" s="3"/>
      <x:c r="D27" s="3"/>
      <x:c r="E27" s="3"/>
      <x:c r="F27" s="3"/>
      <x:c r="G27" s="3"/>
    </x:row>
    <x:row r="28" spans="3:7" s="4" customFormat="1">
      <x:c r="C28" s="3"/>
      <x:c r="D28" s="3"/>
      <x:c r="E28" s="3"/>
      <x:c r="F28" s="3"/>
      <x:c r="G28" s="3"/>
    </x:row>
    <x:row r="29" spans="3:7" s="4" customFormat="1">
      <x:c r="C29" s="3"/>
      <x:c r="D29" s="3"/>
      <x:c r="E29" s="3"/>
      <x:c r="F29" s="3"/>
      <x:c r="G29" s="3"/>
    </x:row>
    <x:row r="30" spans="3:7" s="4" customFormat="1">
      <x:c r="C30" s="3"/>
      <x:c r="D30" s="3"/>
      <x:c r="E30" s="3"/>
      <x:c r="F30" s="3"/>
      <x:c r="G30" s="3"/>
    </x:row>
    <x:row r="31" spans="3:7" s="4" customFormat="1">
      <x:c r="C31" s="3"/>
      <x:c r="D31" s="3"/>
      <x:c r="E31" s="3"/>
      <x:c r="F31" s="3"/>
      <x:c r="G31" s="3"/>
    </x:row>
    <x:row r="32" spans="3:7" s="4" customFormat="1">
      <x:c r="C32" s="3"/>
      <x:c r="D32" s="3"/>
      <x:c r="E32" s="3"/>
      <x:c r="F32" s="3"/>
      <x:c r="G32" s="3"/>
    </x:row>
    <x:row r="33" spans="3:7" s="4" customFormat="1">
      <x:c r="C33" s="3"/>
      <x:c r="D33" s="3"/>
      <x:c r="E33" s="3"/>
      <x:c r="F33" s="3"/>
      <x:c r="G33" s="3"/>
    </x:row>
    <x:row r="38" spans="3:7" ht="17.800000000000001">
      <x:c r="C38" s="169"/>
      <x:c r="D38" s="169"/>
      <x:c r="E38" s="169"/>
      <x:c r="F38" s="169"/>
      <x:c r="G38" s="169"/>
    </x:row>
  </x:sheetData>
  <x:mergeCells count="1">
    <x:mergeCell ref="C38:G38"/>
  </x:mergeCells>
  <x:printOptions horizontalCentered="0" verticalCentered="0" headings="0" gridLines="1" gridLinesSet="1"/>
  <x:pageMargins left="0.69999998807907104" right="0.69999998807907104" top="0.75" bottom="0.75" header="0.30000001192092896" footer="0.30000001192092896"/>
  <x:pageSetup paperSize="9" scale="96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E28"/>
  <x:sheetViews>
    <x:sheetView tabSelected="1" topLeftCell="A1" zoomScaleNormal="100" zoomScaleSheetLayoutView="75" workbookViewId="0">
      <x:selection activeCell="D5" activeCellId="0" sqref="D5:D5"/>
    </x:sheetView>
  </x:sheetViews>
  <x:sheetFormatPr defaultColWidth="9" defaultRowHeight="16.399999999999999"/>
  <x:cols>
    <x:col min="1" max="1" width="3" style="5" customWidth="1"/>
    <x:col min="2" max="2" width="12" style="5" customWidth="1"/>
    <x:col min="3" max="3" width="9" style="5"/>
    <x:col min="4" max="4" width="67.69921875" style="5" customWidth="1"/>
    <x:col min="5" max="16384" width="9" style="5"/>
  </x:cols>
  <x:sheetData>
    <x:row r="1" spans="2:5" ht="33" customHeight="1">
      <x:c r="B1" s="170"/>
      <x:c r="C1" s="170"/>
      <x:c r="D1" s="170"/>
      <x:c r="E1" s="15" t="s">
        <x:v>15</x:v>
      </x:c>
    </x:row>
    <x:row r="2" ht="10.199999999999999" customHeight="1"/>
    <x:row r="3" spans="2:4" ht="27.600000000000001" customHeight="1">
      <x:c r="B3" s="14" t="s">
        <x:v>13</x:v>
      </x:c>
      <x:c r="C3" s="14" t="s">
        <x:v>16</x:v>
      </x:c>
      <x:c r="D3" s="14" t="s">
        <x:v>12</x:v>
      </x:c>
    </x:row>
    <x:row r="4" spans="2:4">
      <x:c r="B4" s="9" t="s">
        <x:v>278</x:v>
      </x:c>
      <x:c r="C4" s="7" t="s">
        <x:v>78</x:v>
      </x:c>
      <x:c r="D4" s="8" t="s">
        <x:v>171</x:v>
      </x:c>
    </x:row>
    <x:row r="5" spans="2:4">
      <x:c r="B5" s="9" t="s">
        <x:v>35</x:v>
      </x:c>
      <x:c r="C5" s="7" t="s">
        <x:v>25</x:v>
      </x:c>
      <x:c r="D5" s="8" t="s">
        <x:v>136</x:v>
      </x:c>
    </x:row>
    <x:row r="6" spans="2:4">
      <x:c r="B6" s="9"/>
      <x:c r="C6" s="7"/>
      <x:c r="D6" s="8"/>
    </x:row>
    <x:row r="7" spans="2:4">
      <x:c r="B7" s="9"/>
      <x:c r="C7" s="7"/>
      <x:c r="D7" s="8"/>
    </x:row>
    <x:row r="8" spans="2:4">
      <x:c r="B8" s="9"/>
      <x:c r="C8" s="7"/>
      <x:c r="D8" s="6"/>
    </x:row>
    <x:row r="9" spans="2:4">
      <x:c r="B9" s="9"/>
      <x:c r="C9" s="7"/>
      <x:c r="D9" s="13"/>
    </x:row>
    <x:row r="10" spans="2:4">
      <x:c r="B10" s="10"/>
      <x:c r="C10" s="12"/>
      <x:c r="D10" s="11"/>
    </x:row>
    <x:row r="11" spans="2:4">
      <x:c r="B11" s="10"/>
      <x:c r="C11" s="7"/>
      <x:c r="D11" s="6"/>
    </x:row>
    <x:row r="12" spans="2:4">
      <x:c r="B12" s="9"/>
      <x:c r="C12" s="7"/>
      <x:c r="D12" s="8"/>
    </x:row>
    <x:row r="13" spans="2:4">
      <x:c r="B13" s="7"/>
      <x:c r="C13" s="7"/>
      <x:c r="D13" s="6"/>
    </x:row>
    <x:row r="14" spans="2:4">
      <x:c r="B14" s="7"/>
      <x:c r="C14" s="7"/>
      <x:c r="D14" s="6"/>
    </x:row>
    <x:row r="15" spans="2:4">
      <x:c r="B15" s="7"/>
      <x:c r="C15" s="7"/>
      <x:c r="D15" s="6"/>
    </x:row>
    <x:row r="16" spans="2:4">
      <x:c r="B16" s="7"/>
      <x:c r="C16" s="7"/>
      <x:c r="D16" s="6"/>
    </x:row>
    <x:row r="17" spans="2:4">
      <x:c r="B17" s="7"/>
      <x:c r="C17" s="7"/>
      <x:c r="D17" s="6"/>
    </x:row>
    <x:row r="18" spans="2:4">
      <x:c r="B18" s="7"/>
      <x:c r="C18" s="7"/>
      <x:c r="D18" s="6"/>
    </x:row>
    <x:row r="19" spans="2:4">
      <x:c r="B19" s="7"/>
      <x:c r="C19" s="7"/>
      <x:c r="D19" s="6"/>
    </x:row>
    <x:row r="20" spans="2:4">
      <x:c r="B20" s="7"/>
      <x:c r="C20" s="7"/>
      <x:c r="D20" s="6"/>
    </x:row>
    <x:row r="21" spans="2:4">
      <x:c r="B21" s="7"/>
      <x:c r="C21" s="7"/>
      <x:c r="D21" s="6"/>
    </x:row>
    <x:row r="22" spans="2:4">
      <x:c r="B22" s="7"/>
      <x:c r="C22" s="7"/>
      <x:c r="D22" s="6"/>
    </x:row>
    <x:row r="23" spans="2:4">
      <x:c r="B23" s="7"/>
      <x:c r="C23" s="7"/>
      <x:c r="D23" s="6"/>
    </x:row>
    <x:row r="24" spans="2:4">
      <x:c r="B24" s="7"/>
      <x:c r="C24" s="7"/>
      <x:c r="D24" s="6"/>
    </x:row>
    <x:row r="25" spans="2:4">
      <x:c r="B25" s="7"/>
      <x:c r="C25" s="7"/>
      <x:c r="D25" s="6"/>
    </x:row>
    <x:row r="26" spans="2:4">
      <x:c r="B26" s="7"/>
      <x:c r="C26" s="7"/>
      <x:c r="D26" s="6"/>
    </x:row>
    <x:row r="27" spans="2:4">
      <x:c r="B27" s="7"/>
      <x:c r="C27" s="7"/>
      <x:c r="D27" s="6"/>
    </x:row>
    <x:row r="28" spans="2:4">
      <x:c r="B28" s="7"/>
      <x:c r="C28" s="7"/>
      <x:c r="D28" s="6"/>
    </x:row>
  </x:sheetData>
  <x:mergeCells count="1">
    <x:mergeCell ref="B1:D1"/>
  </x:mergeCells>
  <x:hyperlinks>
    <x:hyperlink ref="E1:E1" location="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B1:N14"/>
  <x:sheetViews>
    <x:sheetView topLeftCell="A1" zoomScale="85" zoomScaleNormal="85" zoomScaleSheetLayoutView="75" workbookViewId="0">
      <x:selection activeCell="G4" activeCellId="0" sqref="G4:G4"/>
    </x:sheetView>
  </x:sheetViews>
  <x:sheetFormatPr defaultColWidth="9" defaultRowHeight="15.6"/>
  <x:cols>
    <x:col min="1" max="1" width="2.69921875" style="16" customWidth="1"/>
    <x:col min="2" max="2" width="17.69921875" style="18" customWidth="1"/>
    <x:col min="3" max="4" width="14.09765625" style="18" customWidth="1"/>
    <x:col min="5" max="5" width="20.3984375" style="18" bestFit="1" customWidth="1"/>
    <x:col min="6" max="6" width="4.09765625" style="18" bestFit="1" customWidth="1"/>
    <x:col min="7" max="7" width="28.09765625" style="19" customWidth="1"/>
    <x:col min="8" max="8" width="19.8984375" style="18" customWidth="1"/>
    <x:col min="9" max="9" width="42.69921875" style="17" customWidth="1"/>
    <x:col min="10" max="10" width="9" style="73" bestFit="1" customWidth="1"/>
    <x:col min="11" max="11" width="20.09765625" style="68" bestFit="1" customWidth="1"/>
    <x:col min="12" max="12" width="11" style="68" bestFit="1" customWidth="1"/>
    <x:col min="13" max="13" width="12.8984375" style="69" bestFit="1" customWidth="1"/>
    <x:col min="14" max="14" width="9" style="16"/>
    <x:col min="15" max="15" width="9" style="16" bestFit="1" customWidth="1"/>
    <x:col min="16" max="16" width="17.59765625" style="16" customWidth="1"/>
    <x:col min="17" max="17" width="4.5" style="16" bestFit="1" customWidth="1"/>
    <x:col min="18" max="18" width="6" style="16" bestFit="1" customWidth="1"/>
    <x:col min="19" max="19" width="4.5" style="16" bestFit="1" customWidth="1"/>
    <x:col min="20" max="16384" width="9" style="16"/>
  </x:cols>
  <x:sheetData>
    <x:row r="1" spans="2:9" ht="16.199999999999999">
      <x:c r="B1" s="71"/>
      <x:c r="I1" s="18"/>
    </x:row>
    <x:row r="2" spans="2:14" ht="23.399999999999999" customHeight="1">
      <x:c r="B2" s="79" t="s">
        <x:v>262</x:v>
      </x:c>
      <x:c r="C2" s="80" t="s">
        <x:v>139</x:v>
      </x:c>
      <x:c r="D2" s="80" t="s">
        <x:v>53</x:v>
      </x:c>
      <x:c r="E2" s="80" t="s">
        <x:v>153</x:v>
      </x:c>
      <x:c r="F2" s="80" t="s">
        <x:v>53</x:v>
      </x:c>
      <x:c r="G2" s="81" t="s">
        <x:v>11</x:v>
      </x:c>
      <x:c r="H2" s="80" t="s">
        <x:v>263</x:v>
      </x:c>
      <x:c r="I2" s="82" t="s">
        <x:v>8</x:v>
      </x:c>
      <x:c r="J2" s="83" t="s">
        <x:v>143</x:v>
      </x:c>
      <x:c r="K2" s="83" t="s">
        <x:v>61</x:v>
      </x:c>
      <x:c r="L2" s="84" t="s">
        <x:v>59</x:v>
      </x:c>
      <x:c r="M2" s="83" t="s">
        <x:v>261</x:v>
      </x:c>
      <x:c r="N2" s="70" t="s">
        <x:v>142</x:v>
      </x:c>
    </x:row>
    <x:row r="3" spans="2:14" ht="17.399999999999999" customHeight="1">
      <x:c r="B3" s="101" t="s">
        <x:v>279</x:v>
      </x:c>
      <x:c r="C3" s="102"/>
      <x:c r="D3" s="103"/>
      <x:c r="E3" s="103"/>
      <x:c r="F3" s="104">
        <x:v>1</x:v>
      </x:c>
      <x:c r="G3" s="105" t="s">
        <x:v>177</x:v>
      </x:c>
      <x:c r="H3" s="104" t="s">
        <x:v>289</x:v>
      </x:c>
      <x:c r="I3" s="126" t="s">
        <x:v>92</x:v>
      </x:c>
      <x:c r="J3" s="106"/>
      <x:c r="K3" s="106"/>
      <x:c r="L3" s="106"/>
      <x:c r="M3" s="104"/>
      <x:c r="N3" s="107"/>
    </x:row>
    <x:row r="4" spans="2:14" ht="17.399999999999999" customHeight="1">
      <x:c r="B4" s="108"/>
      <x:c r="C4" s="90"/>
      <x:c r="D4" s="109"/>
      <x:c r="E4" s="109"/>
      <x:c r="F4" s="110">
        <x:v>2</x:v>
      </x:c>
      <x:c r="G4" s="111" t="s">
        <x:v>297</x:v>
      </x:c>
      <x:c r="H4" s="96" t="s">
        <x:v>357</x:v>
      </x:c>
      <x:c r="I4" s="126" t="s">
        <x:v>39</x:v>
      </x:c>
      <x:c r="J4" s="92"/>
      <x:c r="K4" s="92"/>
      <x:c r="L4" s="92"/>
      <x:c r="M4" s="93"/>
      <x:c r="N4" s="112"/>
    </x:row>
    <x:row r="5" spans="2:14" ht="17.399999999999999" customHeight="1">
      <x:c r="B5" s="108"/>
      <x:c r="C5" s="90"/>
      <x:c r="D5" s="109"/>
      <x:c r="E5" s="109"/>
      <x:c r="F5" s="110">
        <x:v>3</x:v>
      </x:c>
      <x:c r="G5" s="111" t="s">
        <x:v>197</x:v>
      </x:c>
      <x:c r="H5" s="96" t="s">
        <x:v>352</x:v>
      </x:c>
      <x:c r="I5" s="89" t="s">
        <x:v>319</x:v>
      </x:c>
      <x:c r="J5" s="92"/>
      <x:c r="K5" s="92"/>
      <x:c r="L5" s="92"/>
      <x:c r="M5" s="93"/>
      <x:c r="N5" s="112"/>
    </x:row>
    <x:row r="6" spans="2:14" ht="17.399999999999999" customHeight="1">
      <x:c r="B6" s="108"/>
      <x:c r="C6" s="90"/>
      <x:c r="D6" s="109"/>
      <x:c r="E6" s="109"/>
      <x:c r="F6" s="110"/>
      <x:c r="G6" s="111"/>
      <x:c r="H6" s="96"/>
      <x:c r="I6" s="92"/>
      <x:c r="J6" s="92"/>
      <x:c r="K6" s="92"/>
      <x:c r="L6" s="92"/>
      <x:c r="M6" s="93"/>
      <x:c r="N6" s="112"/>
    </x:row>
    <x:row r="7" spans="2:14" ht="17.399999999999999" customHeight="1">
      <x:c r="B7" s="108"/>
      <x:c r="C7" s="90"/>
      <x:c r="D7" s="109"/>
      <x:c r="E7" s="109"/>
      <x:c r="F7" s="110"/>
      <x:c r="G7" s="111"/>
      <x:c r="H7" s="96"/>
      <x:c r="I7" s="92"/>
      <x:c r="J7" s="92"/>
      <x:c r="K7" s="92"/>
      <x:c r="L7" s="92"/>
      <x:c r="M7" s="93"/>
      <x:c r="N7" s="112"/>
    </x:row>
    <x:row r="8" spans="2:14" ht="17.399999999999999" customHeight="1">
      <x:c r="B8" s="108"/>
      <x:c r="C8" s="90"/>
      <x:c r="D8" s="109"/>
      <x:c r="E8" s="109"/>
      <x:c r="F8" s="110"/>
      <x:c r="G8" s="113"/>
      <x:c r="H8" s="96"/>
      <x:c r="I8" s="114"/>
      <x:c r="J8" s="114"/>
      <x:c r="K8" s="114"/>
      <x:c r="L8" s="114"/>
      <x:c r="M8" s="93"/>
      <x:c r="N8" s="112"/>
    </x:row>
    <x:row r="9" spans="2:14" ht="17.399999999999999" customHeight="1">
      <x:c r="B9" s="108"/>
      <x:c r="C9" s="90"/>
      <x:c r="D9" s="109"/>
      <x:c r="E9" s="109"/>
      <x:c r="F9" s="110"/>
      <x:c r="G9" s="113"/>
      <x:c r="H9" s="96"/>
      <x:c r="I9" s="114"/>
      <x:c r="J9" s="114"/>
      <x:c r="K9" s="114"/>
      <x:c r="L9" s="114"/>
      <x:c r="M9" s="93"/>
      <x:c r="N9" s="112"/>
    </x:row>
    <x:row r="10" spans="2:14" ht="13.800000000000001">
      <x:c r="B10" s="115"/>
      <x:c r="C10" s="116"/>
      <x:c r="D10" s="116"/>
      <x:c r="E10" s="117"/>
      <x:c r="F10" s="117"/>
      <x:c r="G10" s="118"/>
      <x:c r="H10" s="116"/>
      <x:c r="I10" s="119"/>
      <x:c r="J10" s="119"/>
      <x:c r="K10" s="119"/>
      <x:c r="L10" s="119"/>
      <x:c r="M10" s="117"/>
      <x:c r="N10" s="120"/>
    </x:row>
    <x:row r="13" spans="2:9" ht="13.199999999999999">
      <x:c r="B13" s="16"/>
      <x:c r="C13" s="16"/>
      <x:c r="D13" s="16"/>
      <x:c r="E13" s="16"/>
      <x:c r="F13" s="16"/>
      <x:c r="G13" s="16"/>
      <x:c r="H13" s="16"/>
      <x:c r="I13" s="16"/>
    </x:row>
    <x:row r="14" spans="2:9" ht="13.199999999999999">
      <x:c r="B14" s="16"/>
      <x:c r="C14" s="16"/>
      <x:c r="D14" s="16"/>
      <x:c r="E14" s="16"/>
      <x:c r="F14" s="16"/>
      <x:c r="G14" s="16"/>
      <x:c r="H14" s="16"/>
      <x:c r="I14" s="16"/>
    </x:row>
  </x:sheetData>
  <x:hyperlinks>
    <x:hyperlink ref="G3:G3" location=""/>
    <x:hyperlink ref="G4:G4" location=""/>
    <x:hyperlink ref="G5:G5" location=""/>
  </x:hyperlinks>
  <x:pageMargins left="0.69999998807907104" right="0.69999998807907104" top="0.75" bottom="0.75" header="0.30000001192092896" footer="0.30000001192092896"/>
  <x:pageSetup paperSize="9" scale="65" firstPageNumber="1" fitToWidth="1" fitToHeight="0" orientation="landscape" usePrinterDefaults="1" blackAndWhite="0" draft="0" useFirstPageNumber="0" horizontalDpi="300" verticalDpi="3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pageSetUpPr autoPageBreaks="1" fitToPage="1"/>
  </x:sheetPr>
  <x:dimension ref="B2:I163"/>
  <x:sheetViews>
    <x:sheetView topLeftCell="C1" zoomScaleNormal="100" zoomScaleSheetLayoutView="75" workbookViewId="0">
      <x:selection activeCell="D15" activeCellId="0" sqref="D15:D15"/>
    </x:sheetView>
  </x:sheetViews>
  <x:sheetFormatPr defaultColWidth="9" defaultRowHeight="15.6"/>
  <x:cols>
    <x:col min="1" max="1" width="2.69921875" style="16" customWidth="1"/>
    <x:col min="2" max="2" width="3.8984375" style="18" bestFit="1" customWidth="1"/>
    <x:col min="3" max="3" width="25.59765625" style="19" bestFit="1" customWidth="1"/>
    <x:col min="4" max="4" width="77.59765625" style="18" bestFit="1" customWidth="1"/>
    <x:col min="5" max="5" width="60.8984375" style="18" bestFit="1" customWidth="1"/>
    <x:col min="6" max="6" width="6" style="16" bestFit="1" customWidth="1"/>
    <x:col min="7" max="7" width="9" style="16" bestFit="1" customWidth="1"/>
    <x:col min="8" max="8" width="6" style="16" bestFit="1" customWidth="1"/>
    <x:col min="9" max="9" width="7.5" style="16" bestFit="1" customWidth="1"/>
    <x:col min="10" max="11" width="9" style="16" bestFit="1" customWidth="1"/>
    <x:col min="12" max="13" width="9" style="16"/>
    <x:col min="14" max="15" width="9" style="16" bestFit="1" customWidth="1"/>
    <x:col min="16" max="16" width="6" style="16" bestFit="1" customWidth="1"/>
    <x:col min="17" max="17" width="4.5" style="16" bestFit="1" customWidth="1"/>
    <x:col min="18" max="18" width="6" style="16" bestFit="1" customWidth="1"/>
    <x:col min="19" max="19" width="4.5" style="16" bestFit="1" customWidth="1"/>
    <x:col min="20" max="16384" width="9" style="16"/>
  </x:cols>
  <x:sheetData>
    <x:row r="1" ht="16.199999999999999"/>
    <x:row r="2" spans="2:7">
      <x:c r="B2" s="24" t="s">
        <x:v>53</x:v>
      </x:c>
      <x:c r="C2" s="86" t="s">
        <x:v>17</x:v>
      </x:c>
      <x:c r="D2" s="87" t="s">
        <x:v>154</x:v>
      </x:c>
      <x:c r="E2" s="87" t="s">
        <x:v>57</x:v>
      </x:c>
      <x:c r="G2" s="24" t="s">
        <x:v>56</x:v>
      </x:c>
    </x:row>
    <x:row r="3" spans="2:9" ht="17.399999999999999">
      <x:c r="B3" s="66">
        <x:v>1</x:v>
      </x:c>
      <x:c r="C3" s="88" t="s">
        <x:v>14</x:v>
      </x:c>
      <x:c r="D3" s="89" t="s">
        <x:v>51</x:v>
      </x:c>
      <x:c r="E3" s="90" t="s">
        <x:v>337</x:v>
      </x:c>
      <x:c r="G3" s="16" t="s">
        <x:v>54</x:v>
      </x:c>
      <x:c r="I3" s="1" t="s">
        <x:v>5</x:v>
      </x:c>
    </x:row>
    <x:row r="4" spans="2:7" ht="17.399999999999999">
      <x:c r="B4" s="67">
        <x:v>2</x:v>
      </x:c>
      <x:c r="C4" s="88" t="s">
        <x:v>160</x:v>
      </x:c>
      <x:c r="D4" s="91" t="s">
        <x:v>223</x:v>
      </x:c>
      <x:c r="E4" s="90" t="s">
        <x:v>52</x:v>
      </x:c>
      <x:c r="G4" s="16" t="s">
        <x:v>265</x:v>
      </x:c>
    </x:row>
    <x:row r="5" spans="2:7" ht="17.399999999999999">
      <x:c r="B5" s="66">
        <x:v>3</x:v>
      </x:c>
      <x:c r="C5" s="88" t="s">
        <x:v>148</x:v>
      </x:c>
      <x:c r="D5" s="91" t="s">
        <x:v>1</x:v>
      </x:c>
      <x:c r="E5" s="90"/>
      <x:c r="G5" s="16" t="s">
        <x:v>266</x:v>
      </x:c>
    </x:row>
    <x:row r="6" spans="2:7" ht="17.399999999999999">
      <x:c r="B6" s="67">
        <x:v>4</x:v>
      </x:c>
      <x:c r="C6" s="88" t="s">
        <x:v>137</x:v>
      </x:c>
      <x:c r="D6" s="91" t="s">
        <x:v>118</x:v>
      </x:c>
      <x:c r="E6" s="90"/>
      <x:c r="G6" s="16" t="s">
        <x:v>220</x:v>
      </x:c>
    </x:row>
    <x:row r="7" spans="2:7" ht="17.399999999999999">
      <x:c r="B7" s="66">
        <x:v>5</x:v>
      </x:c>
      <x:c r="C7" s="88" t="s">
        <x:v>145</x:v>
      </x:c>
      <x:c r="D7" s="91" t="s">
        <x:v>333</x:v>
      </x:c>
      <x:c r="E7" s="90"/>
      <x:c r="G7" s="16" t="s">
        <x:v>221</x:v>
      </x:c>
    </x:row>
    <x:row r="8" spans="2:7" ht="17.399999999999999">
      <x:c r="B8" s="67">
        <x:v>6</x:v>
      </x:c>
      <x:c r="C8" s="88" t="s">
        <x:v>149</x:v>
      </x:c>
      <x:c r="D8" s="91" t="s">
        <x:v>351</x:v>
      </x:c>
      <x:c r="E8" s="90"/>
      <x:c r="G8" s="16" t="s">
        <x:v>350</x:v>
      </x:c>
    </x:row>
    <x:row r="9" spans="2:7" ht="17.399999999999999">
      <x:c r="B9" s="66">
        <x:v>7</x:v>
      </x:c>
      <x:c r="C9" s="88" t="s">
        <x:v>155</x:v>
      </x:c>
      <x:c r="D9" s="89" t="s">
        <x:v>146</x:v>
      </x:c>
      <x:c r="E9" s="90"/>
      <x:c r="G9" s="16" t="s">
        <x:v>60</x:v>
      </x:c>
    </x:row>
    <x:row r="10" spans="2:7" ht="17.399999999999999">
      <x:c r="B10" s="67">
        <x:v>8</x:v>
      </x:c>
      <x:c r="C10" s="88" t="s">
        <x:v>157</x:v>
      </x:c>
      <x:c r="D10" s="91" t="s">
        <x:v>152</x:v>
      </x:c>
      <x:c r="E10" s="90"/>
      <x:c r="G10" s="16" t="s">
        <x:v>264</x:v>
      </x:c>
    </x:row>
    <x:row r="11" spans="2:7" ht="17.399999999999999">
      <x:c r="B11" s="66">
        <x:v>9</x:v>
      </x:c>
      <x:c r="C11" s="88" t="s">
        <x:v>267</x:v>
      </x:c>
      <x:c r="D11" s="89" t="s">
        <x:v>158</x:v>
      </x:c>
      <x:c r="E11" s="90"/>
      <x:c r="G11" s="16" t="s">
        <x:v>220</x:v>
      </x:c>
    </x:row>
    <x:row r="12" spans="2:7" ht="17.399999999999999">
      <x:c r="B12" s="67">
        <x:v>10</x:v>
      </x:c>
      <x:c r="C12" s="88" t="s">
        <x:v>217</x:v>
      </x:c>
      <x:c r="D12" s="91" t="s">
        <x:v>38</x:v>
      </x:c>
      <x:c r="E12" s="90" t="s">
        <x:v>86</x:v>
      </x:c>
      <x:c r="G12" s="16" t="s">
        <x:v>349</x:v>
      </x:c>
    </x:row>
    <x:row r="13" spans="2:7" ht="17.399999999999999">
      <x:c r="B13" s="66">
        <x:v>11</x:v>
      </x:c>
      <x:c r="C13" s="88" t="s">
        <x:v>150</x:v>
      </x:c>
      <x:c r="D13" s="89" t="s">
        <x:v>229</x:v>
      </x:c>
      <x:c r="E13" s="90" t="s">
        <x:v>2</x:v>
      </x:c>
      <x:c r="G13" s="16" t="s">
        <x:v>226</x:v>
      </x:c>
    </x:row>
    <x:row r="14" spans="2:7" ht="17.399999999999999">
      <x:c r="B14" s="67">
        <x:v>12</x:v>
      </x:c>
      <x:c r="C14" s="88"/>
      <x:c r="D14" s="92"/>
      <x:c r="E14" s="93"/>
      <x:c r="G14" s="16" t="s">
        <x:v>60</x:v>
      </x:c>
    </x:row>
    <x:row r="15" spans="3:7" ht="16.199999999999999">
      <x:c r="C15" s="94"/>
      <x:c r="D15" s="95"/>
      <x:c r="E15" s="95"/>
      <x:c r="G15" s="16" t="s">
        <x:v>347</x:v>
      </x:c>
    </x:row>
    <x:row r="16" spans="2:7">
      <x:c r="B16" s="24" t="s">
        <x:v>53</x:v>
      </x:c>
      <x:c r="C16" s="86" t="s">
        <x:v>17</x:v>
      </x:c>
      <x:c r="D16" s="87" t="s">
        <x:v>151</x:v>
      </x:c>
      <x:c r="E16" s="87" t="s">
        <x:v>9</x:v>
      </x:c>
      <x:c r="G16" s="16" t="s">
        <x:v>226</x:v>
      </x:c>
    </x:row>
    <x:row r="17" spans="2:7">
      <x:c r="B17" s="21">
        <x:v>1</x:v>
      </x:c>
      <x:c r="C17" s="88" t="s">
        <x:v>14</x:v>
      </x:c>
      <x:c r="D17" s="93" t="s">
        <x:v>271</x:v>
      </x:c>
      <x:c r="E17" s="93"/>
      <x:c r="G17" s="16" t="s">
        <x:v>60</x:v>
      </x:c>
    </x:row>
    <x:row r="18" spans="2:7">
      <x:c r="B18" s="22">
        <x:v>2</x:v>
      </x:c>
      <x:c r="C18" s="88" t="s">
        <x:v>160</x:v>
      </x:c>
      <x:c r="D18" s="93" t="s">
        <x:v>271</x:v>
      </x:c>
      <x:c r="E18" s="96"/>
      <x:c r="G18" s="16" t="s">
        <x:v>336</x:v>
      </x:c>
    </x:row>
    <x:row r="19" spans="2:7">
      <x:c r="B19" s="21">
        <x:v>3</x:v>
      </x:c>
      <x:c r="C19" s="88" t="s">
        <x:v>148</x:v>
      </x:c>
      <x:c r="D19" s="93" t="s">
        <x:v>271</x:v>
      </x:c>
      <x:c r="E19" s="96"/>
      <x:c r="G19" s="16" t="s">
        <x:v>226</x:v>
      </x:c>
    </x:row>
    <x:row r="20" spans="2:7">
      <x:c r="B20" s="22">
        <x:v>4</x:v>
      </x:c>
      <x:c r="C20" s="88" t="s">
        <x:v>137</x:v>
      </x:c>
      <x:c r="D20" s="93" t="s">
        <x:v>271</x:v>
      </x:c>
      <x:c r="E20" s="96"/>
      <x:c r="F20" s="65"/>
      <x:c r="G20" s="16" t="s">
        <x:v>60</x:v>
      </x:c>
    </x:row>
    <x:row r="21" spans="2:7">
      <x:c r="B21" s="21">
        <x:v>5</x:v>
      </x:c>
      <x:c r="C21" s="88" t="s">
        <x:v>145</x:v>
      </x:c>
      <x:c r="D21" s="93" t="s">
        <x:v>271</x:v>
      </x:c>
      <x:c r="E21" s="96"/>
      <x:c r="F21" s="23"/>
      <x:c r="G21" s="16" t="s">
        <x:v>216</x:v>
      </x:c>
    </x:row>
    <x:row r="22" spans="2:7">
      <x:c r="B22" s="22">
        <x:v>6</x:v>
      </x:c>
      <x:c r="C22" s="88" t="s">
        <x:v>149</x:v>
      </x:c>
      <x:c r="D22" s="93" t="s">
        <x:v>271</x:v>
      </x:c>
      <x:c r="E22" s="96"/>
      <x:c r="F22" s="20"/>
      <x:c r="G22" s="16" t="s">
        <x:v>226</x:v>
      </x:c>
    </x:row>
    <x:row r="23" spans="2:7">
      <x:c r="B23" s="21">
        <x:v>7</x:v>
      </x:c>
      <x:c r="C23" s="88" t="s">
        <x:v>155</x:v>
      </x:c>
      <x:c r="D23" s="93" t="s">
        <x:v>271</x:v>
      </x:c>
      <x:c r="E23" s="93"/>
      <x:c r="F23" s="20"/>
      <x:c r="G23" s="16" t="s">
        <x:v>60</x:v>
      </x:c>
    </x:row>
    <x:row r="24" spans="2:7">
      <x:c r="B24" s="22">
        <x:v>8</x:v>
      </x:c>
      <x:c r="C24" s="88" t="s">
        <x:v>157</x:v>
      </x:c>
      <x:c r="D24" s="93" t="s">
        <x:v>271</x:v>
      </x:c>
      <x:c r="E24" s="93"/>
      <x:c r="F24" s="20"/>
      <x:c r="G24" s="16" t="s">
        <x:v>324</x:v>
      </x:c>
    </x:row>
    <x:row r="25" spans="2:7">
      <x:c r="B25" s="21">
        <x:v>9</x:v>
      </x:c>
      <x:c r="C25" s="88" t="s">
        <x:v>267</x:v>
      </x:c>
      <x:c r="D25" s="93" t="s">
        <x:v>271</x:v>
      </x:c>
      <x:c r="E25" s="93"/>
      <x:c r="F25" s="20"/>
      <x:c r="G25" s="16" t="s">
        <x:v>220</x:v>
      </x:c>
    </x:row>
    <x:row r="26" spans="2:7">
      <x:c r="B26" s="22">
        <x:v>10</x:v>
      </x:c>
      <x:c r="C26" s="88" t="s">
        <x:v>217</x:v>
      </x:c>
      <x:c r="D26" s="93" t="s">
        <x:v>271</x:v>
      </x:c>
      <x:c r="E26" s="93"/>
      <x:c r="F26" s="20"/>
      <x:c r="G26" s="16" t="s">
        <x:v>268</x:v>
      </x:c>
    </x:row>
    <x:row r="27" spans="2:7">
      <x:c r="B27" s="21">
        <x:v>11</x:v>
      </x:c>
      <x:c r="C27" s="88" t="s">
        <x:v>150</x:v>
      </x:c>
      <x:c r="D27" s="93" t="s">
        <x:v>271</x:v>
      </x:c>
      <x:c r="E27" s="93"/>
      <x:c r="G27" s="16" t="s">
        <x:v>226</x:v>
      </x:c>
    </x:row>
    <x:row r="28" spans="2:7">
      <x:c r="B28" s="21">
        <x:v>12</x:v>
      </x:c>
      <x:c r="C28" s="97" t="s">
        <x:v>20</x:v>
      </x:c>
      <x:c r="D28" s="93" t="s">
        <x:v>271</x:v>
      </x:c>
      <x:c r="E28" s="96" t="s">
        <x:v>128</x:v>
      </x:c>
      <x:c r="G28" s="16" t="s">
        <x:v>60</x:v>
      </x:c>
    </x:row>
    <x:row r="29" spans="2:7">
      <x:c r="B29" s="21"/>
      <x:c r="C29" s="97"/>
      <x:c r="D29" s="93"/>
      <x:c r="E29" s="93"/>
      <x:c r="G29" s="16" t="s">
        <x:v>269</x:v>
      </x:c>
    </x:row>
    <x:row r="30" spans="7:7">
      <x:c r="G30" s="16" t="s">
        <x:v>226</x:v>
      </x:c>
    </x:row>
    <x:row r="31" spans="7:7">
      <x:c r="G31" s="16" t="s">
        <x:v>60</x:v>
      </x:c>
    </x:row>
    <x:row r="32" spans="7:7">
      <x:c r="G32" s="16" t="s">
        <x:v>222</x:v>
      </x:c>
    </x:row>
    <x:row r="33" spans="7:7">
      <x:c r="G33" s="16" t="s">
        <x:v>226</x:v>
      </x:c>
    </x:row>
    <x:row r="34" spans="7:7">
      <x:c r="G34" s="16" t="s">
        <x:v>60</x:v>
      </x:c>
    </x:row>
    <x:row r="35" spans="7:7">
      <x:c r="G35" s="16" t="s">
        <x:v>270</x:v>
      </x:c>
    </x:row>
    <x:row r="36" spans="7:7">
      <x:c r="G36" s="16" t="s">
        <x:v>226</x:v>
      </x:c>
    </x:row>
    <x:row r="37" spans="7:7">
      <x:c r="G37" s="16" t="s">
        <x:v>55</x:v>
      </x:c>
    </x:row>
    <x:row r="38" spans="7:7">
      <x:c r="G38" s="16" t="s">
        <x:v>55</x:v>
      </x:c>
    </x:row>
    <x:row r="39" spans="7:7">
      <x:c r="G39" s="16" t="s">
        <x:v>60</x:v>
      </x:c>
    </x:row>
    <x:row r="40" spans="7:7">
      <x:c r="G40" s="16" t="s">
        <x:v>227</x:v>
      </x:c>
    </x:row>
    <x:row r="41" spans="7:7">
      <x:c r="G41" s="16" t="s">
        <x:v>226</x:v>
      </x:c>
    </x:row>
    <x:row r="42" spans="7:7">
      <x:c r="G42" s="16" t="s">
        <x:v>60</x:v>
      </x:c>
    </x:row>
    <x:row r="43" spans="7:7">
      <x:c r="G43" s="16" t="s">
        <x:v>218</x:v>
      </x:c>
    </x:row>
    <x:row r="44" spans="7:7">
      <x:c r="G44" s="16" t="s">
        <x:v>220</x:v>
      </x:c>
    </x:row>
    <x:row r="45" spans="7:7">
      <x:c r="G45" s="16" t="s">
        <x:v>329</x:v>
      </x:c>
    </x:row>
    <x:row r="46" spans="7:7">
      <x:c r="G46" s="16" t="s">
        <x:v>226</x:v>
      </x:c>
    </x:row>
    <x:row r="47" spans="7:7">
      <x:c r="G47" s="16" t="s">
        <x:v>60</x:v>
      </x:c>
    </x:row>
    <x:row r="48" spans="7:7">
      <x:c r="G48" s="16" t="s">
        <x:v>335</x:v>
      </x:c>
    </x:row>
    <x:row r="49" spans="7:7">
      <x:c r="G49" s="16" t="s">
        <x:v>226</x:v>
      </x:c>
    </x:row>
    <x:row r="50" spans="7:7">
      <x:c r="G50" s="16" t="s">
        <x:v>60</x:v>
      </x:c>
    </x:row>
    <x:row r="51" spans="7:7">
      <x:c r="G51" s="16" t="s">
        <x:v>219</x:v>
      </x:c>
    </x:row>
    <x:row r="52" spans="7:7">
      <x:c r="G52" s="16" t="s">
        <x:v>226</x:v>
      </x:c>
    </x:row>
    <x:row r="53" spans="7:7">
      <x:c r="G53" s="16" t="s">
        <x:v>60</x:v>
      </x:c>
    </x:row>
    <x:row r="54" spans="7:7">
      <x:c r="G54" s="16" t="s">
        <x:v>224</x:v>
      </x:c>
    </x:row>
    <x:row r="55" spans="7:7">
      <x:c r="G55" s="16" t="s">
        <x:v>226</x:v>
      </x:c>
    </x:row>
    <x:row r="56" spans="7:7">
      <x:c r="G56" s="16" t="s">
        <x:v>55</x:v>
      </x:c>
    </x:row>
    <x:row r="57" spans="7:7">
      <x:c r="G57" s="16" t="s">
        <x:v>55</x:v>
      </x:c>
    </x:row>
    <x:row r="58" spans="7:7">
      <x:c r="G58" s="16" t="s">
        <x:v>60</x:v>
      </x:c>
    </x:row>
    <x:row r="59" spans="7:7">
      <x:c r="G59" s="16" t="s">
        <x:v>321</x:v>
      </x:c>
    </x:row>
    <x:row r="60" spans="7:7">
      <x:c r="G60" s="16" t="s">
        <x:v>226</x:v>
      </x:c>
    </x:row>
    <x:row r="61" spans="7:7">
      <x:c r="G61" s="16" t="s">
        <x:v>60</x:v>
      </x:c>
    </x:row>
    <x:row r="62" spans="7:7">
      <x:c r="G62" s="16" t="s">
        <x:v>272</x:v>
      </x:c>
    </x:row>
    <x:row r="63" spans="7:7">
      <x:c r="G63" s="16" t="s">
        <x:v>220</x:v>
      </x:c>
    </x:row>
    <x:row r="64" spans="7:7">
      <x:c r="G64" s="16" t="s">
        <x:v>338</x:v>
      </x:c>
    </x:row>
    <x:row r="65" spans="7:7">
      <x:c r="G65" s="16" t="s">
        <x:v>226</x:v>
      </x:c>
    </x:row>
    <x:row r="66" spans="7:7">
      <x:c r="G66" s="16" t="s">
        <x:v>60</x:v>
      </x:c>
    </x:row>
    <x:row r="67" spans="7:7">
      <x:c r="G67" s="16" t="s">
        <x:v>331</x:v>
      </x:c>
    </x:row>
    <x:row r="68" spans="7:7">
      <x:c r="G68" s="16" t="s">
        <x:v>226</x:v>
      </x:c>
    </x:row>
    <x:row r="69" spans="7:7">
      <x:c r="G69" s="16" t="s">
        <x:v>60</x:v>
      </x:c>
    </x:row>
    <x:row r="70" spans="7:7">
      <x:c r="G70" s="16" t="s">
        <x:v>360</x:v>
      </x:c>
    </x:row>
    <x:row r="71" spans="7:7">
      <x:c r="G71" s="16" t="s">
        <x:v>226</x:v>
      </x:c>
    </x:row>
    <x:row r="72" spans="7:7">
      <x:c r="G72" s="16" t="s">
        <x:v>60</x:v>
      </x:c>
    </x:row>
    <x:row r="73" spans="7:7">
      <x:c r="G73" s="16" t="s">
        <x:v>225</x:v>
      </x:c>
    </x:row>
    <x:row r="74" spans="7:7">
      <x:c r="G74" s="16" t="s">
        <x:v>226</x:v>
      </x:c>
    </x:row>
    <x:row r="75" spans="7:7">
      <x:c r="G75" s="16" t="s">
        <x:v>55</x:v>
      </x:c>
    </x:row>
    <x:row r="76" spans="7:7">
      <x:c r="G76" s="16" t="s">
        <x:v>55</x:v>
      </x:c>
    </x:row>
    <x:row r="77" spans="7:7">
      <x:c r="G77" s="16" t="s">
        <x:v>60</x:v>
      </x:c>
    </x:row>
    <x:row r="78" spans="7:7">
      <x:c r="G78" s="16" t="s">
        <x:v>344</x:v>
      </x:c>
    </x:row>
    <x:row r="79" spans="7:7">
      <x:c r="G79" s="16" t="s">
        <x:v>220</x:v>
      </x:c>
    </x:row>
    <x:row r="80" spans="7:7">
      <x:c r="G80" s="16" t="s">
        <x:v>228</x:v>
      </x:c>
    </x:row>
    <x:row r="81" spans="7:7">
      <x:c r="G81" s="16" t="s">
        <x:v>226</x:v>
      </x:c>
    </x:row>
    <x:row r="82" spans="7:7">
      <x:c r="G82" s="16" t="s">
        <x:v>60</x:v>
      </x:c>
    </x:row>
    <x:row r="83" spans="7:7">
      <x:c r="G83" s="16" t="s">
        <x:v>275</x:v>
      </x:c>
    </x:row>
    <x:row r="84" spans="7:7">
      <x:c r="G84" s="16" t="s">
        <x:v>226</x:v>
      </x:c>
    </x:row>
    <x:row r="85" spans="7:7">
      <x:c r="G85" s="16" t="s">
        <x:v>60</x:v>
      </x:c>
    </x:row>
    <x:row r="86" spans="7:7">
      <x:c r="G86" s="16" t="s">
        <x:v>273</x:v>
      </x:c>
    </x:row>
    <x:row r="87" spans="7:7">
      <x:c r="G87" s="16" t="s">
        <x:v>226</x:v>
      </x:c>
    </x:row>
    <x:row r="88" spans="7:7">
      <x:c r="G88" s="16" t="s">
        <x:v>60</x:v>
      </x:c>
    </x:row>
    <x:row r="89" spans="7:7">
      <x:c r="G89" s="16" t="s">
        <x:v>230</x:v>
      </x:c>
    </x:row>
    <x:row r="90" spans="7:7">
      <x:c r="G90" s="16" t="s">
        <x:v>226</x:v>
      </x:c>
    </x:row>
    <x:row r="91" spans="7:7">
      <x:c r="G91" s="16" t="s">
        <x:v>60</x:v>
      </x:c>
    </x:row>
    <x:row r="92" spans="7:7">
      <x:c r="G92" s="16" t="s">
        <x:v>274</x:v>
      </x:c>
    </x:row>
    <x:row r="93" spans="7:7">
      <x:c r="G93" s="16" t="s">
        <x:v>226</x:v>
      </x:c>
    </x:row>
    <x:row r="94" spans="7:7">
      <x:c r="G94" s="16" t="s">
        <x:v>55</x:v>
      </x:c>
    </x:row>
    <x:row r="95" spans="7:7">
      <x:c r="G95" s="16" t="s">
        <x:v>55</x:v>
      </x:c>
    </x:row>
    <x:row r="96" spans="7:7">
      <x:c r="G96" s="16" t="s">
        <x:v>60</x:v>
      </x:c>
    </x:row>
    <x:row r="97" spans="7:7">
      <x:c r="G97" s="16" t="s">
        <x:v>255</x:v>
      </x:c>
    </x:row>
    <x:row r="98" spans="7:7">
      <x:c r="G98" s="16" t="s">
        <x:v>226</x:v>
      </x:c>
    </x:row>
    <x:row r="99" spans="7:7">
      <x:c r="G99" s="16" t="s">
        <x:v>60</x:v>
      </x:c>
    </x:row>
    <x:row r="100" spans="7:7">
      <x:c r="G100" s="16" t="s">
        <x:v>355</x:v>
      </x:c>
    </x:row>
    <x:row r="101" spans="7:7">
      <x:c r="G101" s="16" t="s">
        <x:v>226</x:v>
      </x:c>
    </x:row>
    <x:row r="102" spans="7:7">
      <x:c r="G102" s="16" t="s">
        <x:v>60</x:v>
      </x:c>
    </x:row>
    <x:row r="103" spans="7:7">
      <x:c r="G103" s="16" t="s">
        <x:v>358</x:v>
      </x:c>
    </x:row>
    <x:row r="104" spans="7:7">
      <x:c r="G104" s="16" t="s">
        <x:v>243</x:v>
      </x:c>
    </x:row>
    <x:row r="105" spans="7:7">
      <x:c r="G105" s="16" t="s">
        <x:v>60</x:v>
      </x:c>
    </x:row>
    <x:row r="106" spans="7:7">
      <x:c r="G106" s="16" t="s">
        <x:v>233</x:v>
      </x:c>
    </x:row>
    <x:row r="107" spans="7:7">
      <x:c r="G107" s="16" t="s">
        <x:v>226</x:v>
      </x:c>
    </x:row>
    <x:row r="108" spans="7:7">
      <x:c r="G108" s="16" t="s">
        <x:v>60</x:v>
      </x:c>
    </x:row>
    <x:row r="109" spans="7:7">
      <x:c r="G109" s="16" t="s">
        <x:v>231</x:v>
      </x:c>
    </x:row>
    <x:row r="110" spans="7:7">
      <x:c r="G110" s="16" t="s">
        <x:v>226</x:v>
      </x:c>
    </x:row>
    <x:row r="111" spans="7:7">
      <x:c r="G111" s="16" t="s">
        <x:v>60</x:v>
      </x:c>
    </x:row>
    <x:row r="112" spans="7:7">
      <x:c r="G112" s="16" t="s">
        <x:v>356</x:v>
      </x:c>
    </x:row>
    <x:row r="113" spans="7:7">
      <x:c r="G113" s="16" t="s">
        <x:v>226</x:v>
      </x:c>
    </x:row>
    <x:row r="114" spans="7:7">
      <x:c r="G114" s="16" t="s">
        <x:v>60</x:v>
      </x:c>
    </x:row>
    <x:row r="115" spans="7:7">
      <x:c r="G115" s="16" t="s">
        <x:v>361</x:v>
      </x:c>
    </x:row>
    <x:row r="116" spans="7:7">
      <x:c r="G116" s="16" t="s">
        <x:v>226</x:v>
      </x:c>
    </x:row>
    <x:row r="117" spans="7:7">
      <x:c r="G117" s="16" t="s">
        <x:v>60</x:v>
      </x:c>
    </x:row>
    <x:row r="118" spans="7:7">
      <x:c r="G118" s="16" t="s">
        <x:v>354</x:v>
      </x:c>
    </x:row>
    <x:row r="119" spans="7:7">
      <x:c r="G119" s="16" t="s">
        <x:v>226</x:v>
      </x:c>
    </x:row>
    <x:row r="120" spans="7:7">
      <x:c r="G120" s="16" t="s">
        <x:v>60</x:v>
      </x:c>
    </x:row>
    <x:row r="121" spans="7:7">
      <x:c r="G121" s="16" t="s">
        <x:v>345</x:v>
      </x:c>
    </x:row>
    <x:row r="122" spans="7:7">
      <x:c r="G122" s="16" t="s">
        <x:v>220</x:v>
      </x:c>
    </x:row>
    <x:row r="123" spans="7:7">
      <x:c r="G123" s="16" t="s">
        <x:v>318</x:v>
      </x:c>
    </x:row>
    <x:row r="124" spans="7:7">
      <x:c r="G124" s="16" t="s">
        <x:v>226</x:v>
      </x:c>
    </x:row>
    <x:row r="125" spans="7:7">
      <x:c r="G125" s="16" t="s">
        <x:v>60</x:v>
      </x:c>
    </x:row>
    <x:row r="126" spans="7:7">
      <x:c r="G126" s="16" t="s">
        <x:v>334</x:v>
      </x:c>
    </x:row>
    <x:row r="127" spans="7:7">
      <x:c r="G127" s="16" t="s">
        <x:v>226</x:v>
      </x:c>
    </x:row>
    <x:row r="128" spans="7:7">
      <x:c r="G128" s="16" t="s">
        <x:v>60</x:v>
      </x:c>
    </x:row>
    <x:row r="129" spans="7:7">
      <x:c r="G129" s="16" t="s">
        <x:v>326</x:v>
      </x:c>
    </x:row>
    <x:row r="130" spans="7:7">
      <x:c r="G130" s="16" t="s">
        <x:v>226</x:v>
      </x:c>
    </x:row>
    <x:row r="131" spans="7:7">
      <x:c r="G131" s="16" t="s">
        <x:v>60</x:v>
      </x:c>
    </x:row>
    <x:row r="132" spans="7:7">
      <x:c r="G132" s="16" t="s">
        <x:v>346</x:v>
      </x:c>
    </x:row>
    <x:row r="133" spans="7:7">
      <x:c r="G133" s="16" t="s">
        <x:v>226</x:v>
      </x:c>
    </x:row>
    <x:row r="134" spans="7:7">
      <x:c r="G134" s="16" t="s">
        <x:v>55</x:v>
      </x:c>
    </x:row>
    <x:row r="135" spans="7:7">
      <x:c r="G135" s="16" t="s">
        <x:v>55</x:v>
      </x:c>
    </x:row>
    <x:row r="136" spans="7:7">
      <x:c r="G136" s="16" t="s">
        <x:v>55</x:v>
      </x:c>
    </x:row>
    <x:row r="137" spans="7:7">
      <x:c r="G137" s="16" t="s">
        <x:v>55</x:v>
      </x:c>
    </x:row>
    <x:row r="138" spans="7:7">
      <x:c r="G138" s="16" t="s">
        <x:v>60</x:v>
      </x:c>
    </x:row>
    <x:row r="139" spans="7:7">
      <x:c r="G139" s="16" t="s">
        <x:v>240</x:v>
      </x:c>
    </x:row>
    <x:row r="140" spans="7:7">
      <x:c r="G140" s="16" t="s">
        <x:v>350</x:v>
      </x:c>
    </x:row>
    <x:row r="141" spans="7:7">
      <x:c r="G141" s="16" t="s">
        <x:v>60</x:v>
      </x:c>
    </x:row>
    <x:row r="142" spans="7:7">
      <x:c r="G142" s="16" t="s">
        <x:v>245</x:v>
      </x:c>
    </x:row>
    <x:row r="143" spans="7:7">
      <x:c r="G143" s="16" t="s">
        <x:v>232</x:v>
      </x:c>
    </x:row>
    <x:row r="144" spans="7:7">
      <x:c r="G144" s="16" t="s">
        <x:v>117</x:v>
      </x:c>
    </x:row>
    <x:row r="145" spans="7:7">
      <x:c r="G145" s="16" t="s">
        <x:v>60</x:v>
      </x:c>
    </x:row>
    <x:row r="146" spans="7:7">
      <x:c r="G146" s="16" t="s">
        <x:v>235</x:v>
      </x:c>
    </x:row>
    <x:row r="147" spans="7:7">
      <x:c r="G147" s="16" t="s">
        <x:v>350</x:v>
      </x:c>
    </x:row>
    <x:row r="148" spans="7:7">
      <x:c r="G148" s="16" t="s">
        <x:v>55</x:v>
      </x:c>
    </x:row>
    <x:row r="149" spans="7:7">
      <x:c r="G149" s="16" t="s">
        <x:v>55</x:v>
      </x:c>
    </x:row>
    <x:row r="150" spans="7:7">
      <x:c r="G150" s="16" t="s">
        <x:v>55</x:v>
      </x:c>
    </x:row>
    <x:row r="151" spans="7:7">
      <x:c r="G151" s="16" t="s">
        <x:v>55</x:v>
      </x:c>
    </x:row>
    <x:row r="152" spans="7:7">
      <x:c r="G152" s="16" t="s">
        <x:v>55</x:v>
      </x:c>
    </x:row>
    <x:row r="163" spans="4:5" ht="409.60000000000002" customHeight="1">
      <x:c r="D163" s="85" t="s">
        <x:v>0</x:v>
      </x:c>
      <x:c r="E163" s="85"/>
    </x:row>
  </x:sheetData>
  <x:pageMargins left="0.69999998807907104" right="0.69999998807907104" top="0.75" bottom="0.75" header="0.30000001192092896" footer="0.30000001192092896"/>
  <x:pageSetup paperSize="9" scale="65" firstPageNumber="1" fitToWidth="1" fitToHeight="0" orientation="landscape" usePrinterDefaults="1" blackAndWhite="0" draft="0" useFirstPageNumber="0" horizontalDpi="300" verticalDpi="3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X39"/>
  <x:sheetViews>
    <x:sheetView showGridLines="0" topLeftCell="A3" zoomScaleNormal="100" zoomScaleSheetLayoutView="75" workbookViewId="0">
      <x:selection activeCell="M23" activeCellId="0" sqref="M23:M23"/>
    </x:sheetView>
  </x:sheetViews>
  <x:sheetFormatPr defaultColWidth="9" defaultRowHeight="15.6"/>
  <x:cols>
    <x:col min="1" max="1" width="2.69921875" style="25" customWidth="1"/>
    <x:col min="2" max="2" width="6.09765625" style="26" bestFit="1" customWidth="1"/>
    <x:col min="3" max="3" width="2.8984375" style="20" customWidth="1"/>
    <x:col min="4" max="5" width="3.09765625" style="20" customWidth="1"/>
    <x:col min="6" max="6" width="18.5" style="20" customWidth="1"/>
    <x:col min="7" max="8" width="3.19921875" style="20" customWidth="1"/>
    <x:col min="9" max="10" width="4.19921875" style="20" customWidth="1"/>
    <x:col min="11" max="11" width="21.19921875" style="20" customWidth="1"/>
    <x:col min="12" max="12" width="17.5" style="20" customWidth="1"/>
    <x:col min="13" max="13" width="61.796875" style="20" customWidth="1"/>
    <x:col min="14" max="14" width="2.8984375" style="25" customWidth="1"/>
    <x:col min="15" max="15" width="8.796875" style="25" customWidth="1"/>
    <x:col min="16" max="16" width="12.19921875" style="25" customWidth="1"/>
    <x:col min="17" max="17" width="31.796875" style="25" customWidth="1"/>
    <x:col min="18" max="18" width="2" style="25" customWidth="1"/>
    <x:col min="19" max="19" width="6.8984375" style="25" customWidth="1"/>
    <x:col min="20" max="16384" width="9" style="25"/>
  </x:cols>
  <x:sheetData>
    <x:row r="1" spans="2:13" ht="17.399999999999999">
      <x:c r="B1" s="20"/>
      <x:c r="M1" s="15" t="s">
        <x:v>15</x:v>
      </x:c>
    </x:row>
    <x:row r="2" spans="1:13" ht="16.199999999999999">
      <x:c r="A2" s="152"/>
      <x:c r="B2" s="152"/>
      <x:c r="C2" s="27"/>
      <x:c r="D2" s="27"/>
      <x:c r="E2" s="27"/>
      <x:c r="F2" s="27"/>
      <x:c r="G2" s="27"/>
      <x:c r="H2" s="27"/>
      <x:c r="I2" s="27"/>
      <x:c r="J2" s="27"/>
      <x:c r="K2" s="27"/>
      <x:c r="L2" s="27"/>
      <x:c r="M2" s="27"/>
    </x:row>
    <x:row r="3" spans="1:13" ht="17.399999999999999" customHeight="1">
      <x:c r="A3" s="27"/>
      <x:c r="B3" s="153" t="s">
        <x:v>18</x:v>
      </x:c>
      <x:c r="C3" s="154"/>
      <x:c r="D3" s="154"/>
      <x:c r="E3" s="155"/>
      <x:c r="F3" s="156" t="s">
        <x:v>282</x:v>
      </x:c>
      <x:c r="G3" s="157"/>
      <x:c r="H3" s="157"/>
      <x:c r="I3" s="157"/>
      <x:c r="J3" s="157"/>
      <x:c r="K3" s="158"/>
      <x:c r="L3" s="61" t="s">
        <x:v>144</x:v>
      </x:c>
      <x:c r="M3" s="60" t="s">
        <x:v>175</x:v>
      </x:c>
    </x:row>
    <x:row r="4" spans="1:13" ht="28.949999999999999" customHeight="1">
      <x:c r="A4" s="27"/>
      <x:c r="B4" s="141" t="s">
        <x:v>141</x:v>
      </x:c>
      <x:c r="C4" s="142"/>
      <x:c r="D4" s="142"/>
      <x:c r="E4" s="143"/>
      <x:c r="F4" s="162" t="s">
        <x:v>322</x:v>
      </x:c>
      <x:c r="G4" s="163"/>
      <x:c r="H4" s="163"/>
      <x:c r="I4" s="163"/>
      <x:c r="J4" s="163"/>
      <x:c r="K4" s="163"/>
      <x:c r="L4" s="163"/>
      <x:c r="M4" s="164"/>
    </x:row>
    <x:row r="5" spans="1:13">
      <x:c r="A5" s="27"/>
      <x:c r="B5" s="141" t="s">
        <x:v>61</x:v>
      </x:c>
      <x:c r="C5" s="142"/>
      <x:c r="D5" s="142"/>
      <x:c r="E5" s="143"/>
      <x:c r="F5" s="167" t="s">
        <x:v>313</x:v>
      </x:c>
      <x:c r="G5" s="167"/>
      <x:c r="H5" s="167"/>
      <x:c r="I5" s="167"/>
      <x:c r="J5" s="167"/>
      <x:c r="K5" s="167"/>
      <x:c r="L5" s="167"/>
      <x:c r="M5" s="168"/>
    </x:row>
    <x:row r="6" spans="1:13">
      <x:c r="A6" s="27"/>
      <x:c r="B6" s="141" t="s">
        <x:v>156</x:v>
      </x:c>
      <x:c r="C6" s="142"/>
      <x:c r="D6" s="142"/>
      <x:c r="E6" s="143"/>
      <x:c r="F6" s="144"/>
      <x:c r="G6" s="145"/>
      <x:c r="H6" s="145"/>
      <x:c r="I6" s="145"/>
      <x:c r="J6" s="145"/>
      <x:c r="K6" s="145"/>
      <x:c r="L6" s="145"/>
      <x:c r="M6" s="146"/>
    </x:row>
    <x:row r="7" spans="1:13" ht="17.699999999999999" customHeight="1">
      <x:c r="A7" s="27"/>
      <x:c r="B7" s="171" t="s">
        <x:v>147</x:v>
      </x:c>
      <x:c r="C7" s="172"/>
      <x:c r="D7" s="172"/>
      <x:c r="E7" s="173"/>
      <x:c r="F7" s="149"/>
      <x:c r="G7" s="149"/>
      <x:c r="H7" s="149"/>
      <x:c r="I7" s="149"/>
      <x:c r="J7" s="149"/>
      <x:c r="K7" s="149"/>
      <x:c r="L7" s="149"/>
      <x:c r="M7" s="150"/>
    </x:row>
    <x:row r="8" spans="1:24" ht="16.199999999999999">
      <x:c r="A8" s="27"/>
      <x:c r="B8" s="27"/>
      <x:c r="C8" s="27"/>
      <x:c r="D8" s="27"/>
      <x:c r="E8" s="27"/>
      <x:c r="F8" s="27"/>
      <x:c r="G8" s="27"/>
      <x:c r="H8" s="27"/>
      <x:c r="I8" s="27"/>
      <x:c r="J8" s="27"/>
      <x:c r="K8" s="27"/>
      <x:c r="L8" s="27"/>
      <x:c r="M8" s="27"/>
      <x:c r="S8" s="138" t="s">
        <x:v>302</x:v>
      </x:c>
      <x:c r="T8" s="139"/>
      <x:c r="U8" s="139"/>
      <x:c r="V8" s="139"/>
      <x:c r="W8" s="139"/>
      <x:c r="X8" s="140"/>
    </x:row>
    <x:row r="9" spans="1:19" ht="16.800000000000001">
      <x:c r="A9" s="27"/>
      <x:c r="B9" s="59" t="s">
        <x:v>10</x:v>
      </x:c>
      <x:c r="C9" s="138" t="s">
        <x:v>21</x:v>
      </x:c>
      <x:c r="D9" s="139"/>
      <x:c r="E9" s="139"/>
      <x:c r="F9" s="151"/>
      <x:c r="G9" s="138" t="s">
        <x:v>19</x:v>
      </x:c>
      <x:c r="H9" s="139"/>
      <x:c r="I9" s="139"/>
      <x:c r="J9" s="139"/>
      <x:c r="K9" s="151"/>
      <x:c r="L9" s="58" t="s">
        <x:v>17</x:v>
      </x:c>
      <x:c r="M9" s="57" t="s">
        <x:v>22</x:v>
      </x:c>
      <x:c r="S9" s="25" t="s">
        <x:v>54</x:v>
      </x:c>
    </x:row>
    <x:row r="10" spans="1:20" ht="16.199999999999999">
      <x:c r="A10" s="27"/>
      <x:c r="B10" s="62">
        <x:v>1</x:v>
      </x:c>
      <x:c r="C10" s="38" t="s">
        <x:v>180</x:v>
      </x:c>
      <x:c r="D10" s="54"/>
      <x:c r="E10" s="54"/>
      <x:c r="F10" s="54"/>
      <x:c r="G10" s="56" t="s">
        <x:v>290</x:v>
      </x:c>
      <x:c r="H10" s="55"/>
      <x:c r="I10" s="55"/>
      <x:c r="J10" s="55"/>
      <x:c r="K10" s="55"/>
      <x:c r="L10" s="38" t="s">
        <x:v>160</x:v>
      </x:c>
      <x:c r="M10" s="99" t="s">
        <x:v>290</x:v>
      </x:c>
      <x:c r="T10" s="25" t="str">
        <x:f>CONCAT("""",C10,""": ""test1"",")</x:f>
        <x:v>"EmpNo": "test1",</x:v>
      </x:c>
    </x:row>
    <x:row r="11" spans="1:20">
      <x:c r="A11" s="27"/>
      <x:c r="B11" s="62">
        <x:v>2</x:v>
      </x:c>
      <x:c r="C11" s="38" t="s">
        <x:v>276</x:v>
      </x:c>
      <x:c r="D11" s="54"/>
      <x:c r="E11" s="54"/>
      <x:c r="F11" s="54"/>
      <x:c r="G11" s="38" t="s">
        <x:v>138</x:v>
      </x:c>
      <x:c r="H11" s="54"/>
      <x:c r="I11" s="54"/>
      <x:c r="J11" s="54"/>
      <x:c r="K11" s="54"/>
      <x:c r="L11" s="38" t="s">
        <x:v>160</x:v>
      </x:c>
      <x:c r="M11" s="124" t="s">
        <x:v>357</x:v>
      </x:c>
      <x:c r="T11" s="25" t="str">
        <x:f>CONCAT("""",C11,""": """,M11,""",")</x:f>
        <x:v>"DataType": "comp_detail_info",</x:v>
      </x:c>
    </x:row>
    <x:row r="12" spans="1:20" ht="31.199999999999999">
      <x:c r="A12" s="27"/>
      <x:c r="B12" s="62">
        <x:v>3</x:v>
      </x:c>
      <x:c r="C12" s="38" t="s">
        <x:v>294</x:v>
      </x:c>
      <x:c r="D12" s="54"/>
      <x:c r="E12" s="54"/>
      <x:c r="F12" s="54"/>
      <x:c r="G12" s="38" t="s">
        <x:v>166</x:v>
      </x:c>
      <x:c r="H12" s="54"/>
      <x:c r="I12" s="54"/>
      <x:c r="J12" s="54"/>
      <x:c r="K12" s="54"/>
      <x:c r="L12" s="38" t="s">
        <x:v>150</x:v>
      </x:c>
      <x:c r="M12" s="98" t="s">
        <x:v>259</x:v>
      </x:c>
      <x:c r="T12" s="25" t="str">
        <x:f>CONCAT("""",C12,""": ""2022-01-01 16:21:31.11111"",")</x:f>
        <x:v>"CreateDate": "2022-01-01 16:21:31.11111",</x:v>
      </x:c>
    </x:row>
    <x:row r="13" spans="1:20" ht="31.199999999999999">
      <x:c r="A13" s="27"/>
      <x:c r="B13" s="62">
        <x:v>4</x:v>
      </x:c>
      <x:c r="C13" s="38" t="s">
        <x:v>293</x:v>
      </x:c>
      <x:c r="D13" s="54"/>
      <x:c r="E13" s="54"/>
      <x:c r="F13" s="54"/>
      <x:c r="G13" s="38" t="s">
        <x:v>178</x:v>
      </x:c>
      <x:c r="H13" s="54"/>
      <x:c r="I13" s="54"/>
      <x:c r="J13" s="54"/>
      <x:c r="K13" s="54"/>
      <x:c r="L13" s="38" t="s">
        <x:v>150</x:v>
      </x:c>
      <x:c r="M13" s="98" t="s">
        <x:v>259</x:v>
      </x:c>
      <x:c r="T13" s="25" t="str">
        <x:f>CONCAT("""",C13,""": ""2022-10-01 16:21:31.11111"",")</x:f>
        <x:v>"UpdateDate": "2022-10-01 16:21:31.11111",</x:v>
      </x:c>
    </x:row>
    <x:row r="14" spans="1:20">
      <x:c r="A14" s="27"/>
      <x:c r="B14" s="62">
        <x:v>5</x:v>
      </x:c>
      <x:c r="C14" s="54" t="s">
        <x:v>159</x:v>
      </x:c>
      <x:c r="D14" s="54"/>
      <x:c r="E14" s="54"/>
      <x:c r="F14" s="54"/>
      <x:c r="G14" s="38" t="s">
        <x:v>58</x:v>
      </x:c>
      <x:c r="H14" s="54"/>
      <x:c r="I14" s="54"/>
      <x:c r="J14" s="54"/>
      <x:c r="K14" s="54"/>
      <x:c r="L14" s="38"/>
      <x:c r="M14" s="53"/>
      <x:c r="T14" s="25" t="str">
        <x:f>CONCAT("""",C14,""": ")</x:f>
        <x:v xml:space="preserve">"Data": </x:v>
      </x:c>
    </x:row>
    <x:row r="15" spans="1:20">
      <x:c r="A15" s="27"/>
      <x:c r="B15" s="52"/>
      <x:c r="C15" s="51"/>
      <x:c r="D15" s="50"/>
      <x:c r="E15" s="50"/>
      <x:c r="F15" s="50"/>
      <x:c r="G15" s="49"/>
      <x:c r="H15" s="48"/>
      <x:c r="I15" s="48"/>
      <x:c r="J15" s="48"/>
      <x:c r="K15" s="48"/>
      <x:c r="L15" s="47"/>
      <x:c r="M15" s="46"/>
      <x:c r="T15" s="25" t="s">
        <x:v>54</x:v>
      </x:c>
    </x:row>
    <x:row r="16" spans="1:21">
      <x:c r="A16" s="27"/>
      <x:c r="B16" s="72" t="s">
        <x:v>68</x:v>
      </x:c>
      <x:c r="C16" s="44"/>
      <x:c r="D16" s="44" t="s">
        <x:v>308</x:v>
      </x:c>
      <x:c r="E16" s="44"/>
      <x:c r="F16" s="44"/>
      <x:c r="G16" s="43"/>
      <x:c r="H16" s="42" t="s">
        <x:v>206</x:v>
      </x:c>
      <x:c r="I16" s="42"/>
      <x:c r="J16" s="42"/>
      <x:c r="K16" s="42"/>
      <x:c r="L16" s="41" t="s">
        <x:v>20</x:v>
      </x:c>
      <x:c r="M16" s="128"/>
      <x:c r="N16" s="39"/>
      <x:c r="O16" s="25" t="str">
        <x:f>CONCAT("""",D16,""": {""type"": """,$L16,"""},")</x:f>
        <x:v>"Category": {"type": "list"},</x:v>
      </x:c>
      <x:c r="U16" s="25" t="str">
        <x:f>CONCAT("""",D16,""": [{")</x:f>
        <x:v>"Category": [{</x:v>
      </x:c>
    </x:row>
    <x:row r="17" spans="1:22">
      <x:c r="A17" s="27"/>
      <x:c r="B17" s="72"/>
      <x:c r="C17" s="44"/>
      <x:c r="D17" s="44"/>
      <x:c r="E17" s="44" t="s">
        <x:v>251</x:v>
      </x:c>
      <x:c r="F17" s="44"/>
      <x:c r="G17" s="43"/>
      <x:c r="H17" s="42"/>
      <x:c r="I17" s="42" t="s">
        <x:v>205</x:v>
      </x:c>
      <x:c r="J17" s="42"/>
      <x:c r="K17" s="42"/>
      <x:c r="L17" s="41" t="s">
        <x:v>160</x:v>
      </x:c>
      <x:c r="M17" s="128" t="s">
        <x:v>41</x:v>
      </x:c>
      <x:c r="N17" s="39"/>
      <x:c r="P17" s="25" t="s">
        <x:v>93</x:v>
      </x:c>
      <x:c r="V17" s="25" t="s">
        <x:v>341</x:v>
      </x:c>
    </x:row>
    <x:row r="18" spans="1:22">
      <x:c r="A18" s="27"/>
      <x:c r="B18" s="72"/>
      <x:c r="C18" s="44"/>
      <x:c r="D18" s="44"/>
      <x:c r="E18" s="44" t="s">
        <x:v>252</x:v>
      </x:c>
      <x:c r="F18" s="44"/>
      <x:c r="G18" s="43"/>
      <x:c r="H18" s="42"/>
      <x:c r="I18" s="42" t="s">
        <x:v>172</x:v>
      </x:c>
      <x:c r="J18" s="42"/>
      <x:c r="K18" s="42"/>
      <x:c r="L18" s="41" t="s">
        <x:v>14</x:v>
      </x:c>
      <x:c r="M18" s="128"/>
      <x:c r="N18" s="39"/>
      <x:c r="P18" s="25" t="s">
        <x:v>94</x:v>
      </x:c>
      <x:c r="V18" s="25" t="s">
        <x:v>330</x:v>
      </x:c>
    </x:row>
    <x:row r="19" spans="1:14">
      <x:c r="A19" s="27"/>
      <x:c r="B19" s="72"/>
      <x:c r="C19" s="44"/>
      <x:c r="D19" s="44"/>
      <x:c r="E19" s="44" t="s">
        <x:v>244</x:v>
      </x:c>
      <x:c r="F19" s="44"/>
      <x:c r="G19" s="43"/>
      <x:c r="H19" s="42"/>
      <x:c r="I19" s="42" t="s">
        <x:v>191</x:v>
      </x:c>
      <x:c r="J19" s="42"/>
      <x:c r="K19" s="42"/>
      <x:c r="L19" s="41" t="s">
        <x:v>20</x:v>
      </x:c>
      <x:c r="M19" s="128"/>
      <x:c r="N19" s="39"/>
    </x:row>
    <x:row r="20" spans="1:22">
      <x:c r="A20" s="27"/>
      <x:c r="B20" s="72"/>
      <x:c r="C20" s="37"/>
      <x:c r="D20" s="37"/>
      <x:c r="E20" s="44"/>
      <x:c r="F20" s="44" t="s">
        <x:v>173</x:v>
      </x:c>
      <x:c r="G20" s="43"/>
      <x:c r="H20" s="42"/>
      <x:c r="I20" s="42"/>
      <x:c r="J20" s="42" t="s">
        <x:v>209</x:v>
      </x:c>
      <x:c r="K20" s="42"/>
      <x:c r="L20" s="41" t="s">
        <x:v>14</x:v>
      </x:c>
      <x:c r="M20" s="128" t="s">
        <x:v>211</x:v>
      </x:c>
      <x:c r="N20" s="39"/>
      <x:c r="P20" s="25" t="str">
        <x:f t="shared" ref="P20:P30" si="0">CONCAT("""",E20,""": {""type"": """,$L20,"""},")</x:f>
        <x:v>"": {"type": "text"},</x:v>
      </x:c>
      <x:c r="V20" s="25" t="str">
        <x:f>CONCAT("""",E20,""": ""집합부설계""")</x:f>
        <x:v>"": "집합부설계"</x:v>
      </x:c>
    </x:row>
    <x:row r="21" spans="1:22">
      <x:c r="A21" s="27"/>
      <x:c r="B21" s="72"/>
      <x:c r="C21" s="37"/>
      <x:c r="D21" s="37"/>
      <x:c r="E21" s="37"/>
      <x:c r="F21" s="37" t="s">
        <x:v>12</x:v>
      </x:c>
      <x:c r="G21" s="36"/>
      <x:c r="H21" s="35"/>
      <x:c r="I21" s="35"/>
      <x:c r="J21" s="35" t="s">
        <x:v>312</x:v>
      </x:c>
      <x:c r="K21" s="35"/>
      <x:c r="L21" s="41" t="s">
        <x:v>14</x:v>
      </x:c>
      <x:c r="M21" s="128" t="s">
        <x:v>211</x:v>
      </x:c>
      <x:c r="N21" s="39"/>
      <x:c r="P21" s="25" t="str">
        <x:f t="shared" si="0"/>
        <x:v>"": {"type": "text"},</x:v>
      </x:c>
      <x:c r="V21" s="25" t="str">
        <x:f>CONCAT("""",E21,""": ""건축구조기준 KDS 41 33 05 '목구조 접합부의 설계' 근거한 목재 접합부 설계 프로그램""")</x:f>
        <x:v>"": "건축구조기준 KDS 41 33 05 '목구조 접합부의 설계' 근거한 목재 접합부 설계 프로그램"</x:v>
      </x:c>
    </x:row>
    <x:row r="22" spans="1:22" s="133" customFormat="1">
      <x:c r="A22" s="129"/>
      <x:c r="B22" s="130"/>
      <x:c r="C22" s="131"/>
      <x:c r="D22" s="131"/>
      <x:c r="E22" s="132"/>
      <x:c r="F22" s="37" t="s">
        <x:v>210</x:v>
      </x:c>
      <x:c r="G22" s="36"/>
      <x:c r="H22" s="35"/>
      <x:c r="I22" s="35"/>
      <x:c r="J22" s="35" t="s">
        <x:v>212</x:v>
      </x:c>
      <x:c r="K22" s="35"/>
      <x:c r="L22" s="41" t="s">
        <x:v>160</x:v>
      </x:c>
      <x:c r="M22" s="128" t="s">
        <x:v>211</x:v>
      </x:c>
      <x:c r="P22" s="133" t="str">
        <x:f t="shared" si="0"/>
        <x:v>"": {"type": "keyword"},</x:v>
      </x:c>
      <x:c r="V22" s="133" t="str">
        <x:f>CONCAT("""",E22,""": ""..\project\upload\test1\image.jpg""")</x:f>
        <x:v>"": "..\project\upload\test1\image.jpg"</x:v>
      </x:c>
    </x:row>
    <x:row r="23" spans="1:22" ht="46.799999999999997">
      <x:c r="A23" s="27"/>
      <x:c r="B23" s="72"/>
      <x:c r="C23" s="37"/>
      <x:c r="D23" s="37"/>
      <x:c r="E23" s="37"/>
      <x:c r="F23" s="37" t="s">
        <x:v>300</x:v>
      </x:c>
      <x:c r="G23" s="36"/>
      <x:c r="H23" s="35"/>
      <x:c r="I23" s="35"/>
      <x:c r="J23" s="35" t="s">
        <x:v>174</x:v>
      </x:c>
      <x:c r="K23" s="35"/>
      <x:c r="L23" s="41" t="s">
        <x:v>160</x:v>
      </x:c>
      <x:c r="M23" s="137" t="s">
        <x:v>36</x:v>
      </x:c>
      <x:c r="P23" s="25" t="str">
        <x:f t="shared" si="0"/>
        <x:v>"": {"type": "keyword"},</x:v>
      </x:c>
      <x:c r="V23" s="25" t="str">
        <x:f>CONCAT("""",E23,""": ""1""")</x:f>
        <x:v>"": "1"</x:v>
      </x:c>
    </x:row>
    <x:row r="24" spans="1:22">
      <x:c r="A24" s="27"/>
      <x:c r="B24" s="72"/>
      <x:c r="C24" s="37"/>
      <x:c r="D24" s="37"/>
      <x:c r="E24" s="37"/>
      <x:c r="F24" s="37" t="s">
        <x:v>315</x:v>
      </x:c>
      <x:c r="G24" s="36"/>
      <x:c r="H24" s="35"/>
      <x:c r="I24" s="35"/>
      <x:c r="J24" s="35" t="s">
        <x:v>253</x:v>
      </x:c>
      <x:c r="K24" s="35"/>
      <x:c r="L24" s="41" t="s">
        <x:v>137</x:v>
      </x:c>
      <x:c r="M24" s="40" t="s">
        <x:v>67</x:v>
      </x:c>
      <x:c r="P24" s="25" t="str">
        <x:f t="shared" si="0"/>
        <x:v>"": {"type": "integer"},</x:v>
      </x:c>
      <x:c r="V24" s="25" t="str">
        <x:f>CONCAT("""",E24,""": ""100,000~""")</x:f>
        <x:v>"": "100,000~"</x:v>
      </x:c>
    </x:row>
    <x:row r="25" spans="1:22">
      <x:c r="A25" s="27"/>
      <x:c r="B25" s="72"/>
      <x:c r="C25" s="37"/>
      <x:c r="D25" s="37"/>
      <x:c r="E25" s="37"/>
      <x:c r="F25" s="37" t="s">
        <x:v>307</x:v>
      </x:c>
      <x:c r="G25" s="36"/>
      <x:c r="H25" s="35"/>
      <x:c r="I25" s="35"/>
      <x:c r="J25" s="35" t="s">
        <x:v>348</x:v>
      </x:c>
      <x:c r="K25" s="35"/>
      <x:c r="L25" s="41" t="s">
        <x:v>160</x:v>
      </x:c>
      <x:c r="M25" s="128" t="s">
        <x:v>207</x:v>
      </x:c>
      <x:c r="P25" s="64" t="str">
        <x:f t="shared" si="0"/>
        <x:v>"": {"type": "keyword"},</x:v>
      </x:c>
      <x:c r="V25" s="25" t="str">
        <x:f>CONCAT("""",E25,""": """"")</x:f>
        <x:v>"": ""</x:v>
      </x:c>
    </x:row>
    <x:row r="26" spans="1:16">
      <x:c r="A26" s="27"/>
      <x:c r="B26" s="72"/>
      <x:c r="C26" s="37"/>
      <x:c r="D26" s="37"/>
      <x:c r="E26" s="37"/>
      <x:c r="F26" s="37" t="s">
        <x:v>311</x:v>
      </x:c>
      <x:c r="G26" s="36"/>
      <x:c r="H26" s="35"/>
      <x:c r="I26" s="35"/>
      <x:c r="J26" s="35" t="s">
        <x:v>256</x:v>
      </x:c>
      <x:c r="K26" s="35"/>
      <x:c r="L26" s="41" t="s">
        <x:v>14</x:v>
      </x:c>
      <x:c r="M26" s="128" t="s">
        <x:v>62</x:v>
      </x:c>
      <x:c r="P26" s="64" t="str">
        <x:f t="shared" si="0"/>
        <x:v>"": {"type": "text"},</x:v>
      </x:c>
    </x:row>
    <x:row r="27" spans="1:22" ht="31.199999999999999">
      <x:c r="A27" s="27"/>
      <x:c r="B27" s="72"/>
      <x:c r="C27" s="37"/>
      <x:c r="D27" s="37"/>
      <x:c r="E27" s="37"/>
      <x:c r="F27" s="37" t="s">
        <x:v>316</x:v>
      </x:c>
      <x:c r="G27" s="36"/>
      <x:c r="H27" s="35"/>
      <x:c r="I27" s="35"/>
      <x:c r="J27" s="35" t="s">
        <x:v>208</x:v>
      </x:c>
      <x:c r="K27" s="35"/>
      <x:c r="L27" s="41" t="s">
        <x:v>160</x:v>
      </x:c>
      <x:c r="M27" s="135" t="s">
        <x:v>87</x:v>
      </x:c>
      <x:c r="P27" s="64" t="str">
        <x:f t="shared" si="0"/>
        <x:v>"": {"type": "keyword"},</x:v>
      </x:c>
      <x:c r="V27" s="39" t="str">
        <x:f>CONCAT("""",E27,""": ""/common/downloadFile.do?fileId=181""")</x:f>
        <x:v>"": "/common/downloadFile.do?fileId=181"</x:v>
      </x:c>
    </x:row>
    <x:row r="28" spans="1:22">
      <x:c r="A28" s="27"/>
      <x:c r="B28" s="72"/>
      <x:c r="C28" s="37"/>
      <x:c r="D28" s="37"/>
      <x:c r="E28" s="37"/>
      <x:c r="F28" s="37" t="s">
        <x:v>203</x:v>
      </x:c>
      <x:c r="G28" s="36"/>
      <x:c r="H28" s="35"/>
      <x:c r="I28" s="35"/>
      <x:c r="J28" s="35" t="s">
        <x:v>6</x:v>
      </x:c>
      <x:c r="K28" s="35"/>
      <x:c r="L28" s="34" t="s">
        <x:v>14</x:v>
      </x:c>
      <x:c r="M28" s="128" t="s">
        <x:v>119</x:v>
      </x:c>
      <x:c r="P28" s="64" t="str">
        <x:f t="shared" si="0"/>
        <x:v>"": {"type": "text"},</x:v>
      </x:c>
      <x:c r="V28" s="25" t="str">
        <x:f>CONCAT("""",E28,""": ""단위""")</x:f>
        <x:v>"": "단위"</x:v>
      </x:c>
    </x:row>
    <x:row r="29" spans="1:22">
      <x:c r="A29" s="27"/>
      <x:c r="B29" s="72"/>
      <x:c r="C29" s="37"/>
      <x:c r="D29" s="37"/>
      <x:c r="E29" s="37"/>
      <x:c r="F29" s="37" t="s">
        <x:v>310</x:v>
      </x:c>
      <x:c r="G29" s="36"/>
      <x:c r="H29" s="35"/>
      <x:c r="I29" s="35"/>
      <x:c r="J29" s="35" t="s">
        <x:v>73</x:v>
      </x:c>
      <x:c r="K29" s="35"/>
      <x:c r="L29" s="34" t="s">
        <x:v>14</x:v>
      </x:c>
      <x:c r="M29" s="128" t="s">
        <x:v>130</x:v>
      </x:c>
      <x:c r="P29" s="64" t="str">
        <x:f t="shared" si="0"/>
        <x:v>"": {"type": "text"},</x:v>
      </x:c>
      <x:c r="V29" s="25" t="str">
        <x:f>CONCAT("""",E29,""": ""규격""")</x:f>
        <x:v>"": "규격"</x:v>
      </x:c>
    </x:row>
    <x:row r="30" spans="1:22">
      <x:c r="A30" s="27"/>
      <x:c r="B30" s="72"/>
      <x:c r="C30" s="37"/>
      <x:c r="D30" s="37"/>
      <x:c r="E30" s="37"/>
      <x:c r="F30" s="37" t="s">
        <x:v>250</x:v>
      </x:c>
      <x:c r="G30" s="36"/>
      <x:c r="H30" s="35"/>
      <x:c r="I30" s="35"/>
      <x:c r="J30" s="35" t="s">
        <x:v>81</x:v>
      </x:c>
      <x:c r="K30" s="35"/>
      <x:c r="L30" s="41" t="s">
        <x:v>160</x:v>
      </x:c>
      <x:c r="M30" s="128" t="s">
        <x:v>91</x:v>
      </x:c>
      <x:c r="P30" s="64" t="str">
        <x:f t="shared" si="0"/>
        <x:v>"": {"type": "keyword"},</x:v>
      </x:c>
      <x:c r="V30" s="25" t="str">
        <x:f>CONCAT("""",E30,""": ""..\project\upload\test1\image.jpg""")</x:f>
        <x:v>"": "..\project\upload\test1\image.jpg"</x:v>
      </x:c>
    </x:row>
    <x:row r="31" spans="1:21">
      <x:c r="A31" s="27"/>
      <x:c r="B31" s="63"/>
      <x:c r="C31" s="37"/>
      <x:c r="D31" s="37"/>
      <x:c r="E31" s="37"/>
      <x:c r="F31" s="37"/>
      <x:c r="G31" s="36"/>
      <x:c r="H31" s="35"/>
      <x:c r="I31" s="35"/>
      <x:c r="J31" s="35"/>
      <x:c r="K31" s="35"/>
      <x:c r="L31" s="34"/>
      <x:c r="M31" s="40"/>
      <x:c r="U31" s="25" t="s">
        <x:v>79</x:v>
      </x:c>
    </x:row>
    <x:row r="32" spans="1:20">
      <x:c r="A32" s="27"/>
      <x:c r="B32" s="63"/>
      <x:c r="C32" s="37"/>
      <x:c r="D32" s="37"/>
      <x:c r="E32" s="37"/>
      <x:c r="F32" s="37"/>
      <x:c r="G32" s="36"/>
      <x:c r="H32" s="35"/>
      <x:c r="I32" s="35"/>
      <x:c r="J32" s="35"/>
      <x:c r="K32" s="35"/>
      <x:c r="L32" s="34"/>
      <x:c r="M32" s="40"/>
      <x:c r="T32" s="25" t="s">
        <x:v>55</x:v>
      </x:c>
    </x:row>
    <x:row r="33" spans="1:19">
      <x:c r="A33" s="27"/>
      <x:c r="B33" s="63"/>
      <x:c r="C33" s="37"/>
      <x:c r="D33" s="37"/>
      <x:c r="E33" s="37"/>
      <x:c r="F33" s="37"/>
      <x:c r="G33" s="36"/>
      <x:c r="H33" s="35"/>
      <x:c r="I33" s="35"/>
      <x:c r="J33" s="35"/>
      <x:c r="K33" s="35"/>
      <x:c r="L33" s="34"/>
      <x:c r="M33" s="40"/>
      <x:c r="S33" s="25" t="s">
        <x:v>55</x:v>
      </x:c>
    </x:row>
    <x:row r="34" spans="1:13">
      <x:c r="A34" s="27"/>
      <x:c r="B34" s="63"/>
      <x:c r="C34" s="37"/>
      <x:c r="D34" s="37"/>
      <x:c r="E34" s="37"/>
      <x:c r="F34" s="37"/>
      <x:c r="G34" s="36"/>
      <x:c r="H34" s="35"/>
      <x:c r="I34" s="35"/>
      <x:c r="J34" s="35"/>
      <x:c r="K34" s="35"/>
      <x:c r="L34" s="34"/>
      <x:c r="M34" s="33"/>
    </x:row>
    <x:row r="35" spans="1:13" ht="16.199999999999999">
      <x:c r="A35" s="27"/>
      <x:c r="B35" s="100"/>
      <x:c r="C35" s="32"/>
      <x:c r="D35" s="32"/>
      <x:c r="E35" s="32"/>
      <x:c r="F35" s="32"/>
      <x:c r="G35" s="31"/>
      <x:c r="H35" s="30"/>
      <x:c r="I35" s="30"/>
      <x:c r="J35" s="30"/>
      <x:c r="K35" s="30"/>
      <x:c r="L35" s="29"/>
      <x:c r="M35" s="28"/>
    </x:row>
    <x:row r="36" spans="1:13">
      <x:c r="A36" s="27"/>
      <x:c r="B36" s="27"/>
      <x:c r="C36" s="27"/>
      <x:c r="D36" s="27"/>
      <x:c r="E36" s="27"/>
      <x:c r="F36" s="27"/>
      <x:c r="G36" s="27"/>
      <x:c r="H36" s="27"/>
      <x:c r="I36" s="27"/>
      <x:c r="J36" s="27"/>
      <x:c r="K36" s="27"/>
      <x:c r="L36" s="27"/>
      <x:c r="M36" s="27"/>
    </x:row>
    <x:row r="37" spans="1:13">
      <x:c r="A37" s="27"/>
      <x:c r="B37" s="27"/>
      <x:c r="C37" s="27"/>
      <x:c r="D37" s="27"/>
      <x:c r="E37" s="27"/>
      <x:c r="F37" s="27"/>
      <x:c r="G37" s="27"/>
      <x:c r="H37" s="27"/>
      <x:c r="I37" s="27"/>
      <x:c r="J37" s="27"/>
      <x:c r="K37" s="27"/>
      <x:c r="L37" s="27"/>
      <x:c r="M37" s="27"/>
    </x:row>
    <x:row r="38" spans="1:13">
      <x:c r="A38" s="27"/>
      <x:c r="B38" s="27"/>
      <x:c r="C38" s="27"/>
      <x:c r="D38" s="27"/>
      <x:c r="E38" s="27"/>
      <x:c r="F38" s="27"/>
      <x:c r="G38" s="27"/>
      <x:c r="H38" s="27"/>
      <x:c r="I38" s="27"/>
      <x:c r="J38" s="27"/>
      <x:c r="K38" s="27"/>
      <x:c r="L38" s="27"/>
      <x:c r="M38" s="27"/>
    </x:row>
    <x:row r="39" spans="1:13">
      <x:c r="A39" s="27"/>
      <x:c r="B39" s="27"/>
      <x:c r="C39" s="27"/>
      <x:c r="D39" s="27"/>
      <x:c r="E39" s="27"/>
      <x:c r="F39" s="27"/>
      <x:c r="G39" s="27"/>
      <x:c r="H39" s="27"/>
      <x:c r="I39" s="27"/>
      <x:c r="J39" s="27"/>
      <x:c r="K39" s="27"/>
      <x:c r="L39" s="27"/>
      <x:c r="M39" s="27"/>
    </x:row>
  </x:sheetData>
  <x:mergeCells count="14">
    <x:mergeCell ref="S8:X8"/>
    <x:mergeCell ref="F6:M6"/>
    <x:mergeCell ref="F7:M7"/>
    <x:mergeCell ref="C9:F9"/>
    <x:mergeCell ref="G9:K9"/>
    <x:mergeCell ref="A2:B2"/>
    <x:mergeCell ref="F3:K3"/>
    <x:mergeCell ref="F4:M4"/>
    <x:mergeCell ref="F5:M5"/>
    <x:mergeCell ref="B7:E7"/>
    <x:mergeCell ref="B6:E6"/>
    <x:mergeCell ref="B5:E5"/>
    <x:mergeCell ref="B3:E3"/>
    <x:mergeCell ref="B4:E4"/>
  </x:mergeCells>
  <x:hyperlinks>
    <x:hyperlink ref="M1:M1" location=""/>
  </x:hyperlinks>
  <x:printOptions horizontalCentered="0" verticalCentered="0" headings="0" gridLines="1" gridLinesSet="1"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T50"/>
  <x:sheetViews>
    <x:sheetView showGridLines="0" topLeftCell="A8" zoomScaleNormal="100" zoomScaleSheetLayoutView="75" workbookViewId="0">
      <x:selection activeCell="K31" activeCellId="0" sqref="K31:K31"/>
    </x:sheetView>
  </x:sheetViews>
  <x:sheetFormatPr defaultColWidth="9" defaultRowHeight="13.199999999999999"/>
  <x:cols>
    <x:col min="1" max="1" width="2.69921875" style="25" customWidth="1"/>
    <x:col min="2" max="2" width="6.09765625" style="26" bestFit="1" customWidth="1"/>
    <x:col min="3" max="3" width="2.8984375" style="20" customWidth="1"/>
    <x:col min="4" max="4" width="3.09765625" style="20" customWidth="1"/>
    <x:col min="5" max="5" width="18.5" style="20" customWidth="1"/>
    <x:col min="6" max="7" width="3.19921875" style="20" customWidth="1"/>
    <x:col min="8" max="8" width="4.19921875" style="20" customWidth="1"/>
    <x:col min="9" max="9" width="18.59765625" style="20" customWidth="1"/>
    <x:col min="10" max="10" width="17.5" style="20" customWidth="1"/>
    <x:col min="11" max="11" width="50.69921875" style="20" customWidth="1"/>
    <x:col min="12" max="12" width="9" style="25" customWidth="1"/>
    <x:col min="13" max="13" width="31.796875" style="25" customWidth="1"/>
    <x:col min="14" max="14" width="2" style="25" customWidth="1"/>
    <x:col min="15" max="15" width="6.8984375" style="25" customWidth="1"/>
    <x:col min="16" max="16384" width="9" style="25"/>
  </x:cols>
  <x:sheetData>
    <x:row r="1" spans="2:11" ht="16.399999999999999">
      <x:c r="B1" s="20"/>
      <x:c r="K1" s="15" t="s">
        <x:v>15</x:v>
      </x:c>
    </x:row>
    <x:row r="2" spans="1:11">
      <x:c r="A2" s="152"/>
      <x:c r="B2" s="152"/>
      <x:c r="C2" s="27"/>
      <x:c r="D2" s="27"/>
      <x:c r="E2" s="27"/>
      <x:c r="F2" s="27"/>
      <x:c r="G2" s="27"/>
      <x:c r="H2" s="27"/>
      <x:c r="I2" s="27"/>
      <x:c r="J2" s="27"/>
      <x:c r="K2" s="27"/>
    </x:row>
    <x:row r="3" spans="1:11" ht="13.550000000000001">
      <x:c r="A3" s="27"/>
      <x:c r="B3" s="153" t="s">
        <x:v>18</x:v>
      </x:c>
      <x:c r="C3" s="154"/>
      <x:c r="D3" s="155"/>
      <x:c r="E3" s="156" t="s">
        <x:v>282</x:v>
      </x:c>
      <x:c r="F3" s="157"/>
      <x:c r="G3" s="157"/>
      <x:c r="H3" s="157"/>
      <x:c r="I3" s="158"/>
      <x:c r="J3" s="61" t="s">
        <x:v>144</x:v>
      </x:c>
      <x:c r="K3" s="60" t="s">
        <x:v>175</x:v>
      </x:c>
    </x:row>
    <x:row r="4" spans="1:11" ht="28.949999999999999" customHeight="1">
      <x:c r="A4" s="27"/>
      <x:c r="B4" s="159" t="s">
        <x:v>141</x:v>
      </x:c>
      <x:c r="C4" s="160"/>
      <x:c r="D4" s="161"/>
      <x:c r="E4" s="162" t="s">
        <x:v>327</x:v>
      </x:c>
      <x:c r="F4" s="163"/>
      <x:c r="G4" s="163"/>
      <x:c r="H4" s="163"/>
      <x:c r="I4" s="163"/>
      <x:c r="J4" s="163"/>
      <x:c r="K4" s="164"/>
    </x:row>
    <x:row r="5" spans="1:11">
      <x:c r="A5" s="27"/>
      <x:c r="B5" s="165" t="s">
        <x:v>61</x:v>
      </x:c>
      <x:c r="C5" s="166"/>
      <x:c r="D5" s="166"/>
      <x:c r="E5" s="167" t="s">
        <x:v>313</x:v>
      </x:c>
      <x:c r="F5" s="167"/>
      <x:c r="G5" s="167"/>
      <x:c r="H5" s="167"/>
      <x:c r="I5" s="167"/>
      <x:c r="J5" s="167"/>
      <x:c r="K5" s="168"/>
    </x:row>
    <x:row r="6" spans="1:11">
      <x:c r="A6" s="27"/>
      <x:c r="B6" s="141" t="s">
        <x:v>156</x:v>
      </x:c>
      <x:c r="C6" s="142"/>
      <x:c r="D6" s="143"/>
      <x:c r="E6" s="144"/>
      <x:c r="F6" s="145"/>
      <x:c r="G6" s="145"/>
      <x:c r="H6" s="145"/>
      <x:c r="I6" s="145"/>
      <x:c r="J6" s="145"/>
      <x:c r="K6" s="146"/>
    </x:row>
    <x:row r="7" spans="1:11" ht="17.699999999999999" customHeight="1">
      <x:c r="A7" s="27"/>
      <x:c r="B7" s="147" t="s">
        <x:v>147</x:v>
      </x:c>
      <x:c r="C7" s="148"/>
      <x:c r="D7" s="148"/>
      <x:c r="E7" s="149"/>
      <x:c r="F7" s="149"/>
      <x:c r="G7" s="149"/>
      <x:c r="H7" s="149"/>
      <x:c r="I7" s="149"/>
      <x:c r="J7" s="149"/>
      <x:c r="K7" s="150"/>
    </x:row>
    <x:row r="8" spans="1:20" ht="18" customHeight="1">
      <x:c r="A8" s="27"/>
      <x:c r="B8" s="27"/>
      <x:c r="C8" s="27"/>
      <x:c r="D8" s="27"/>
      <x:c r="E8" s="27"/>
      <x:c r="F8" s="27"/>
      <x:c r="G8" s="27"/>
      <x:c r="H8" s="27"/>
      <x:c r="I8" s="27"/>
      <x:c r="J8" s="27"/>
      <x:c r="K8" s="27"/>
      <x:c r="O8" s="138" t="s">
        <x:v>302</x:v>
      </x:c>
      <x:c r="P8" s="139"/>
      <x:c r="Q8" s="139"/>
      <x:c r="R8" s="139"/>
      <x:c r="S8" s="139"/>
      <x:c r="T8" s="140"/>
    </x:row>
    <x:row r="9" spans="1:15" ht="14.300000000000001">
      <x:c r="A9" s="27"/>
      <x:c r="B9" s="59" t="s">
        <x:v>10</x:v>
      </x:c>
      <x:c r="C9" s="138" t="s">
        <x:v>21</x:v>
      </x:c>
      <x:c r="D9" s="139"/>
      <x:c r="E9" s="151"/>
      <x:c r="F9" s="138" t="s">
        <x:v>19</x:v>
      </x:c>
      <x:c r="G9" s="139"/>
      <x:c r="H9" s="139"/>
      <x:c r="I9" s="151"/>
      <x:c r="J9" s="58" t="s">
        <x:v>17</x:v>
      </x:c>
      <x:c r="K9" s="57" t="s">
        <x:v>22</x:v>
      </x:c>
      <x:c r="O9" s="25" t="s">
        <x:v>54</x:v>
      </x:c>
    </x:row>
    <x:row r="10" spans="1:16">
      <x:c r="A10" s="27"/>
      <x:c r="B10" s="62">
        <x:v>1</x:v>
      </x:c>
      <x:c r="C10" s="38" t="s">
        <x:v>180</x:v>
      </x:c>
      <x:c r="D10" s="54"/>
      <x:c r="E10" s="54"/>
      <x:c r="F10" s="56" t="s">
        <x:v>290</x:v>
      </x:c>
      <x:c r="G10" s="55"/>
      <x:c r="H10" s="55"/>
      <x:c r="I10" s="55"/>
      <x:c r="J10" s="38" t="s">
        <x:v>160</x:v>
      </x:c>
      <x:c r="K10" s="99" t="s">
        <x:v>290</x:v>
      </x:c>
      <x:c r="P10" s="25" t="str">
        <x:f>CONCAT("""",C10,""": ""test1"",")</x:f>
        <x:v>"EmpNo": "test1",</x:v>
      </x:c>
    </x:row>
    <x:row r="11" spans="1:16">
      <x:c r="A11" s="27"/>
      <x:c r="B11" s="62">
        <x:v>2</x:v>
      </x:c>
      <x:c r="C11" s="38" t="s">
        <x:v>276</x:v>
      </x:c>
      <x:c r="D11" s="54"/>
      <x:c r="E11" s="54"/>
      <x:c r="F11" s="38" t="s">
        <x:v>138</x:v>
      </x:c>
      <x:c r="G11" s="54"/>
      <x:c r="H11" s="54"/>
      <x:c r="I11" s="54"/>
      <x:c r="J11" s="38" t="s">
        <x:v>160</x:v>
      </x:c>
      <x:c r="K11" s="124" t="s">
        <x:v>289</x:v>
      </x:c>
      <x:c r="P11" s="25" t="str">
        <x:f>CONCAT("""",C11,""": """,K11,""",")</x:f>
        <x:v>"DataType": "comp_info",</x:v>
      </x:c>
    </x:row>
    <x:row r="12" spans="1:16" ht="26.350000000000001">
      <x:c r="A12" s="27"/>
      <x:c r="B12" s="62">
        <x:v>3</x:v>
      </x:c>
      <x:c r="C12" s="38" t="s">
        <x:v>294</x:v>
      </x:c>
      <x:c r="D12" s="54"/>
      <x:c r="E12" s="54"/>
      <x:c r="F12" s="38" t="s">
        <x:v>166</x:v>
      </x:c>
      <x:c r="G12" s="54"/>
      <x:c r="H12" s="54"/>
      <x:c r="I12" s="54"/>
      <x:c r="J12" s="38" t="s">
        <x:v>150</x:v>
      </x:c>
      <x:c r="K12" s="98" t="s">
        <x:v>259</x:v>
      </x:c>
      <x:c r="P12" s="25" t="str">
        <x:f>CONCAT("""",C12,""": ""2022-01-01 16:21:31.11111"",")</x:f>
        <x:v>"CreateDate": "2022-01-01 16:21:31.11111",</x:v>
      </x:c>
    </x:row>
    <x:row r="13" spans="1:16" ht="26.350000000000001">
      <x:c r="A13" s="27"/>
      <x:c r="B13" s="62">
        <x:v>4</x:v>
      </x:c>
      <x:c r="C13" s="38" t="s">
        <x:v>293</x:v>
      </x:c>
      <x:c r="D13" s="54"/>
      <x:c r="E13" s="54"/>
      <x:c r="F13" s="38" t="s">
        <x:v>178</x:v>
      </x:c>
      <x:c r="G13" s="54"/>
      <x:c r="H13" s="54"/>
      <x:c r="I13" s="54"/>
      <x:c r="J13" s="38" t="s">
        <x:v>150</x:v>
      </x:c>
      <x:c r="K13" s="98" t="s">
        <x:v>259</x:v>
      </x:c>
      <x:c r="P13" s="25" t="str">
        <x:f>CONCAT("""",C13,""": ""2022-10-01 16:21:31.11111"",")</x:f>
        <x:v>"UpdateDate": "2022-10-01 16:21:31.11111",</x:v>
      </x:c>
    </x:row>
    <x:row r="14" spans="1:16">
      <x:c r="A14" s="27"/>
      <x:c r="B14" s="62">
        <x:v>5</x:v>
      </x:c>
      <x:c r="C14" s="54" t="s">
        <x:v>159</x:v>
      </x:c>
      <x:c r="D14" s="54"/>
      <x:c r="E14" s="54"/>
      <x:c r="F14" s="38" t="s">
        <x:v>58</x:v>
      </x:c>
      <x:c r="G14" s="54"/>
      <x:c r="H14" s="54"/>
      <x:c r="I14" s="54"/>
      <x:c r="J14" s="38"/>
      <x:c r="K14" s="53"/>
      <x:c r="P14" s="25" t="str">
        <x:f>CONCAT("""",C14,""": ")</x:f>
        <x:v xml:space="preserve">"Data": </x:v>
      </x:c>
    </x:row>
    <x:row r="15" spans="1:16">
      <x:c r="A15" s="27"/>
      <x:c r="B15" s="52"/>
      <x:c r="C15" s="51"/>
      <x:c r="D15" s="50"/>
      <x:c r="E15" s="50"/>
      <x:c r="F15" s="49"/>
      <x:c r="G15" s="48"/>
      <x:c r="H15" s="48"/>
      <x:c r="I15" s="48"/>
      <x:c r="J15" s="47"/>
      <x:c r="K15" s="46"/>
      <x:c r="P15" s="25" t="s">
        <x:v>54</x:v>
      </x:c>
    </x:row>
    <x:row r="16" spans="1:17">
      <x:c r="A16" s="27"/>
      <x:c r="B16" s="72">
        <x:v>5.0999999999999996</x:v>
      </x:c>
      <x:c r="C16" s="44"/>
      <x:c r="D16" s="44" t="s">
        <x:v>281</x:v>
      </x:c>
      <x:c r="E16" s="44"/>
      <x:c r="F16" s="43"/>
      <x:c r="G16" s="42" t="s">
        <x:v>72</x:v>
      </x:c>
      <x:c r="H16" s="42"/>
      <x:c r="I16" s="42"/>
      <x:c r="J16" s="41" t="s">
        <x:v>160</x:v>
      </x:c>
      <x:c r="K16" s="40"/>
      <x:c r="L16" s="39"/>
      <x:c r="M16" s="64" t="str">
        <x:f>CONCAT("""",D16,""": {""type"": """,$J16,"""},")</x:f>
        <x:v>"CompName": {"type": "keyword"},</x:v>
      </x:c>
      <x:c r="Q16" s="25" t="str">
        <x:f>CONCAT("""",D16,""": ""구조인 디자인 연구소""")</x:f>
        <x:v>"CompName": "구조인 디자인 연구소"</x:v>
      </x:c>
    </x:row>
    <x:row r="17" spans="1:17" ht="26.350000000000001">
      <x:c r="A17" s="27"/>
      <x:c r="B17" s="72">
        <x:v>5.2000000000000002</x:v>
      </x:c>
      <x:c r="C17" s="44"/>
      <x:c r="D17" s="44" t="s">
        <x:v>202</x:v>
      </x:c>
      <x:c r="E17" s="44"/>
      <x:c r="F17" s="43"/>
      <x:c r="G17" s="42" t="s">
        <x:v>71</x:v>
      </x:c>
      <x:c r="H17" s="42"/>
      <x:c r="I17" s="42"/>
      <x:c r="J17" s="41" t="s">
        <x:v>160</x:v>
      </x:c>
      <x:c r="K17" s="127" t="s">
        <x:v>132</x:v>
      </x:c>
      <x:c r="L17" s="39"/>
      <x:c r="M17" s="64" t="str">
        <x:f>CONCAT("""",D17,""": {""type"": """,$J17,"""},")</x:f>
        <x:v>"Field": {"type": "keyword"},</x:v>
      </x:c>
      <x:c r="Q17" s="25" t="str">
        <x:f>CONCAT("""",D17,""": ""구조인 디자인 연구소""")</x:f>
        <x:v>"Field": "구조인 디자인 연구소"</x:v>
      </x:c>
    </x:row>
    <x:row r="18" spans="1:17">
      <x:c r="A18" s="27"/>
      <x:c r="B18" s="72">
        <x:v>5.2999999999999998</x:v>
      </x:c>
      <x:c r="C18" s="44"/>
      <x:c r="D18" s="44" t="s">
        <x:v>287</x:v>
      </x:c>
      <x:c r="E18" s="44"/>
      <x:c r="F18" s="43"/>
      <x:c r="G18" s="42" t="s">
        <x:v>291</x:v>
      </x:c>
      <x:c r="H18" s="42"/>
      <x:c r="I18" s="42"/>
      <x:c r="J18" s="41" t="s">
        <x:v>160</x:v>
      </x:c>
      <x:c r="K18" s="45"/>
      <x:c r="L18" s="39"/>
      <x:c r="M18" s="64" t="str">
        <x:f t="shared" ref="M18:M31" si="0">CONCAT("""",D18,""": {""type"": """,$J18,"""},")</x:f>
        <x:v>"LogoPath": {"type": "keyword"},</x:v>
      </x:c>
      <x:c r="Q18" s="25" t="str">
        <x:f>CONCAT("""",D18,""": ""..\project\upload\test1\logo.jpg""")</x:f>
        <x:v>"LogoPath": "..\project\upload\test1\logo.jpg"</x:v>
      </x:c>
    </x:row>
    <x:row r="19" spans="1:17">
      <x:c r="A19" s="27"/>
      <x:c r="B19" s="72">
        <x:v>5.4000000000000004</x:v>
      </x:c>
      <x:c r="C19" s="44"/>
      <x:c r="D19" s="44" t="s">
        <x:v>285</x:v>
      </x:c>
      <x:c r="E19" s="44"/>
      <x:c r="F19" s="43"/>
      <x:c r="G19" s="42" t="s">
        <x:v>283</x:v>
      </x:c>
      <x:c r="H19" s="42"/>
      <x:c r="I19" s="42"/>
      <x:c r="J19" s="41" t="s">
        <x:v>160</x:v>
      </x:c>
      <x:c r="K19" s="45"/>
      <x:c r="L19" s="39"/>
      <x:c r="M19" s="64" t="str">
        <x:f t="shared" si="0"/>
        <x:v>"BannerPath": {"type": "keyword"},</x:v>
      </x:c>
      <x:c r="Q19" s="25" t="str">
        <x:f>CONCAT("""",D19,""": ""..\project\upload\test1\Banner.jpg""")</x:f>
        <x:v>"BannerPath": "..\project\upload\test1\Banner.jpg"</x:v>
      </x:c>
    </x:row>
    <x:row r="20" spans="1:17">
      <x:c r="A20" s="27"/>
      <x:c r="B20" s="72">
        <x:v>5.5</x:v>
      </x:c>
      <x:c r="C20" s="37"/>
      <x:c r="D20" s="37" t="s">
        <x:v>165</x:v>
      </x:c>
      <x:c r="E20" s="37"/>
      <x:c r="F20" s="36"/>
      <x:c r="G20" s="35" t="s">
        <x:v>164</x:v>
      </x:c>
      <x:c r="H20" s="35"/>
      <x:c r="I20" s="35"/>
      <x:c r="J20" s="34" t="s">
        <x:v>14</x:v>
      </x:c>
      <x:c r="K20" s="40"/>
      <x:c r="L20" s="39"/>
      <x:c r="M20" s="64" t="str">
        <x:f t="shared" si="0"/>
        <x:v>"Address": {"type": "text"},</x:v>
      </x:c>
      <x:c r="Q20" s="25" t="str">
        <x:f>CONCAT("""",D20,""": ""서울시 동대문구 서울시립대로 28길 26 2층""")</x:f>
        <x:v>"Address": "서울시 동대문구 서울시립대로 28길 26 2층"</x:v>
      </x:c>
    </x:row>
    <x:row r="21" spans="1:17">
      <x:c r="A21" s="27"/>
      <x:c r="B21" s="72">
        <x:v>5.5999999999999996</x:v>
      </x:c>
      <x:c r="C21" s="37"/>
      <x:c r="D21" s="37" t="s">
        <x:v>185</x:v>
      </x:c>
      <x:c r="E21" s="37"/>
      <x:c r="F21" s="36"/>
      <x:c r="G21" s="35" t="s">
        <x:v>169</x:v>
      </x:c>
      <x:c r="H21" s="35"/>
      <x:c r="I21" s="35"/>
      <x:c r="J21" s="41" t="s">
        <x:v>160</x:v>
      </x:c>
      <x:c r="K21" s="40"/>
      <x:c r="L21" s="39"/>
      <x:c r="M21" s="64" t="str">
        <x:f t="shared" si="0"/>
        <x:v>"Email": {"type": "keyword"},</x:v>
      </x:c>
      <x:c r="Q21" s="25" t="str">
        <x:f>CONCAT("""",D21,""": ""contact@kujoin.org""")</x:f>
        <x:v>"Email": "contact@kujoin.org"</x:v>
      </x:c>
    </x:row>
    <x:row r="22" spans="1:17">
      <x:c r="A22" s="27"/>
      <x:c r="B22" s="72">
        <x:v>5.7000000000000002</x:v>
      </x:c>
      <x:c r="C22" s="37"/>
      <x:c r="D22" s="37" t="s">
        <x:v>74</x:v>
      </x:c>
      <x:c r="E22" s="37"/>
      <x:c r="F22" s="36"/>
      <x:c r="G22" s="35" t="s">
        <x:v>161</x:v>
      </x:c>
      <x:c r="H22" s="35"/>
      <x:c r="I22" s="35"/>
      <x:c r="J22" s="34" t="s">
        <x:v>14</x:v>
      </x:c>
      <x:c r="K22" s="40"/>
      <x:c r="M22" s="64" t="str">
        <x:f t="shared" si="0"/>
        <x:v>"Tel": {"type": "text"},</x:v>
      </x:c>
      <x:c r="Q22" s="25" t="str">
        <x:f>CONCAT("""",D22,""": ""02-572-8662""")</x:f>
        <x:v>"Tel": "02-572-8662"</x:v>
      </x:c>
    </x:row>
    <x:row r="23" spans="1:17">
      <x:c r="A23" s="27"/>
      <x:c r="B23" s="72">
        <x:v>5.7999999999999998</x:v>
      </x:c>
      <x:c r="C23" s="37"/>
      <x:c r="D23" s="37" t="s">
        <x:v>286</x:v>
      </x:c>
      <x:c r="E23" s="37"/>
      <x:c r="F23" s="36"/>
      <x:c r="G23" s="35" t="s">
        <x:v>284</x:v>
      </x:c>
      <x:c r="H23" s="35"/>
      <x:c r="I23" s="35"/>
      <x:c r="J23" s="41" t="s">
        <x:v>160</x:v>
      </x:c>
      <x:c r="K23" s="40"/>
      <x:c r="M23" s="64" t="str">
        <x:f t="shared" si="0"/>
        <x:v>"HomePageUrl": {"type": "keyword"},</x:v>
      </x:c>
      <x:c r="Q23" s="25" t="str">
        <x:f>CONCAT("""",D23,""": ""www.kujoin.org""")</x:f>
        <x:v>"HomePageUrl": "www.kujoin.org"</x:v>
      </x:c>
    </x:row>
    <x:row r="24" spans="1:17">
      <x:c r="A24" s="27"/>
      <x:c r="B24" s="72">
        <x:v>5.9000000000000004</x:v>
      </x:c>
      <x:c r="C24" s="37"/>
      <x:c r="D24" s="37" t="s">
        <x:v>288</x:v>
      </x:c>
      <x:c r="E24" s="37"/>
      <x:c r="F24" s="36"/>
      <x:c r="G24" s="35" t="s">
        <x:v>176</x:v>
      </x:c>
      <x:c r="H24" s="35"/>
      <x:c r="I24" s="35"/>
      <x:c r="J24" s="34" t="s">
        <x:v>14</x:v>
      </x:c>
      <x:c r="K24" s="45"/>
      <x:c r="M24" s="64" t="str">
        <x:f t="shared" si="0"/>
        <x:v>"Introduce": {"type": "text"},</x:v>
      </x:c>
      <x:c r="Q24" s="25" t="str">
        <x:f>CONCAT("""",D24,""": ""건축디자인과 구조공학적 해결과정에서 합리적인 디자인을 찾아 연구 교육, 현실지원을 도모하는 연구소 겸 건축구조기술사 사무소""")</x:f>
        <x:v>"Introduce": "건축디자인과 구조공학적 해결과정에서 합리적인 디자인을 찾아 연구 교육, 현실지원을 도모하는 연구소 겸 건축구조기술사 사무소"</x:v>
      </x:c>
    </x:row>
    <x:row r="25" spans="1:17">
      <x:c r="A25" s="27"/>
      <x:c r="B25" s="72" t="s">
        <x:v>179</x:v>
      </x:c>
      <x:c r="C25" s="37"/>
      <x:c r="D25" s="37" t="s">
        <x:v>237</x:v>
      </x:c>
      <x:c r="E25" s="37"/>
      <x:c r="F25" s="36"/>
      <x:c r="G25" s="35" t="s">
        <x:v>186</x:v>
      </x:c>
      <x:c r="H25" s="35"/>
      <x:c r="I25" s="35"/>
      <x:c r="J25" s="34" t="s">
        <x:v>150</x:v>
      </x:c>
      <x:c r="K25" s="45" t="s">
        <x:v>280</x:v>
      </x:c>
      <x:c r="M25" s="64" t="str">
        <x:f t="shared" si="0"/>
        <x:v>"FoundingDate": {"type": "date"},</x:v>
      </x:c>
      <x:c r="Q25" s="25" t="str">
        <x:f>CONCAT("""",D25,""": ""2020-01-01""")</x:f>
        <x:v>"FoundingDate": "2020-01-01"</x:v>
      </x:c>
    </x:row>
    <x:row r="26" spans="1:17">
      <x:c r="A26" s="27"/>
      <x:c r="B26" s="72" t="s">
        <x:v>182</x:v>
      </x:c>
      <x:c r="C26" s="37"/>
      <x:c r="D26" s="37" t="s">
        <x:v>277</x:v>
      </x:c>
      <x:c r="E26" s="37"/>
      <x:c r="F26" s="36"/>
      <x:c r="G26" s="35" t="s">
        <x:v>163</x:v>
      </x:c>
      <x:c r="H26" s="35"/>
      <x:c r="I26" s="35"/>
      <x:c r="J26" s="41" t="s">
        <x:v>239</x:v>
      </x:c>
      <x:c r="K26" s="45"/>
      <x:c r="M26" s="64" t="str">
        <x:f t="shared" si="0"/>
        <x:v>"CompType": {"type": "list&gt;keyword"},</x:v>
      </x:c>
      <x:c r="Q26" s="25" t="str">
        <x:f>CONCAT("""",D26,""": [""구조인 디자인 연구소"", ""구조인 디자인 연구소"", ""구조인 디자인 연구소"", ""구조인 디자인 연구소"", ""구조인 디자인 연구소""]")</x:f>
        <x:v>"CompType": ["구조인 디자인 연구소", "구조인 디자인 연구소", "구조인 디자인 연구소", "구조인 디자인 연구소", "구조인 디자인 연구소"]</x:v>
      </x:c>
    </x:row>
    <x:row r="27" spans="1:17">
      <x:c r="A27" s="27"/>
      <x:c r="B27" s="72" t="s">
        <x:v>140</x:v>
      </x:c>
      <x:c r="C27" s="37"/>
      <x:c r="D27" s="37" t="s">
        <x:v>242</x:v>
      </x:c>
      <x:c r="E27" s="37"/>
      <x:c r="F27" s="36"/>
      <x:c r="G27" s="35" t="s">
        <x:v>170</x:v>
      </x:c>
      <x:c r="H27" s="35"/>
      <x:c r="I27" s="35"/>
      <x:c r="J27" s="34" t="s">
        <x:v>239</x:v>
      </x:c>
      <x:c r="K27" s="45"/>
      <x:c r="M27" s="64" t="str">
        <x:f t="shared" si="0"/>
        <x:v>"SearchKeyword": {"type": "list&gt;keyword"},</x:v>
      </x:c>
      <x:c r="Q27" s="25" t="str">
        <x:f>CONCAT("""",D27,""": [""목구조내진설계"", ""건축구조설계"", ""목구조설계"", ""구조디자인"", ""….설계""]")</x:f>
        <x:v>"SearchKeyword": ["목구조내진설계", "건축구조설계", "목구조설계", "구조디자인", "….설계"]</x:v>
      </x:c>
    </x:row>
    <x:row r="28" spans="1:17">
      <x:c r="A28" s="27"/>
      <x:c r="B28" s="72" t="s">
        <x:v>189</x:v>
      </x:c>
      <x:c r="C28" s="37"/>
      <x:c r="D28" s="37" t="s">
        <x:v>234</x:v>
      </x:c>
      <x:c r="E28" s="37"/>
      <x:c r="F28" s="36"/>
      <x:c r="G28" s="35" t="s">
        <x:v>296</x:v>
      </x:c>
      <x:c r="H28" s="35"/>
      <x:c r="I28" s="35"/>
      <x:c r="J28" s="34" t="s">
        <x:v>239</x:v>
      </x:c>
      <x:c r="K28" s="45"/>
      <x:c r="M28" s="64" t="str">
        <x:f t="shared" si="0"/>
        <x:v>"CertImagePath": {"type": "list&gt;keyword"},</x:v>
      </x:c>
      <x:c r="Q28" s="25" t="str">
        <x:f>CONCAT("""",D28,""": [""..\project\upload\test1\image1.jpg"", ""..\project\upload\test1\image2.jpg"", ""..\project\upload\test1\image3.jpg"", ""..\project\upload\test1\image4.jpg"", ""..\project\upload\test1\image5.jpg""]")</x:f>
        <x:v>"CertImagePath": ["..\project\upload\test1\image1.jpg", "..\project\upload\test1\image2.jpg", "..\project\upload\test1\image3.jpg", "..\project\upload\test1\image4.jpg", "..\project\upload\test1\image5.jpg"]</x:v>
      </x:c>
    </x:row>
    <x:row r="29" spans="1:17">
      <x:c r="A29" s="27"/>
      <x:c r="B29" s="72" t="s">
        <x:v>184</x:v>
      </x:c>
      <x:c r="C29" s="37"/>
      <x:c r="D29" s="37" t="s">
        <x:v>299</x:v>
      </x:c>
      <x:c r="E29" s="37"/>
      <x:c r="F29" s="36"/>
      <x:c r="G29" s="35" t="s">
        <x:v>298</x:v>
      </x:c>
      <x:c r="H29" s="35"/>
      <x:c r="I29" s="35"/>
      <x:c r="J29" s="34" t="s">
        <x:v>160</x:v>
      </x:c>
      <x:c r="K29" s="45" t="s">
        <x:v>98</x:v>
      </x:c>
      <x:c r="M29" s="64" t="str">
        <x:f t="shared" si="0"/>
        <x:v>"ImgAreaType": {"type": "keyword"},</x:v>
      </x:c>
      <x:c r="Q29" s="25" t="str">
        <x:f>CONCAT("""",D29,""": ""2A""")</x:f>
        <x:v>"ImgAreaType": "2A"</x:v>
      </x:c>
    </x:row>
    <x:row r="30" spans="1:17" ht="26.350000000000001">
      <x:c r="A30" s="27"/>
      <x:c r="B30" s="72" t="s">
        <x:v>200</x:v>
      </x:c>
      <x:c r="C30" s="37"/>
      <x:c r="D30" s="37" t="s">
        <x:v>303</x:v>
      </x:c>
      <x:c r="E30" s="37"/>
      <x:c r="F30" s="36"/>
      <x:c r="G30" s="35" t="s">
        <x:v>304</x:v>
      </x:c>
      <x:c r="H30" s="35"/>
      <x:c r="I30" s="35"/>
      <x:c r="J30" s="34" t="s">
        <x:v>239</x:v>
      </x:c>
      <x:c r="K30" s="135" t="s">
        <x:v>129</x:v>
      </x:c>
      <x:c r="M30" s="64" t="str">
        <x:f t="shared" si="0"/>
        <x:v>"ImgAreaPath": {"type": "list&gt;keyword"},</x:v>
      </x:c>
      <x:c r="Q30" s="25" t="str">
        <x:f>CONCAT("""",D30,""": [""..\project\upload\test1\image1.jpg"", ""..\project\upload\test1\image2.jpg"", ""..\project\upload\test1\image3.jpg"", ""..\project\upload\test1\image4.jpg"", ""..\project\upload\test1\image5.jpg""]")</x:f>
        <x:v>"ImgAreaPath": ["..\project\upload\test1\image1.jpg", "..\project\upload\test1\image2.jpg", "..\project\upload\test1\image3.jpg", "..\project\upload\test1\image4.jpg", "..\project\upload\test1\image5.jpg"]</x:v>
      </x:c>
    </x:row>
    <x:row r="31" spans="1:17" ht="39.549999999999997">
      <x:c r="A31" s="27"/>
      <x:c r="B31" s="72" t="s">
        <x:v>199</x:v>
      </x:c>
      <x:c r="C31" s="37"/>
      <x:c r="D31" s="37" t="s">
        <x:v>301</x:v>
      </x:c>
      <x:c r="E31" s="37"/>
      <x:c r="F31" s="36"/>
      <x:c r="G31" s="35" t="s">
        <x:v>248</x:v>
      </x:c>
      <x:c r="H31" s="35"/>
      <x:c r="I31" s="35"/>
      <x:c r="J31" s="34" t="s">
        <x:v>160</x:v>
      </x:c>
      <x:c r="K31" s="135" t="s">
        <x:v>121</x:v>
      </x:c>
      <x:c r="M31" s="64" t="str">
        <x:f t="shared" si="0"/>
        <x:v>"ActiveYN": {"type": "keyword"},</x:v>
      </x:c>
      <x:c r="Q31" s="25" t="str">
        <x:f>CONCAT("""",D31,""": ""1""")</x:f>
        <x:v>"ActiveYN": "1"</x:v>
      </x:c>
    </x:row>
    <x:row r="32" spans="1:16">
      <x:c r="A32" s="27"/>
      <x:c r="B32" s="63"/>
      <x:c r="C32" s="37"/>
      <x:c r="D32" s="37"/>
      <x:c r="E32" s="37"/>
      <x:c r="F32" s="36"/>
      <x:c r="G32" s="35"/>
      <x:c r="H32" s="35"/>
      <x:c r="I32" s="35"/>
      <x:c r="J32" s="34"/>
      <x:c r="K32" s="128"/>
      <x:c r="P32" s="25" t="s">
        <x:v>55</x:v>
      </x:c>
    </x:row>
    <x:row r="33" spans="1:15">
      <x:c r="A33" s="27"/>
      <x:c r="B33" s="63"/>
      <x:c r="C33" s="37"/>
      <x:c r="D33" s="37"/>
      <x:c r="E33" s="37"/>
      <x:c r="F33" s="36"/>
      <x:c r="G33" s="35"/>
      <x:c r="H33" s="35"/>
      <x:c r="I33" s="35"/>
      <x:c r="J33" s="34"/>
      <x:c r="K33" s="128"/>
      <x:c r="O33" s="25" t="s">
        <x:v>55</x:v>
      </x:c>
    </x:row>
    <x:row r="34" spans="1:11">
      <x:c r="A34" s="27"/>
      <x:c r="B34" s="63"/>
      <x:c r="C34" s="37"/>
      <x:c r="D34" s="37"/>
      <x:c r="E34" s="37"/>
      <x:c r="F34" s="36"/>
      <x:c r="G34" s="35"/>
      <x:c r="H34" s="35"/>
      <x:c r="I34" s="35"/>
      <x:c r="J34" s="34"/>
      <x:c r="K34" s="40"/>
    </x:row>
    <x:row r="35" spans="1:11">
      <x:c r="A35" s="27"/>
      <x:c r="B35" s="63"/>
      <x:c r="C35" s="37"/>
      <x:c r="D35" s="37"/>
      <x:c r="E35" s="37"/>
      <x:c r="F35" s="36"/>
      <x:c r="G35" s="35"/>
      <x:c r="H35" s="35"/>
      <x:c r="I35" s="35"/>
      <x:c r="J35" s="34"/>
      <x:c r="K35" s="40"/>
    </x:row>
    <x:row r="36" spans="1:11">
      <x:c r="A36" s="27"/>
      <x:c r="B36" s="63"/>
      <x:c r="C36" s="37"/>
      <x:c r="D36" s="37"/>
      <x:c r="E36" s="37"/>
      <x:c r="F36" s="36"/>
      <x:c r="G36" s="35"/>
      <x:c r="H36" s="35"/>
      <x:c r="I36" s="35"/>
      <x:c r="J36" s="34"/>
      <x:c r="K36" s="33"/>
    </x:row>
    <x:row r="37" spans="1:11">
      <x:c r="A37" s="27"/>
      <x:c r="B37" s="63"/>
      <x:c r="C37" s="37"/>
      <x:c r="D37" s="37"/>
      <x:c r="E37" s="37"/>
      <x:c r="F37" s="36"/>
      <x:c r="G37" s="35"/>
      <x:c r="H37" s="35"/>
      <x:c r="I37" s="35"/>
      <x:c r="J37" s="34"/>
      <x:c r="K37" s="33"/>
    </x:row>
    <x:row r="38" spans="1:11" ht="13.550000000000001">
      <x:c r="A38" s="27"/>
      <x:c r="B38" s="100"/>
      <x:c r="C38" s="32"/>
      <x:c r="D38" s="32"/>
      <x:c r="E38" s="32"/>
      <x:c r="F38" s="31"/>
      <x:c r="G38" s="30"/>
      <x:c r="H38" s="30"/>
      <x:c r="I38" s="30"/>
      <x:c r="J38" s="29"/>
      <x:c r="K38" s="28"/>
    </x:row>
    <x:row r="39" spans="1:11">
      <x:c r="A39" s="27"/>
      <x:c r="B39" s="27"/>
      <x:c r="C39" s="27"/>
      <x:c r="D39" s="27"/>
      <x:c r="E39" s="27"/>
      <x:c r="F39" s="27"/>
      <x:c r="G39" s="27"/>
      <x:c r="H39" s="27"/>
      <x:c r="I39" s="27"/>
      <x:c r="J39" s="27"/>
      <x:c r="K39" s="27"/>
    </x:row>
    <x:row r="40" spans="1:11">
      <x:c r="A40" s="27"/>
      <x:c r="B40" s="27"/>
      <x:c r="C40" s="27"/>
      <x:c r="D40" s="27"/>
      <x:c r="E40" s="27"/>
      <x:c r="F40" s="27"/>
      <x:c r="G40" s="27"/>
      <x:c r="H40" s="27"/>
      <x:c r="I40" s="27"/>
      <x:c r="J40" s="27"/>
      <x:c r="K40" s="27"/>
    </x:row>
    <x:row r="41" spans="1:11">
      <x:c r="A41" s="27"/>
      <x:c r="B41" s="27"/>
      <x:c r="C41" s="27"/>
      <x:c r="D41" s="27"/>
      <x:c r="E41" s="27"/>
      <x:c r="F41" s="27"/>
      <x:c r="G41" s="27"/>
      <x:c r="H41" s="27"/>
      <x:c r="I41" s="27"/>
      <x:c r="J41" s="27"/>
      <x:c r="K41" s="27"/>
    </x:row>
    <x:row r="42" spans="1:11">
      <x:c r="A42" s="27"/>
      <x:c r="B42" s="27"/>
      <x:c r="C42" s="27"/>
      <x:c r="D42" s="27"/>
      <x:c r="E42" s="27"/>
      <x:c r="F42" s="27"/>
      <x:c r="G42" s="27"/>
      <x:c r="H42" s="27"/>
      <x:c r="I42" s="27"/>
      <x:c r="J42" s="27" t="s">
        <x:v>295</x:v>
      </x:c>
      <x:c r="K42" s="27"/>
    </x:row>
    <x:row r="43" spans="10:11">
      <x:c r="J43" s="122" t="s">
        <x:v>7</x:v>
      </x:c>
      <x:c r="K43" s="123" t="s">
        <x:v>63</x:v>
      </x:c>
    </x:row>
    <x:row r="44" spans="10:11">
      <x:c r="J44" s="121" t="s">
        <x:v>75</x:v>
      </x:c>
      <x:c r="K44" s="121" t="s">
        <x:v>162</x:v>
      </x:c>
    </x:row>
    <x:row r="45" spans="10:11">
      <x:c r="J45" s="121" t="s">
        <x:v>76</x:v>
      </x:c>
      <x:c r="K45" s="121" t="s">
        <x:v>168</x:v>
      </x:c>
    </x:row>
    <x:row r="46" spans="10:11">
      <x:c r="J46" s="121" t="s">
        <x:v>80</x:v>
      </x:c>
      <x:c r="K46" s="121" t="s">
        <x:v>188</x:v>
      </x:c>
    </x:row>
    <x:row r="47" spans="10:11">
      <x:c r="J47" s="121" t="s">
        <x:v>69</x:v>
      </x:c>
      <x:c r="K47" s="121" t="s">
        <x:v>167</x:v>
      </x:c>
    </x:row>
    <x:row r="48" spans="10:11">
      <x:c r="J48" s="121" t="s">
        <x:v>65</x:v>
      </x:c>
      <x:c r="K48" s="121" t="s">
        <x:v>181</x:v>
      </x:c>
    </x:row>
    <x:row r="49" spans="10:11">
      <x:c r="J49" s="121" t="s">
        <x:v>66</x:v>
      </x:c>
      <x:c r="K49" s="121" t="s">
        <x:v>183</x:v>
      </x:c>
    </x:row>
    <x:row r="50" spans="10:11">
      <x:c r="J50" s="121" t="s">
        <x:v>77</x:v>
      </x:c>
      <x:c r="K50" s="121" t="s">
        <x:v>187</x:v>
      </x:c>
    </x:row>
  </x:sheetData>
  <x:mergeCells count="14">
    <x:mergeCell ref="O8:T8"/>
    <x:mergeCell ref="B6:D6"/>
    <x:mergeCell ref="E6:K6"/>
    <x:mergeCell ref="B7:D7"/>
    <x:mergeCell ref="E7:K7"/>
    <x:mergeCell ref="C9:E9"/>
    <x:mergeCell ref="F9:I9"/>
    <x:mergeCell ref="A2:B2"/>
    <x:mergeCell ref="B3:D3"/>
    <x:mergeCell ref="E3:I3"/>
    <x:mergeCell ref="B4:D4"/>
    <x:mergeCell ref="E4:K4"/>
    <x:mergeCell ref="B5:D5"/>
    <x:mergeCell ref="E5:K5"/>
  </x:mergeCells>
  <x:hyperlinks>
    <x:hyperlink ref="K1:K1" location=""/>
  </x:hyperlinks>
  <x:printOptions horizontalCentered="0" verticalCentered="0" headings="0" gridLines="1" gridLinesSet="1"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a6a6a6"/>
  </x:sheetPr>
  <x:dimension ref="A1:X42"/>
  <x:sheetViews>
    <x:sheetView showGridLines="0" topLeftCell="A8" zoomScale="85" zoomScaleNormal="85" zoomScaleSheetLayoutView="75" workbookViewId="0">
      <x:selection activeCell="F3" activeCellId="0" sqref="F3:K3"/>
    </x:sheetView>
  </x:sheetViews>
  <x:sheetFormatPr defaultColWidth="9" defaultRowHeight="15.6"/>
  <x:cols>
    <x:col min="1" max="1" width="2.69921875" style="25" customWidth="1"/>
    <x:col min="2" max="2" width="6.09765625" style="26" bestFit="1" customWidth="1"/>
    <x:col min="3" max="3" width="2.8984375" style="20" customWidth="1"/>
    <x:col min="4" max="5" width="3.09765625" style="20" customWidth="1"/>
    <x:col min="6" max="6" width="18.5" style="20" customWidth="1"/>
    <x:col min="7" max="8" width="3.19921875" style="20" customWidth="1"/>
    <x:col min="9" max="10" width="4.19921875" style="20" customWidth="1"/>
    <x:col min="11" max="11" width="18.59765625" style="20" customWidth="1"/>
    <x:col min="12" max="12" width="17.5" style="20" customWidth="1"/>
    <x:col min="13" max="13" width="61.796875" style="20" customWidth="1"/>
    <x:col min="14" max="14" width="2.8984375" style="25" customWidth="1"/>
    <x:col min="15" max="15" width="8.796875" style="25" customWidth="1"/>
    <x:col min="16" max="16" width="12.19921875" style="25" customWidth="1"/>
    <x:col min="17" max="17" width="31.796875" style="25" customWidth="1"/>
    <x:col min="18" max="18" width="2" style="25" customWidth="1"/>
    <x:col min="19" max="19" width="6.8984375" style="25" customWidth="1"/>
    <x:col min="20" max="16384" width="9" style="25"/>
  </x:cols>
  <x:sheetData>
    <x:row r="1" spans="2:13" ht="17.399999999999999">
      <x:c r="B1" s="20"/>
      <x:c r="M1" s="15" t="s">
        <x:v>15</x:v>
      </x:c>
    </x:row>
    <x:row r="2" spans="1:13" ht="16.199999999999999">
      <x:c r="A2" s="152"/>
      <x:c r="B2" s="152"/>
      <x:c r="C2" s="27"/>
      <x:c r="D2" s="27"/>
      <x:c r="E2" s="27"/>
      <x:c r="F2" s="27"/>
      <x:c r="G2" s="27"/>
      <x:c r="H2" s="27"/>
      <x:c r="I2" s="27"/>
      <x:c r="J2" s="27"/>
      <x:c r="K2" s="27"/>
      <x:c r="L2" s="27"/>
      <x:c r="M2" s="27"/>
    </x:row>
    <x:row r="3" spans="1:13">
      <x:c r="A3" s="27"/>
      <x:c r="B3" s="153" t="s">
        <x:v>18</x:v>
      </x:c>
      <x:c r="C3" s="154"/>
      <x:c r="D3" s="155"/>
      <x:c r="E3" s="75"/>
      <x:c r="F3" s="156" t="s">
        <x:v>342</x:v>
      </x:c>
      <x:c r="G3" s="157"/>
      <x:c r="H3" s="157"/>
      <x:c r="I3" s="157"/>
      <x:c r="J3" s="157"/>
      <x:c r="K3" s="158"/>
      <x:c r="L3" s="61" t="s">
        <x:v>144</x:v>
      </x:c>
      <x:c r="M3" s="60" t="s">
        <x:v>175</x:v>
      </x:c>
    </x:row>
    <x:row r="4" spans="1:13" ht="28.949999999999999" customHeight="1">
      <x:c r="A4" s="27"/>
      <x:c r="B4" s="159" t="s">
        <x:v>141</x:v>
      </x:c>
      <x:c r="C4" s="160"/>
      <x:c r="D4" s="161"/>
      <x:c r="E4" s="77"/>
      <x:c r="F4" s="162" t="s">
        <x:v>322</x:v>
      </x:c>
      <x:c r="G4" s="163"/>
      <x:c r="H4" s="163"/>
      <x:c r="I4" s="163"/>
      <x:c r="J4" s="163"/>
      <x:c r="K4" s="163"/>
      <x:c r="L4" s="163"/>
      <x:c r="M4" s="164"/>
    </x:row>
    <x:row r="5" spans="1:13">
      <x:c r="A5" s="27"/>
      <x:c r="B5" s="165" t="s">
        <x:v>61</x:v>
      </x:c>
      <x:c r="C5" s="166"/>
      <x:c r="D5" s="166"/>
      <x:c r="E5" s="74"/>
      <x:c r="F5" s="167" t="s">
        <x:v>323</x:v>
      </x:c>
      <x:c r="G5" s="167"/>
      <x:c r="H5" s="167"/>
      <x:c r="I5" s="167"/>
      <x:c r="J5" s="167"/>
      <x:c r="K5" s="167"/>
      <x:c r="L5" s="167"/>
      <x:c r="M5" s="168"/>
    </x:row>
    <x:row r="6" spans="1:13">
      <x:c r="A6" s="27"/>
      <x:c r="B6" s="141" t="s">
        <x:v>156</x:v>
      </x:c>
      <x:c r="C6" s="142"/>
      <x:c r="D6" s="143"/>
      <x:c r="E6" s="76"/>
      <x:c r="F6" s="144"/>
      <x:c r="G6" s="145"/>
      <x:c r="H6" s="145"/>
      <x:c r="I6" s="145"/>
      <x:c r="J6" s="145"/>
      <x:c r="K6" s="145"/>
      <x:c r="L6" s="145"/>
      <x:c r="M6" s="146"/>
    </x:row>
    <x:row r="7" spans="1:13" ht="17.699999999999999" customHeight="1">
      <x:c r="A7" s="27"/>
      <x:c r="B7" s="147" t="s">
        <x:v>147</x:v>
      </x:c>
      <x:c r="C7" s="148"/>
      <x:c r="D7" s="148"/>
      <x:c r="E7" s="78"/>
      <x:c r="F7" s="149"/>
      <x:c r="G7" s="149"/>
      <x:c r="H7" s="149"/>
      <x:c r="I7" s="149"/>
      <x:c r="J7" s="149"/>
      <x:c r="K7" s="149"/>
      <x:c r="L7" s="149"/>
      <x:c r="M7" s="150"/>
    </x:row>
    <x:row r="8" spans="1:24" ht="16.199999999999999">
      <x:c r="A8" s="27"/>
      <x:c r="B8" s="27"/>
      <x:c r="C8" s="27"/>
      <x:c r="D8" s="27"/>
      <x:c r="E8" s="27"/>
      <x:c r="F8" s="27"/>
      <x:c r="G8" s="27"/>
      <x:c r="H8" s="27"/>
      <x:c r="I8" s="27"/>
      <x:c r="J8" s="27"/>
      <x:c r="K8" s="27"/>
      <x:c r="L8" s="27"/>
      <x:c r="M8" s="27"/>
      <x:c r="S8" s="138" t="s">
        <x:v>302</x:v>
      </x:c>
      <x:c r="T8" s="139"/>
      <x:c r="U8" s="139"/>
      <x:c r="V8" s="139"/>
      <x:c r="W8" s="139"/>
      <x:c r="X8" s="140"/>
    </x:row>
    <x:row r="9" spans="1:19" ht="16.800000000000001">
      <x:c r="A9" s="27"/>
      <x:c r="B9" s="59" t="s">
        <x:v>10</x:v>
      </x:c>
      <x:c r="C9" s="138" t="s">
        <x:v>21</x:v>
      </x:c>
      <x:c r="D9" s="139"/>
      <x:c r="E9" s="139"/>
      <x:c r="F9" s="151"/>
      <x:c r="G9" s="138" t="s">
        <x:v>19</x:v>
      </x:c>
      <x:c r="H9" s="139"/>
      <x:c r="I9" s="139"/>
      <x:c r="J9" s="139"/>
      <x:c r="K9" s="151"/>
      <x:c r="L9" s="58" t="s">
        <x:v>17</x:v>
      </x:c>
      <x:c r="M9" s="57" t="s">
        <x:v>22</x:v>
      </x:c>
      <x:c r="S9" s="25" t="s">
        <x:v>54</x:v>
      </x:c>
    </x:row>
    <x:row r="10" spans="1:20" ht="16.199999999999999">
      <x:c r="A10" s="27"/>
      <x:c r="B10" s="62">
        <x:v>1</x:v>
      </x:c>
      <x:c r="C10" s="38" t="s">
        <x:v>180</x:v>
      </x:c>
      <x:c r="D10" s="54"/>
      <x:c r="E10" s="54"/>
      <x:c r="F10" s="54"/>
      <x:c r="G10" s="56" t="s">
        <x:v>290</x:v>
      </x:c>
      <x:c r="H10" s="55"/>
      <x:c r="I10" s="55"/>
      <x:c r="J10" s="55"/>
      <x:c r="K10" s="55"/>
      <x:c r="L10" s="38" t="s">
        <x:v>160</x:v>
      </x:c>
      <x:c r="M10" s="99" t="s">
        <x:v>290</x:v>
      </x:c>
      <x:c r="T10" s="25" t="str">
        <x:f>CONCAT("""",C10,""": ""test1"",")</x:f>
        <x:v>"EmpNo": "test1",</x:v>
      </x:c>
    </x:row>
    <x:row r="11" spans="1:20">
      <x:c r="A11" s="27"/>
      <x:c r="B11" s="62">
        <x:v>2</x:v>
      </x:c>
      <x:c r="C11" s="38" t="s">
        <x:v>276</x:v>
      </x:c>
      <x:c r="D11" s="54"/>
      <x:c r="E11" s="54"/>
      <x:c r="F11" s="54"/>
      <x:c r="G11" s="38" t="s">
        <x:v>138</x:v>
      </x:c>
      <x:c r="H11" s="54"/>
      <x:c r="I11" s="54"/>
      <x:c r="J11" s="54"/>
      <x:c r="K11" s="54"/>
      <x:c r="L11" s="38" t="s">
        <x:v>160</x:v>
      </x:c>
      <x:c r="M11" s="124" t="s">
        <x:v>357</x:v>
      </x:c>
      <x:c r="T11" s="25" t="str">
        <x:f>CONCAT("""",C11,""": """,M11,""",")</x:f>
        <x:v>"DataType": "comp_detail_info",</x:v>
      </x:c>
    </x:row>
    <x:row r="12" spans="1:20" ht="31.199999999999999">
      <x:c r="A12" s="27"/>
      <x:c r="B12" s="62">
        <x:v>3</x:v>
      </x:c>
      <x:c r="C12" s="38" t="s">
        <x:v>294</x:v>
      </x:c>
      <x:c r="D12" s="54"/>
      <x:c r="E12" s="54"/>
      <x:c r="F12" s="54"/>
      <x:c r="G12" s="38" t="s">
        <x:v>166</x:v>
      </x:c>
      <x:c r="H12" s="54"/>
      <x:c r="I12" s="54"/>
      <x:c r="J12" s="54"/>
      <x:c r="K12" s="54"/>
      <x:c r="L12" s="38" t="s">
        <x:v>150</x:v>
      </x:c>
      <x:c r="M12" s="98" t="s">
        <x:v>259</x:v>
      </x:c>
      <x:c r="T12" s="25" t="str">
        <x:f>CONCAT("""",C12,""": ""2022-01-01 16:21:31.11111"",")</x:f>
        <x:v>"CreateDate": "2022-01-01 16:21:31.11111",</x:v>
      </x:c>
    </x:row>
    <x:row r="13" spans="1:20">
      <x:c r="A13" s="27"/>
      <x:c r="B13" s="62">
        <x:v>5</x:v>
      </x:c>
      <x:c r="C13" s="54" t="s">
        <x:v>159</x:v>
      </x:c>
      <x:c r="D13" s="54"/>
      <x:c r="E13" s="54"/>
      <x:c r="F13" s="54"/>
      <x:c r="G13" s="38" t="s">
        <x:v>58</x:v>
      </x:c>
      <x:c r="H13" s="54"/>
      <x:c r="I13" s="54"/>
      <x:c r="J13" s="54"/>
      <x:c r="K13" s="54"/>
      <x:c r="L13" s="38"/>
      <x:c r="M13" s="53"/>
      <x:c r="T13" s="25" t="str">
        <x:f>CONCAT("""",C13,""": ")</x:f>
        <x:v xml:space="preserve">"Data": </x:v>
      </x:c>
    </x:row>
    <x:row r="14" spans="1:20">
      <x:c r="A14" s="27"/>
      <x:c r="B14" s="52"/>
      <x:c r="C14" s="51"/>
      <x:c r="D14" s="50"/>
      <x:c r="E14" s="50"/>
      <x:c r="F14" s="50"/>
      <x:c r="G14" s="49"/>
      <x:c r="H14" s="48"/>
      <x:c r="I14" s="48"/>
      <x:c r="J14" s="48"/>
      <x:c r="K14" s="48"/>
      <x:c r="L14" s="47"/>
      <x:c r="M14" s="46"/>
      <x:c r="T14" s="25" t="s">
        <x:v>54</x:v>
      </x:c>
    </x:row>
    <x:row r="15" spans="1:21">
      <x:c r="A15" s="27"/>
      <x:c r="B15" s="72"/>
      <x:c r="C15" s="44"/>
      <x:c r="D15" s="44" t="s">
        <x:v>251</x:v>
      </x:c>
      <x:c r="E15" s="44"/>
      <x:c r="F15" s="44"/>
      <x:c r="G15" s="43"/>
      <x:c r="H15" s="42" t="s">
        <x:v>205</x:v>
      </x:c>
      <x:c r="I15" s="42"/>
      <x:c r="J15" s="42"/>
      <x:c r="K15" s="42"/>
      <x:c r="L15" s="41" t="str">
        <x:f>기업세부정보상세!L17</x:f>
        <x:v>keyword</x:v>
      </x:c>
      <x:c r="M15" s="40" t="str">
        <x:f>기업세부정보상세!M17</x:f>
        <x:v xml:space="preserve">1: 카테고리1, 2: 카테고리2, 3:카테고리3, 4: 카테고리4 </x:v>
      </x:c>
      <x:c r="N15" s="39"/>
      <x:c r="O15" s="64" t="str">
        <x:f>CONCAT("""",D15,""": {""type"": """,$L15,"""},")</x:f>
        <x:v>"CategoryType": {"type": "keyword"},</x:v>
      </x:c>
      <x:c r="U15" s="25" t="str">
        <x:f>CONCAT("""",D15,""": ""1""")</x:f>
        <x:v>"CategoryType": "1"</x:v>
      </x:c>
    </x:row>
    <x:row r="16" spans="1:15">
      <x:c r="A16" s="27"/>
      <x:c r="B16" s="72"/>
      <x:c r="C16" s="44"/>
      <x:c r="D16" s="44" t="s">
        <x:v>252</x:v>
      </x:c>
      <x:c r="E16" s="44"/>
      <x:c r="F16" s="44"/>
      <x:c r="G16" s="43"/>
      <x:c r="H16" s="42" t="s">
        <x:v>172</x:v>
      </x:c>
      <x:c r="I16" s="42"/>
      <x:c r="J16" s="42"/>
      <x:c r="K16" s="42"/>
      <x:c r="L16" s="41" t="str">
        <x:f>기업세부정보상세!L18</x:f>
        <x:v>text</x:v>
      </x:c>
      <x:c r="M16" s="128">
        <x:f>기업세부정보상세!M18</x:f>
        <x:v>0</x:v>
      </x:c>
      <x:c r="N16" s="39"/>
      <x:c r="O16" s="64"/>
    </x:row>
    <x:row r="17" spans="1:21">
      <x:c r="A17" s="27"/>
      <x:c r="B17" s="72"/>
      <x:c r="C17" s="44"/>
      <x:c r="D17" s="44" t="s">
        <x:v>173</x:v>
      </x:c>
      <x:c r="E17" s="44"/>
      <x:c r="F17" s="44"/>
      <x:c r="G17" s="43"/>
      <x:c r="H17" s="42" t="s">
        <x:v>209</x:v>
      </x:c>
      <x:c r="I17" s="42"/>
      <x:c r="J17" s="42"/>
      <x:c r="K17" s="42"/>
      <x:c r="L17" s="41" t="str">
        <x:f>기업세부정보상세!L20</x:f>
        <x:v>text</x:v>
      </x:c>
      <x:c r="M17" s="128" t="str">
        <x:f>기업세부정보상세!M20</x:f>
        <x:v>2, 3, 4</x:v>
      </x:c>
      <x:c r="N17" s="39"/>
      <x:c r="O17" s="64" t="str">
        <x:f>CONCAT("""",D17,""": {""type"": """,$L17,"""},")</x:f>
        <x:v>"Title": {"type": "text"},</x:v>
      </x:c>
      <x:c r="U17" s="25" t="str">
        <x:f>CONCAT("""",D17,""": ""웹프로그램""")</x:f>
        <x:v>"Title": "웹프로그램"</x:v>
      </x:c>
    </x:row>
    <x:row r="18" spans="1:21">
      <x:c r="A18" s="27"/>
      <x:c r="B18" s="72"/>
      <x:c r="C18" s="44"/>
      <x:c r="D18" s="44" t="s">
        <x:v>12</x:v>
      </x:c>
      <x:c r="E18" s="44"/>
      <x:c r="F18" s="44"/>
      <x:c r="G18" s="43"/>
      <x:c r="H18" s="42" t="s">
        <x:v>312</x:v>
      </x:c>
      <x:c r="I18" s="42"/>
      <x:c r="J18" s="42"/>
      <x:c r="K18" s="42"/>
      <x:c r="L18" s="41" t="str">
        <x:f>기업세부정보상세!L21</x:f>
        <x:v>text</x:v>
      </x:c>
      <x:c r="M18" s="128" t="str">
        <x:f>기업세부정보상세!M21</x:f>
        <x:v>2, 3, 4</x:v>
      </x:c>
      <x:c r="N18" s="39"/>
      <x:c r="O18" s="25" t="str">
        <x:f>CONCAT("""",D18,""": {""type"": """,$L18,"""},")</x:f>
        <x:v>"Content": {"type": "text"},</x:v>
      </x:c>
      <x:c r="U18" s="25" t="str">
        <x:f>CONCAT("""",D18,""": [")</x:f>
        <x:v>"Content": [</x:v>
      </x:c>
    </x:row>
    <x:row r="19" spans="1:22">
      <x:c r="A19" s="27"/>
      <x:c r="B19" s="72"/>
      <x:c r="C19" s="37"/>
      <x:c r="D19" s="37" t="s">
        <x:v>210</x:v>
      </x:c>
      <x:c r="E19" s="44"/>
      <x:c r="F19" s="44"/>
      <x:c r="G19" s="43"/>
      <x:c r="H19" s="42" t="s">
        <x:v>212</x:v>
      </x:c>
      <x:c r="I19" s="42"/>
      <x:c r="J19" s="42"/>
      <x:c r="K19" s="42"/>
      <x:c r="L19" s="41" t="str">
        <x:f>기업세부정보상세!L22</x:f>
        <x:v>keyword</x:v>
      </x:c>
      <x:c r="M19" s="128" t="str">
        <x:f>기업세부정보상세!M22</x:f>
        <x:v>2, 3, 4</x:v>
      </x:c>
      <x:c r="N19" s="39"/>
      <x:c r="P19" s="64" t="str">
        <x:f t="shared" ref="P19:P33" si="0">CONCAT("""",E19,""": {""type"": """,$L19,"""},")</x:f>
        <x:v>"": {"type": "keyword"},</x:v>
      </x:c>
      <x:c r="V19" s="25" t="str">
        <x:f>CONCAT("""",E19,""": ""집합부설계""")</x:f>
        <x:v>"": "집합부설계"</x:v>
      </x:c>
    </x:row>
    <x:row r="20" spans="1:16">
      <x:c r="A20" s="27"/>
      <x:c r="B20" s="72"/>
      <x:c r="C20" s="37"/>
      <x:c r="D20" s="37" t="s">
        <x:v>300</x:v>
      </x:c>
      <x:c r="E20" s="44"/>
      <x:c r="F20" s="44"/>
      <x:c r="G20" s="43"/>
      <x:c r="H20" s="42" t="s">
        <x:v>174</x:v>
      </x:c>
      <x:c r="I20" s="42"/>
      <x:c r="J20" s="42"/>
      <x:c r="K20" s="42"/>
      <x:c r="L20" s="41" t="str">
        <x:f>기업세부정보상세!L23</x:f>
        <x:v>keyword</x:v>
      </x:c>
      <x:c r="M20" s="128" t="str">
        <x:f>기업세부정보상세!M23</x:f>
        <x:v>p1: 입력(금액 숫자)
p2: 단가협의((단가표)이미지)
p3: 텍스트입력(텍스트)</x:v>
      </x:c>
      <x:c r="N20" s="39"/>
      <x:c r="P20" s="64"/>
    </x:row>
    <x:row r="21" spans="1:16">
      <x:c r="A21" s="27"/>
      <x:c r="B21" s="72"/>
      <x:c r="C21" s="37"/>
      <x:c r="D21" s="37" t="s">
        <x:v>315</x:v>
      </x:c>
      <x:c r="E21" s="44"/>
      <x:c r="F21" s="44"/>
      <x:c r="G21" s="43"/>
      <x:c r="H21" s="42" t="s">
        <x:v>253</x:v>
      </x:c>
      <x:c r="I21" s="42"/>
      <x:c r="J21" s="42"/>
      <x:c r="K21" s="42"/>
      <x:c r="L21" s="41" t="str">
        <x:f>기업세부정보상세!L24</x:f>
        <x:v>integer</x:v>
      </x:c>
      <x:c r="M21" s="128" t="str">
        <x:f>기업세부정보상세!M24</x:f>
        <x:v>숫자</x:v>
      </x:c>
      <x:c r="N21" s="39"/>
      <x:c r="P21" s="64"/>
    </x:row>
    <x:row r="22" spans="1:22">
      <x:c r="A22" s="27"/>
      <x:c r="B22" s="72"/>
      <x:c r="C22" s="37"/>
      <x:c r="D22" s="37" t="s">
        <x:v>307</x:v>
      </x:c>
      <x:c r="E22" s="37"/>
      <x:c r="F22" s="37"/>
      <x:c r="G22" s="36"/>
      <x:c r="H22" s="35" t="s">
        <x:v>348</x:v>
      </x:c>
      <x:c r="I22" s="35"/>
      <x:c r="J22" s="35"/>
      <x:c r="K22" s="35"/>
      <x:c r="L22" s="41" t="str">
        <x:f>기업세부정보상세!L25</x:f>
        <x:v>keyword</x:v>
      </x:c>
      <x:c r="M22" s="128" t="str">
        <x:f>기업세부정보상세!M25</x:f>
        <x:v>이미지경로</x:v>
      </x:c>
      <x:c r="N22" s="39"/>
      <x:c r="P22" s="64" t="str">
        <x:f t="shared" si="0"/>
        <x:v>"": {"type": "keyword"},</x:v>
      </x:c>
      <x:c r="V22" s="25" t="str">
        <x:f>CONCAT("""",E22,""": ""건축구조기준 KDS 41 33 05 '목구조 접합부의 설계' 근거한 목재 접합부 설계 프로그램""")</x:f>
        <x:v>"": "건축구조기준 KDS 41 33 05 '목구조 접합부의 설계' 근거한 목재 접합부 설계 프로그램"</x:v>
      </x:c>
    </x:row>
    <x:row r="23" spans="1:16">
      <x:c r="A23" s="27"/>
      <x:c r="B23" s="72"/>
      <x:c r="C23" s="37"/>
      <x:c r="D23" s="37" t="s">
        <x:v>311</x:v>
      </x:c>
      <x:c r="E23" s="37"/>
      <x:c r="F23" s="37"/>
      <x:c r="G23" s="36"/>
      <x:c r="H23" s="35" t="s">
        <x:v>256</x:v>
      </x:c>
      <x:c r="I23" s="35"/>
      <x:c r="J23" s="35"/>
      <x:c r="K23" s="35"/>
      <x:c r="L23" s="41" t="str">
        <x:f>기업세부정보상세!L26</x:f>
        <x:v>text</x:v>
      </x:c>
      <x:c r="M23" s="128" t="str">
        <x:f>기업세부정보상세!M26</x:f>
        <x:v>텍스트</x:v>
      </x:c>
      <x:c r="N23" s="39"/>
      <x:c r="P23" s="64"/>
    </x:row>
    <x:row r="24" spans="1:22">
      <x:c r="A24" s="27"/>
      <x:c r="B24" s="72"/>
      <x:c r="C24" s="37"/>
      <x:c r="D24" s="37" t="s">
        <x:v>305</x:v>
      </x:c>
      <x:c r="E24" s="37"/>
      <x:c r="F24" s="37"/>
      <x:c r="G24" s="36"/>
      <x:c r="H24" s="35" t="s">
        <x:v>192</x:v>
      </x:c>
      <x:c r="I24" s="35"/>
      <x:c r="J24" s="35"/>
      <x:c r="K24" s="35"/>
      <x:c r="L24" s="41" t="str">
        <x:f>기업세부정보상세!L27</x:f>
        <x:v>keyword</x:v>
      </x:c>
      <x:c r="M24" s="128" t="str">
        <x:f>기업세부정보상세!M27</x:f>
        <x:v>CategoryType이 "1" 인경우만 사용
* 논의 필요</x:v>
      </x:c>
      <x:c r="P24" s="64" t="str">
        <x:f t="shared" si="0"/>
        <x:v>"": {"type": "keyword"},</x:v>
      </x:c>
      <x:c r="V24" s="25" t="str">
        <x:f>CONCAT("""",E24,""": ""1""")</x:f>
        <x:v>"": "1"</x:v>
      </x:c>
    </x:row>
    <x:row r="25" spans="1:22">
      <x:c r="A25" s="27"/>
      <x:c r="B25" s="72"/>
      <x:c r="C25" s="37"/>
      <x:c r="D25" s="37" t="s">
        <x:v>249</x:v>
      </x:c>
      <x:c r="E25" s="37"/>
      <x:c r="F25" s="37"/>
      <x:c r="G25" s="36"/>
      <x:c r="H25" s="35" t="s">
        <x:v>201</x:v>
      </x:c>
      <x:c r="I25" s="35"/>
      <x:c r="J25" s="35"/>
      <x:c r="K25" s="35"/>
      <x:c r="L25" s="41" t="e">
        <x:f>기업세부정보상세!#REF!</x:f>
        <x:v>#REF!</x:v>
      </x:c>
      <x:c r="M25" s="128" t="e">
        <x:f>기업세부정보상세!#REF!</x:f>
        <x:v>#REF!</x:v>
      </x:c>
      <x:c r="P25" s="64" t="e">
        <x:f t="shared" si="0"/>
        <x:v>#REF!</x:v>
      </x:c>
      <x:c r="V25" s="25" t="str">
        <x:f>CONCAT("""",E25,""": ""100,000~""")</x:f>
        <x:v>"": "100,000~"</x:v>
      </x:c>
    </x:row>
    <x:row r="26" spans="1:22">
      <x:c r="A26" s="27"/>
      <x:c r="B26" s="72"/>
      <x:c r="C26" s="37"/>
      <x:c r="D26" s="37" t="s">
        <x:v>203</x:v>
      </x:c>
      <x:c r="E26" s="37"/>
      <x:c r="F26" s="37"/>
      <x:c r="G26" s="36"/>
      <x:c r="H26" s="35" t="s">
        <x:v>6</x:v>
      </x:c>
      <x:c r="I26" s="35"/>
      <x:c r="J26" s="35"/>
      <x:c r="K26" s="35"/>
      <x:c r="L26" s="41" t="str">
        <x:f>기업세부정보상세!L28</x:f>
        <x:v>text</x:v>
      </x:c>
      <x:c r="M26" s="128" t="str">
        <x:f>기업세부정보상세!M28</x:f>
        <x:v>CategoryType이 "2", "3" 인경우만 사용</x:v>
      </x:c>
      <x:c r="P26" s="64" t="str">
        <x:f t="shared" si="0"/>
        <x:v>"": {"type": "text"},</x:v>
      </x:c>
      <x:c r="V26" s="25" t="str">
        <x:f>CONCAT("""",E26,""": """"")</x:f>
        <x:v>"": ""</x:v>
      </x:c>
    </x:row>
    <x:row r="27" spans="1:22">
      <x:c r="A27" s="27"/>
      <x:c r="B27" s="72"/>
      <x:c r="C27" s="37"/>
      <x:c r="D27" s="37" t="s">
        <x:v>310</x:v>
      </x:c>
      <x:c r="E27" s="37"/>
      <x:c r="F27" s="37"/>
      <x:c r="G27" s="36"/>
      <x:c r="H27" s="35" t="s">
        <x:v>73</x:v>
      </x:c>
      <x:c r="I27" s="35"/>
      <x:c r="J27" s="35"/>
      <x:c r="K27" s="35"/>
      <x:c r="L27" s="41" t="str">
        <x:f>기업세부정보상세!L29</x:f>
        <x:v>text</x:v>
      </x:c>
      <x:c r="M27" s="128" t="str">
        <x:f>기업세부정보상세!M29</x:f>
        <x:v>CategoryType이 "4" 인경우만 사용</x:v>
      </x:c>
      <x:c r="P27" s="64" t="str">
        <x:f t="shared" si="0"/>
        <x:v>"": {"type": "text"},</x:v>
      </x:c>
      <x:c r="V27" s="39" t="str">
        <x:f>CONCAT("""",E27,""": ""/common/downloadFile.do?fileId=181""")</x:f>
        <x:v>"": "/common/downloadFile.do?fileId=181"</x:v>
      </x:c>
    </x:row>
    <x:row r="28" spans="1:22">
      <x:c r="A28" s="27"/>
      <x:c r="B28" s="72"/>
      <x:c r="C28" s="37"/>
      <x:c r="D28" s="37" t="s">
        <x:v>254</x:v>
      </x:c>
      <x:c r="E28" s="37"/>
      <x:c r="F28" s="37"/>
      <x:c r="G28" s="36"/>
      <x:c r="H28" s="35" t="s">
        <x:v>204</x:v>
      </x:c>
      <x:c r="I28" s="35"/>
      <x:c r="J28" s="35"/>
      <x:c r="K28" s="35"/>
      <x:c r="L28" s="41" t="e">
        <x:f>기업세부정보상세!#REF!</x:f>
        <x:v>#REF!</x:v>
      </x:c>
      <x:c r="M28" s="128" t="e">
        <x:f>기업세부정보상세!#REF!</x:f>
        <x:v>#REF!</x:v>
      </x:c>
      <x:c r="P28" s="64" t="e">
        <x:f t="shared" si="0"/>
        <x:v>#REF!</x:v>
      </x:c>
      <x:c r="V28" s="39" t="str">
        <x:f>CONCAT("""",E28,""": ""/common/downloadFile.do?fileId=181""")</x:f>
        <x:v>"": "/common/downloadFile.do?fileId=181"</x:v>
      </x:c>
    </x:row>
    <x:row r="29" spans="1:22">
      <x:c r="A29" s="27"/>
      <x:c r="B29" s="72"/>
      <x:c r="C29" s="37"/>
      <x:c r="D29" s="37" t="s">
        <x:v>250</x:v>
      </x:c>
      <x:c r="E29" s="37"/>
      <x:c r="F29" s="37"/>
      <x:c r="G29" s="36"/>
      <x:c r="H29" s="35" t="s">
        <x:v>81</x:v>
      </x:c>
      <x:c r="I29" s="35"/>
      <x:c r="J29" s="35"/>
      <x:c r="K29" s="35"/>
      <x:c r="L29" s="41" t="str">
        <x:f>기업세부정보상세!L30</x:f>
        <x:v>keyword</x:v>
      </x:c>
      <x:c r="M29" s="128" t="str">
        <x:f>기업세부정보상세!M30</x:f>
        <x:v>CategoryType이 "1", "2", "4" 인경우만 사용</x:v>
      </x:c>
      <x:c r="P29" s="64" t="str">
        <x:f t="shared" si="0"/>
        <x:v>"": {"type": "keyword"},</x:v>
      </x:c>
      <x:c r="V29" s="25" t="str">
        <x:f>CONCAT("""",E29,""": ""단위""")</x:f>
        <x:v>"": "단위"</x:v>
      </x:c>
    </x:row>
    <x:row r="30" spans="1:22">
      <x:c r="A30" s="27"/>
      <x:c r="B30" s="72"/>
      <x:c r="C30" s="37"/>
      <x:c r="D30" s="37" t="s">
        <x:v>306</x:v>
      </x:c>
      <x:c r="E30" s="37"/>
      <x:c r="F30" s="37"/>
      <x:c r="G30" s="36"/>
      <x:c r="H30" s="35" t="s">
        <x:v>309</x:v>
      </x:c>
      <x:c r="I30" s="35"/>
      <x:c r="J30" s="35"/>
      <x:c r="K30" s="35"/>
      <x:c r="L30" s="41" t="e">
        <x:f>기업세부정보상세!#REF!</x:f>
        <x:v>#REF!</x:v>
      </x:c>
      <x:c r="M30" s="128" t="e">
        <x:f>기업세부정보상세!#REF!</x:f>
        <x:v>#REF!</x:v>
      </x:c>
      <x:c r="P30" s="64" t="e">
        <x:f t="shared" si="0"/>
        <x:v>#REF!</x:v>
      </x:c>
      <x:c r="V30" s="25" t="str">
        <x:f>CONCAT("""",E30,""": ""규격""")</x:f>
        <x:v>"": "규격"</x:v>
      </x:c>
    </x:row>
    <x:row r="31" spans="1:22">
      <x:c r="A31" s="27"/>
      <x:c r="B31" s="72"/>
      <x:c r="C31" s="37"/>
      <x:c r="D31" s="37"/>
      <x:c r="E31" s="37"/>
      <x:c r="F31" s="37"/>
      <x:c r="G31" s="36"/>
      <x:c r="H31" s="35"/>
      <x:c r="I31" s="35"/>
      <x:c r="J31" s="35"/>
      <x:c r="K31" s="35"/>
      <x:c r="L31" s="34"/>
      <x:c r="M31" s="134"/>
      <x:c r="P31" s="64" t="str">
        <x:f t="shared" si="0"/>
        <x:v>"": {"type": ""},</x:v>
      </x:c>
      <x:c r="V31" s="25" t="str">
        <x:f>CONCAT("""",E31,""": ""test@test.com""")</x:f>
        <x:v>"": "test@test.com"</x:v>
      </x:c>
    </x:row>
    <x:row r="32" spans="1:22">
      <x:c r="A32" s="27"/>
      <x:c r="B32" s="72"/>
      <x:c r="C32" s="37"/>
      <x:c r="D32" s="37"/>
      <x:c r="E32" s="37"/>
      <x:c r="F32" s="37"/>
      <x:c r="G32" s="36"/>
      <x:c r="H32" s="35"/>
      <x:c r="I32" s="35"/>
      <x:c r="J32" s="35"/>
      <x:c r="K32" s="35"/>
      <x:c r="L32" s="34"/>
      <x:c r="M32" s="134"/>
      <x:c r="P32" s="64" t="str">
        <x:f t="shared" si="0"/>
        <x:v>"": {"type": ""},</x:v>
      </x:c>
      <x:c r="V32" s="25" t="str">
        <x:f>CONCAT("""",E32,""": ""..\project\upload\test1\image.jpg""")</x:f>
        <x:v>"": "..\project\upload\test1\image.jpg"</x:v>
      </x:c>
    </x:row>
    <x:row r="33" spans="1:22">
      <x:c r="A33" s="27"/>
      <x:c r="B33" s="72"/>
      <x:c r="C33" s="37"/>
      <x:c r="D33" s="37"/>
      <x:c r="E33" s="37"/>
      <x:c r="F33" s="37"/>
      <x:c r="G33" s="36"/>
      <x:c r="H33" s="35"/>
      <x:c r="I33" s="35"/>
      <x:c r="J33" s="35"/>
      <x:c r="K33" s="35"/>
      <x:c r="L33" s="34"/>
      <x:c r="M33" s="136"/>
      <x:c r="P33" s="64" t="str">
        <x:f t="shared" si="0"/>
        <x:v>"": {"type": ""},</x:v>
      </x:c>
      <x:c r="V33" s="25" t="str">
        <x:f>CONCAT("""",E33,""": ""1""")</x:f>
        <x:v>"": "1"</x:v>
      </x:c>
    </x:row>
    <x:row r="34" spans="1:21">
      <x:c r="A34" s="27"/>
      <x:c r="B34" s="63"/>
      <x:c r="C34" s="37"/>
      <x:c r="D34" s="37"/>
      <x:c r="E34" s="37"/>
      <x:c r="F34" s="37"/>
      <x:c r="G34" s="36"/>
      <x:c r="H34" s="35"/>
      <x:c r="I34" s="35"/>
      <x:c r="J34" s="35"/>
      <x:c r="K34" s="35"/>
      <x:c r="L34" s="34"/>
      <x:c r="M34" s="33"/>
      <x:c r="U34" s="25" t="s">
        <x:v>70</x:v>
      </x:c>
    </x:row>
    <x:row r="35" spans="1:20">
      <x:c r="A35" s="27"/>
      <x:c r="B35" s="63"/>
      <x:c r="C35" s="37"/>
      <x:c r="D35" s="37"/>
      <x:c r="E35" s="37"/>
      <x:c r="F35" s="37"/>
      <x:c r="G35" s="36"/>
      <x:c r="H35" s="35"/>
      <x:c r="I35" s="35"/>
      <x:c r="J35" s="35"/>
      <x:c r="K35" s="35"/>
      <x:c r="L35" s="34"/>
      <x:c r="M35" s="33"/>
      <x:c r="T35" s="25" t="s">
        <x:v>55</x:v>
      </x:c>
    </x:row>
    <x:row r="36" spans="1:19">
      <x:c r="A36" s="27"/>
      <x:c r="B36" s="63"/>
      <x:c r="C36" s="37"/>
      <x:c r="D36" s="37"/>
      <x:c r="E36" s="37"/>
      <x:c r="F36" s="37"/>
      <x:c r="G36" s="36"/>
      <x:c r="H36" s="35"/>
      <x:c r="I36" s="35"/>
      <x:c r="J36" s="35"/>
      <x:c r="K36" s="35"/>
      <x:c r="L36" s="34"/>
      <x:c r="M36" s="33"/>
      <x:c r="S36" s="25" t="s">
        <x:v>55</x:v>
      </x:c>
    </x:row>
    <x:row r="37" spans="1:13">
      <x:c r="A37" s="27"/>
      <x:c r="B37" s="63"/>
      <x:c r="C37" s="37"/>
      <x:c r="D37" s="37"/>
      <x:c r="E37" s="37"/>
      <x:c r="F37" s="37"/>
      <x:c r="G37" s="36"/>
      <x:c r="H37" s="35"/>
      <x:c r="I37" s="35"/>
      <x:c r="J37" s="35"/>
      <x:c r="K37" s="35"/>
      <x:c r="L37" s="34"/>
      <x:c r="M37" s="33"/>
    </x:row>
    <x:row r="38" spans="1:13" ht="16.199999999999999">
      <x:c r="A38" s="27"/>
      <x:c r="B38" s="100"/>
      <x:c r="C38" s="32"/>
      <x:c r="D38" s="32"/>
      <x:c r="E38" s="32"/>
      <x:c r="F38" s="32"/>
      <x:c r="G38" s="31"/>
      <x:c r="H38" s="30"/>
      <x:c r="I38" s="30"/>
      <x:c r="J38" s="30"/>
      <x:c r="K38" s="30"/>
      <x:c r="L38" s="29"/>
      <x:c r="M38" s="28"/>
    </x:row>
    <x:row r="39" spans="1:13">
      <x:c r="A39" s="27"/>
      <x:c r="B39" s="27"/>
      <x:c r="C39" s="27"/>
      <x:c r="D39" s="27"/>
      <x:c r="E39" s="27"/>
      <x:c r="F39" s="27"/>
      <x:c r="G39" s="27"/>
      <x:c r="H39" s="27"/>
      <x:c r="I39" s="27"/>
      <x:c r="J39" s="27"/>
      <x:c r="K39" s="27"/>
      <x:c r="L39" s="27"/>
      <x:c r="M39" s="27"/>
    </x:row>
    <x:row r="40" spans="1:13">
      <x:c r="A40" s="27"/>
      <x:c r="B40" s="27"/>
      <x:c r="C40" s="27"/>
      <x:c r="D40" s="27"/>
      <x:c r="E40" s="27"/>
      <x:c r="F40" s="27"/>
      <x:c r="G40" s="27"/>
      <x:c r="H40" s="27"/>
      <x:c r="I40" s="27"/>
      <x:c r="J40" s="27"/>
      <x:c r="K40" s="27"/>
      <x:c r="L40" s="27"/>
      <x:c r="M40" s="27"/>
    </x:row>
    <x:row r="41" spans="1:13">
      <x:c r="A41" s="27"/>
      <x:c r="B41" s="27"/>
      <x:c r="C41" s="27"/>
      <x:c r="D41" s="27"/>
      <x:c r="E41" s="27"/>
      <x:c r="F41" s="27"/>
      <x:c r="G41" s="27"/>
      <x:c r="H41" s="27"/>
      <x:c r="I41" s="27"/>
      <x:c r="J41" s="27"/>
      <x:c r="K41" s="27"/>
      <x:c r="L41" s="27"/>
      <x:c r="M41" s="27"/>
    </x:row>
    <x:row r="42" spans="1:13">
      <x:c r="A42" s="27"/>
      <x:c r="B42" s="27"/>
      <x:c r="C42" s="27"/>
      <x:c r="D42" s="27"/>
      <x:c r="E42" s="27"/>
      <x:c r="F42" s="27"/>
      <x:c r="G42" s="27"/>
      <x:c r="H42" s="27"/>
      <x:c r="I42" s="27"/>
      <x:c r="J42" s="27"/>
      <x:c r="K42" s="27"/>
      <x:c r="L42" s="27"/>
      <x:c r="M42" s="27"/>
    </x:row>
  </x:sheetData>
  <x:mergeCells count="14">
    <x:mergeCell ref="C9:F9"/>
    <x:mergeCell ref="G9:K9"/>
    <x:mergeCell ref="A2:B2"/>
    <x:mergeCell ref="B3:D3"/>
    <x:mergeCell ref="F3:K3"/>
    <x:mergeCell ref="B4:D4"/>
    <x:mergeCell ref="F4:M4"/>
    <x:mergeCell ref="B5:D5"/>
    <x:mergeCell ref="F5:M5"/>
    <x:mergeCell ref="B6:D6"/>
    <x:mergeCell ref="F6:M6"/>
    <x:mergeCell ref="B7:D7"/>
    <x:mergeCell ref="F7:M7"/>
    <x:mergeCell ref="S8:X8"/>
  </x:mergeCells>
  <x:hyperlinks>
    <x:hyperlink ref="M1:M1" location=""/>
  </x:hyperlinks>
  <x:printOptions horizontalCentered="0" verticalCentered="0" headings="0" gridLines="1" gridLinesSet="1"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a6a6a6"/>
  </x:sheetPr>
  <x:dimension ref="A1:X33"/>
  <x:sheetViews>
    <x:sheetView showGridLines="0" topLeftCell="A1" zoomScaleNormal="100" zoomScaleSheetLayoutView="75" workbookViewId="0">
      <x:selection activeCell="F3" activeCellId="0" sqref="F3:K3"/>
    </x:sheetView>
  </x:sheetViews>
  <x:sheetFormatPr defaultColWidth="9" defaultRowHeight="15.6"/>
  <x:cols>
    <x:col min="1" max="1" width="2.69921875" style="25" customWidth="1"/>
    <x:col min="2" max="2" width="6.09765625" style="26" bestFit="1" customWidth="1"/>
    <x:col min="3" max="3" width="2.8984375" style="20" customWidth="1"/>
    <x:col min="4" max="5" width="3.09765625" style="20" customWidth="1"/>
    <x:col min="6" max="6" width="18.5" style="20" customWidth="1"/>
    <x:col min="7" max="8" width="3.19921875" style="20" customWidth="1"/>
    <x:col min="9" max="10" width="4.19921875" style="20" customWidth="1"/>
    <x:col min="11" max="11" width="18.59765625" style="20" customWidth="1"/>
    <x:col min="12" max="12" width="17.5" style="20" customWidth="1"/>
    <x:col min="13" max="13" width="61.796875" style="20" customWidth="1"/>
    <x:col min="14" max="14" width="2.8984375" style="25" customWidth="1"/>
    <x:col min="15" max="15" width="13.09765625" style="25" customWidth="1"/>
    <x:col min="16" max="16" width="12.19921875" style="25" customWidth="1"/>
    <x:col min="17" max="17" width="5.8984375" style="25" customWidth="1"/>
    <x:col min="18" max="18" width="2" style="25" customWidth="1"/>
    <x:col min="19" max="19" width="6.8984375" style="25" customWidth="1"/>
    <x:col min="20" max="20" width="9" style="25"/>
    <x:col min="21" max="21" width="16.59765625" style="25" customWidth="1"/>
    <x:col min="22" max="16384" width="9" style="25"/>
  </x:cols>
  <x:sheetData>
    <x:row r="1" spans="2:13" ht="17.399999999999999">
      <x:c r="B1" s="20"/>
      <x:c r="M1" s="15" t="s">
        <x:v>15</x:v>
      </x:c>
    </x:row>
    <x:row r="2" spans="1:13" ht="16.199999999999999">
      <x:c r="A2" s="152"/>
      <x:c r="B2" s="152"/>
      <x:c r="C2" s="27"/>
      <x:c r="D2" s="27"/>
      <x:c r="E2" s="27"/>
      <x:c r="F2" s="27"/>
      <x:c r="G2" s="27"/>
      <x:c r="H2" s="27"/>
      <x:c r="I2" s="27"/>
      <x:c r="J2" s="27"/>
      <x:c r="K2" s="27"/>
      <x:c r="L2" s="27"/>
      <x:c r="M2" s="27"/>
    </x:row>
    <x:row r="3" spans="1:13">
      <x:c r="A3" s="27"/>
      <x:c r="B3" s="153" t="s">
        <x:v>18</x:v>
      </x:c>
      <x:c r="C3" s="154"/>
      <x:c r="D3" s="155"/>
      <x:c r="E3" s="75"/>
      <x:c r="F3" s="156" t="s">
        <x:v>64</x:v>
      </x:c>
      <x:c r="G3" s="157"/>
      <x:c r="H3" s="157"/>
      <x:c r="I3" s="157"/>
      <x:c r="J3" s="157"/>
      <x:c r="K3" s="158"/>
      <x:c r="L3" s="61" t="s">
        <x:v>144</x:v>
      </x:c>
      <x:c r="M3" s="60" t="s">
        <x:v>175</x:v>
      </x:c>
    </x:row>
    <x:row r="4" spans="1:13" ht="28.949999999999999" customHeight="1">
      <x:c r="A4" s="27"/>
      <x:c r="B4" s="159" t="s">
        <x:v>141</x:v>
      </x:c>
      <x:c r="C4" s="160"/>
      <x:c r="D4" s="161"/>
      <x:c r="E4" s="77"/>
      <x:c r="F4" s="162"/>
      <x:c r="G4" s="163"/>
      <x:c r="H4" s="163"/>
      <x:c r="I4" s="163"/>
      <x:c r="J4" s="163"/>
      <x:c r="K4" s="163"/>
      <x:c r="L4" s="163"/>
      <x:c r="M4" s="164"/>
    </x:row>
    <x:row r="5" spans="1:13">
      <x:c r="A5" s="27"/>
      <x:c r="B5" s="165" t="s">
        <x:v>61</x:v>
      </x:c>
      <x:c r="C5" s="166"/>
      <x:c r="D5" s="166"/>
      <x:c r="E5" s="74"/>
      <x:c r="F5" s="167" t="s">
        <x:v>353</x:v>
      </x:c>
      <x:c r="G5" s="167"/>
      <x:c r="H5" s="167"/>
      <x:c r="I5" s="167"/>
      <x:c r="J5" s="167"/>
      <x:c r="K5" s="167"/>
      <x:c r="L5" s="167"/>
      <x:c r="M5" s="168"/>
    </x:row>
    <x:row r="6" spans="1:13">
      <x:c r="A6" s="27"/>
      <x:c r="B6" s="141" t="s">
        <x:v>156</x:v>
      </x:c>
      <x:c r="C6" s="142"/>
      <x:c r="D6" s="143"/>
      <x:c r="E6" s="76"/>
      <x:c r="F6" s="144"/>
      <x:c r="G6" s="145"/>
      <x:c r="H6" s="145"/>
      <x:c r="I6" s="145"/>
      <x:c r="J6" s="145"/>
      <x:c r="K6" s="145"/>
      <x:c r="L6" s="145"/>
      <x:c r="M6" s="146"/>
    </x:row>
    <x:row r="7" spans="1:13" ht="17.699999999999999" customHeight="1">
      <x:c r="A7" s="27"/>
      <x:c r="B7" s="147" t="s">
        <x:v>147</x:v>
      </x:c>
      <x:c r="C7" s="148"/>
      <x:c r="D7" s="148"/>
      <x:c r="E7" s="78"/>
      <x:c r="F7" s="149"/>
      <x:c r="G7" s="149"/>
      <x:c r="H7" s="149"/>
      <x:c r="I7" s="149"/>
      <x:c r="J7" s="149"/>
      <x:c r="K7" s="149"/>
      <x:c r="L7" s="149"/>
      <x:c r="M7" s="150"/>
    </x:row>
    <x:row r="8" spans="1:24" ht="16.199999999999999">
      <x:c r="A8" s="27"/>
      <x:c r="B8" s="27"/>
      <x:c r="C8" s="27"/>
      <x:c r="D8" s="27"/>
      <x:c r="E8" s="27"/>
      <x:c r="F8" s="27"/>
      <x:c r="G8" s="27"/>
      <x:c r="H8" s="27"/>
      <x:c r="I8" s="27"/>
      <x:c r="J8" s="27"/>
      <x:c r="K8" s="27"/>
      <x:c r="L8" s="27"/>
      <x:c r="M8" s="27"/>
      <x:c r="S8" s="138" t="s">
        <x:v>302</x:v>
      </x:c>
      <x:c r="T8" s="139"/>
      <x:c r="U8" s="139"/>
      <x:c r="V8" s="139"/>
      <x:c r="W8" s="139"/>
      <x:c r="X8" s="140"/>
    </x:row>
    <x:row r="9" spans="1:19" ht="16.800000000000001">
      <x:c r="A9" s="27"/>
      <x:c r="B9" s="59" t="s">
        <x:v>10</x:v>
      </x:c>
      <x:c r="C9" s="138" t="s">
        <x:v>21</x:v>
      </x:c>
      <x:c r="D9" s="139"/>
      <x:c r="E9" s="139"/>
      <x:c r="F9" s="151"/>
      <x:c r="G9" s="138" t="s">
        <x:v>19</x:v>
      </x:c>
      <x:c r="H9" s="139"/>
      <x:c r="I9" s="139"/>
      <x:c r="J9" s="139"/>
      <x:c r="K9" s="151"/>
      <x:c r="L9" s="58" t="s">
        <x:v>17</x:v>
      </x:c>
      <x:c r="M9" s="57" t="s">
        <x:v>22</x:v>
      </x:c>
      <x:c r="S9" s="25" t="s">
        <x:v>54</x:v>
      </x:c>
    </x:row>
    <x:row r="10" spans="1:20" ht="16.199999999999999">
      <x:c r="A10" s="27"/>
      <x:c r="B10" s="62">
        <x:v>1</x:v>
      </x:c>
      <x:c r="C10" s="38" t="s">
        <x:v>180</x:v>
      </x:c>
      <x:c r="D10" s="54"/>
      <x:c r="E10" s="54"/>
      <x:c r="F10" s="54"/>
      <x:c r="G10" s="56" t="s">
        <x:v>328</x:v>
      </x:c>
      <x:c r="H10" s="55"/>
      <x:c r="I10" s="55"/>
      <x:c r="J10" s="55"/>
      <x:c r="K10" s="55"/>
      <x:c r="L10" s="38" t="s">
        <x:v>160</x:v>
      </x:c>
      <x:c r="M10" s="99" t="s">
        <x:v>325</x:v>
      </x:c>
      <x:c r="T10" s="25" t="str">
        <x:f>CONCAT("""",C10,""": ""test1"",")</x:f>
        <x:v>"EmpNo": "test1",</x:v>
      </x:c>
    </x:row>
    <x:row r="11" spans="1:20">
      <x:c r="A11" s="27"/>
      <x:c r="B11" s="62">
        <x:v>2</x:v>
      </x:c>
      <x:c r="C11" s="38" t="s">
        <x:v>236</x:v>
      </x:c>
      <x:c r="D11" s="54"/>
      <x:c r="E11" s="54"/>
      <x:c r="F11" s="54"/>
      <x:c r="G11" s="38" t="s">
        <x:v>290</x:v>
      </x:c>
      <x:c r="H11" s="55"/>
      <x:c r="I11" s="55"/>
      <x:c r="J11" s="55"/>
      <x:c r="K11" s="55"/>
      <x:c r="L11" s="38" t="s">
        <x:v>160</x:v>
      </x:c>
      <x:c r="M11" s="99" t="s">
        <x:v>131</x:v>
      </x:c>
      <x:c r="T11" s="25" t="str">
        <x:f>CONCAT("""",C11,""": ""user111"",")</x:f>
        <x:v>"QuestionerEmpNo": "user111",</x:v>
      </x:c>
    </x:row>
    <x:row r="12" spans="1:20">
      <x:c r="A12" s="27"/>
      <x:c r="B12" s="62">
        <x:v>3</x:v>
      </x:c>
      <x:c r="C12" s="38" t="s">
        <x:v>276</x:v>
      </x:c>
      <x:c r="D12" s="54"/>
      <x:c r="E12" s="54"/>
      <x:c r="F12" s="54"/>
      <x:c r="G12" s="38" t="s">
        <x:v>138</x:v>
      </x:c>
      <x:c r="H12" s="54"/>
      <x:c r="I12" s="54"/>
      <x:c r="J12" s="54"/>
      <x:c r="K12" s="54"/>
      <x:c r="L12" s="38" t="s">
        <x:v>160</x:v>
      </x:c>
      <x:c r="M12" s="124" t="s">
        <x:v>352</x:v>
      </x:c>
      <x:c r="T12" s="25" t="str">
        <x:f>CONCAT("""",C12,""": """,M12,""",")</x:f>
        <x:v>"DataType": "comp_question_info",</x:v>
      </x:c>
    </x:row>
    <x:row r="13" spans="1:20" ht="31.199999999999999">
      <x:c r="A13" s="27"/>
      <x:c r="B13" s="62">
        <x:v>4</x:v>
      </x:c>
      <x:c r="C13" s="38" t="s">
        <x:v>294</x:v>
      </x:c>
      <x:c r="D13" s="54"/>
      <x:c r="E13" s="54"/>
      <x:c r="F13" s="54"/>
      <x:c r="G13" s="38" t="s">
        <x:v>166</x:v>
      </x:c>
      <x:c r="H13" s="54"/>
      <x:c r="I13" s="54"/>
      <x:c r="J13" s="54"/>
      <x:c r="K13" s="54"/>
      <x:c r="L13" s="38" t="s">
        <x:v>150</x:v>
      </x:c>
      <x:c r="M13" s="98" t="s">
        <x:v>259</x:v>
      </x:c>
      <x:c r="T13" s="25" t="str">
        <x:f>CONCAT("""",C13,""": ""2022-01-01 16:21:31.11111"",")</x:f>
        <x:v>"CreateDate": "2022-01-01 16:21:31.11111",</x:v>
      </x:c>
    </x:row>
    <x:row r="14" spans="1:20">
      <x:c r="A14" s="27"/>
      <x:c r="B14" s="62">
        <x:v>5</x:v>
      </x:c>
      <x:c r="C14" s="54" t="s">
        <x:v>159</x:v>
      </x:c>
      <x:c r="D14" s="54"/>
      <x:c r="E14" s="54"/>
      <x:c r="F14" s="54"/>
      <x:c r="G14" s="38" t="s">
        <x:v>58</x:v>
      </x:c>
      <x:c r="H14" s="54"/>
      <x:c r="I14" s="54"/>
      <x:c r="J14" s="54"/>
      <x:c r="K14" s="54"/>
      <x:c r="L14" s="38"/>
      <x:c r="M14" s="53"/>
      <x:c r="T14" s="25" t="str">
        <x:f>CONCAT("""",C14,""": ")</x:f>
        <x:v xml:space="preserve">"Data": </x:v>
      </x:c>
    </x:row>
    <x:row r="15" spans="1:20">
      <x:c r="A15" s="27"/>
      <x:c r="B15" s="52"/>
      <x:c r="C15" s="51"/>
      <x:c r="D15" s="50"/>
      <x:c r="E15" s="50"/>
      <x:c r="F15" s="50"/>
      <x:c r="G15" s="49"/>
      <x:c r="H15" s="48"/>
      <x:c r="I15" s="48"/>
      <x:c r="J15" s="48"/>
      <x:c r="K15" s="48"/>
      <x:c r="L15" s="47"/>
      <x:c r="M15" s="46"/>
      <x:c r="T15" s="25" t="s">
        <x:v>54</x:v>
      </x:c>
    </x:row>
    <x:row r="16" spans="1:21">
      <x:c r="A16" s="27"/>
      <x:c r="B16" s="72"/>
      <x:c r="C16" s="44"/>
      <x:c r="D16" s="44" t="s">
        <x:v>241</x:v>
      </x:c>
      <x:c r="E16" s="44"/>
      <x:c r="F16" s="44"/>
      <x:c r="G16" s="43"/>
      <x:c r="H16" s="42" t="s">
        <x:v>193</x:v>
      </x:c>
      <x:c r="I16" s="42"/>
      <x:c r="J16" s="42"/>
      <x:c r="K16" s="42"/>
      <x:c r="L16" s="41" t="s">
        <x:v>160</x:v>
      </x:c>
      <x:c r="M16" s="40"/>
      <x:c r="N16" s="39"/>
      <x:c r="O16" s="64" t="str">
        <x:f>CONCAT("""",D16,""": {""type"": """,$L16,"""},")</x:f>
        <x:v>"QuestionTitle": {"type": "keyword"},</x:v>
      </x:c>
      <x:c r="U16" s="25" t="str">
        <x:f>CONCAT("""",D16,""": ""문의드립니다.""")</x:f>
        <x:v>"QuestionTitle": "문의드립니다."</x:v>
      </x:c>
    </x:row>
    <x:row r="17" spans="1:21">
      <x:c r="A17" s="27"/>
      <x:c r="B17" s="72"/>
      <x:c r="C17" s="44"/>
      <x:c r="D17" s="44" t="s">
        <x:v>238</x:v>
      </x:c>
      <x:c r="E17" s="44"/>
      <x:c r="F17" s="44"/>
      <x:c r="G17" s="43"/>
      <x:c r="H17" s="42" t="s">
        <x:v>194</x:v>
      </x:c>
      <x:c r="I17" s="42"/>
      <x:c r="J17" s="42"/>
      <x:c r="K17" s="42"/>
      <x:c r="L17" s="41" t="s">
        <x:v>14</x:v>
      </x:c>
      <x:c r="M17" s="45"/>
      <x:c r="N17" s="39"/>
      <x:c r="O17" s="64" t="str">
        <x:f t="shared" ref="O17:O20" si="0">CONCAT("""",D17,""": {""type"": """,$L17,"""},")</x:f>
        <x:v>"QuestionContext": {"type": "text"},</x:v>
      </x:c>
      <x:c r="U17" s="25" t="str">
        <x:f>CONCAT("""",D17,""": ""문의내용은 문의내용은 문의내용은 문의내용은 문의내용은 문의내용은""")</x:f>
        <x:v>"QuestionContext": "문의내용은 문의내용은 문의내용은 문의내용은 문의내용은 문의내용은"</x:v>
      </x:c>
    </x:row>
    <x:row r="18" spans="1:21">
      <x:c r="A18" s="27"/>
      <x:c r="B18" s="72"/>
      <x:c r="C18" s="44"/>
      <x:c r="D18" s="44" t="s">
        <x:v>343</x:v>
      </x:c>
      <x:c r="E18" s="44"/>
      <x:c r="F18" s="44"/>
      <x:c r="G18" s="43"/>
      <x:c r="H18" s="42" t="s">
        <x:v>198</x:v>
      </x:c>
      <x:c r="I18" s="42"/>
      <x:c r="J18" s="42"/>
      <x:c r="K18" s="42"/>
      <x:c r="L18" s="41" t="s">
        <x:v>14</x:v>
      </x:c>
      <x:c r="M18" s="45" t="s">
        <x:v>127</x:v>
      </x:c>
      <x:c r="N18" s="39"/>
      <x:c r="O18" s="64" t="str">
        <x:f t="shared" si="0"/>
        <x:v>"QuestionerEmpName": {"type": "text"},</x:v>
      </x:c>
      <x:c r="U18" s="25" t="str">
        <x:f>CONCAT("""",D18,""": ""홍길동""")</x:f>
        <x:v>"QuestionerEmpName": "홍길동"</x:v>
      </x:c>
    </x:row>
    <x:row r="19" spans="1:21">
      <x:c r="A19" s="27"/>
      <x:c r="B19" s="72"/>
      <x:c r="C19" s="44"/>
      <x:c r="D19" s="44" t="s">
        <x:v>246</x:v>
      </x:c>
      <x:c r="E19" s="44"/>
      <x:c r="F19" s="44"/>
      <x:c r="G19" s="43"/>
      <x:c r="H19" s="42" t="s">
        <x:v>195</x:v>
      </x:c>
      <x:c r="I19" s="42"/>
      <x:c r="J19" s="42"/>
      <x:c r="K19" s="42"/>
      <x:c r="L19" s="41" t="s">
        <x:v>14</x:v>
      </x:c>
      <x:c r="M19" s="45"/>
      <x:c r="N19" s="39"/>
      <x:c r="O19" s="64" t="str">
        <x:f t="shared" si="0"/>
        <x:v>"QuestionerHP": {"type": "text"},</x:v>
      </x:c>
      <x:c r="U19" s="25" t="str">
        <x:f>CONCAT("""",D19,""": ""010-1111-2222""")</x:f>
        <x:v>"QuestionerHP": "010-1111-2222"</x:v>
      </x:c>
    </x:row>
    <x:row r="20" spans="1:21">
      <x:c r="A20" s="27"/>
      <x:c r="B20" s="72"/>
      <x:c r="C20" s="44"/>
      <x:c r="D20" s="44" t="s">
        <x:v>247</x:v>
      </x:c>
      <x:c r="E20" s="44"/>
      <x:c r="F20" s="44"/>
      <x:c r="G20" s="43"/>
      <x:c r="H20" s="42" t="s">
        <x:v>190</x:v>
      </x:c>
      <x:c r="I20" s="42"/>
      <x:c r="J20" s="42"/>
      <x:c r="K20" s="42"/>
      <x:c r="L20" s="41" t="s">
        <x:v>14</x:v>
      </x:c>
      <x:c r="M20" s="45"/>
      <x:c r="N20" s="39"/>
      <x:c r="O20" s="64" t="str">
        <x:f t="shared" si="0"/>
        <x:v>"QuestionerEmail": {"type": "text"},</x:v>
      </x:c>
      <x:c r="U20" s="25" t="str">
        <x:f>CONCAT("""",D20,""": ""user111@test.com""")</x:f>
        <x:v>"QuestionerEmail": "user111@test.com"</x:v>
      </x:c>
    </x:row>
    <x:row r="21" spans="1:21">
      <x:c r="A21" s="27"/>
      <x:c r="B21" s="72"/>
      <x:c r="C21" s="44"/>
      <x:c r="D21" s="44" t="s">
        <x:v>359</x:v>
      </x:c>
      <x:c r="E21" s="44"/>
      <x:c r="F21" s="44"/>
      <x:c r="G21" s="43"/>
      <x:c r="H21" s="42" t="s">
        <x:v>196</x:v>
      </x:c>
      <x:c r="I21" s="42"/>
      <x:c r="J21" s="42"/>
      <x:c r="K21" s="42"/>
      <x:c r="L21" s="41" t="s">
        <x:v>292</x:v>
      </x:c>
      <x:c r="M21" s="40"/>
      <x:c r="N21" s="39"/>
      <x:c r="O21" s="64" t="str">
        <x:f>CONCAT("""",D21,""": {""type"": """,$L21,"""},")</x:f>
        <x:v>"QuestionFilePath": {"type": "list&gt;text"},</x:v>
      </x:c>
      <x:c r="U21" s="25" t="str">
        <x:f>CONCAT("""",D21,""": [""..\project\upload\test1\image1.jpg"", ""..\project\upload\test1\image2.jpg""]")</x:f>
        <x:v>"QuestionFilePath": ["..\project\upload\test1\image1.jpg", "..\project\upload\test1\image2.jpg"]</x:v>
      </x:c>
    </x:row>
    <x:row r="22" spans="1:20" ht="46.799999999999997">
      <x:c r="A22" s="27"/>
      <x:c r="B22" s="72"/>
      <x:c r="C22" s="44"/>
      <x:c r="D22" s="44" t="s">
        <x:v>317</x:v>
      </x:c>
      <x:c r="E22" s="44"/>
      <x:c r="F22" s="44"/>
      <x:c r="G22" s="43"/>
      <x:c r="H22" s="42" t="s">
        <x:v>314</x:v>
      </x:c>
      <x:c r="I22" s="42"/>
      <x:c r="J22" s="42"/>
      <x:c r="K22" s="42"/>
      <x:c r="L22" s="41" t="s">
        <x:v>160</x:v>
      </x:c>
      <x:c r="M22" s="137" t="s">
        <x:v>320</x:v>
      </x:c>
      <x:c r="O22" s="25" t="str">
        <x:f>CONCAT("""",D22,""": {""type"": """,$L22,"""},")</x:f>
        <x:v>"QuestionYN": {"type": "keyword"},</x:v>
      </x:c>
      <x:c r="T22" s="25" t="s">
        <x:v>55</x:v>
      </x:c>
    </x:row>
    <x:row r="23" spans="1:19">
      <x:c r="A23" s="27"/>
      <x:c r="B23" s="72"/>
      <x:c r="C23" s="44"/>
      <x:c r="D23" s="44"/>
      <x:c r="E23" s="44"/>
      <x:c r="F23" s="44"/>
      <x:c r="G23" s="43"/>
      <x:c r="H23" s="42"/>
      <x:c r="I23" s="42"/>
      <x:c r="J23" s="42"/>
      <x:c r="K23" s="42"/>
      <x:c r="L23" s="41"/>
      <x:c r="M23" s="40"/>
      <x:c r="S23" s="25" t="s">
        <x:v>55</x:v>
      </x:c>
    </x:row>
    <x:row r="24" spans="1:13">
      <x:c r="A24" s="27"/>
      <x:c r="B24" s="72"/>
      <x:c r="C24" s="44"/>
      <x:c r="D24" s="44"/>
      <x:c r="E24" s="44"/>
      <x:c r="F24" s="44"/>
      <x:c r="G24" s="43"/>
      <x:c r="H24" s="42"/>
      <x:c r="I24" s="42"/>
      <x:c r="J24" s="42"/>
      <x:c r="K24" s="42"/>
      <x:c r="L24" s="41"/>
      <x:c r="M24" s="45"/>
    </x:row>
    <x:row r="25" spans="1:13">
      <x:c r="A25" s="27"/>
      <x:c r="B25" s="72"/>
      <x:c r="C25" s="44"/>
      <x:c r="D25" s="44"/>
      <x:c r="E25" s="44"/>
      <x:c r="F25" s="44"/>
      <x:c r="G25" s="43"/>
      <x:c r="H25" s="42"/>
      <x:c r="I25" s="42"/>
      <x:c r="J25" s="42"/>
      <x:c r="K25" s="42"/>
      <x:c r="L25" s="41"/>
      <x:c r="M25" s="40"/>
    </x:row>
    <x:row r="26" spans="1:13">
      <x:c r="A26" s="27"/>
      <x:c r="B26" s="72"/>
      <x:c r="C26" s="44"/>
      <x:c r="D26" s="44"/>
      <x:c r="E26" s="44"/>
      <x:c r="F26" s="44"/>
      <x:c r="G26" s="43"/>
      <x:c r="H26" s="42"/>
      <x:c r="I26" s="42"/>
      <x:c r="J26" s="42"/>
      <x:c r="K26" s="42"/>
      <x:c r="L26" s="41"/>
      <x:c r="M26" s="40"/>
    </x:row>
    <x:row r="27" spans="1:13">
      <x:c r="A27" s="27"/>
      <x:c r="B27" s="72"/>
      <x:c r="C27" s="44"/>
      <x:c r="D27" s="44"/>
      <x:c r="E27" s="44"/>
      <x:c r="F27" s="44"/>
      <x:c r="G27" s="43"/>
      <x:c r="H27" s="42"/>
      <x:c r="I27" s="42"/>
      <x:c r="J27" s="42"/>
      <x:c r="K27" s="42"/>
      <x:c r="L27" s="41"/>
      <x:c r="M27" s="40"/>
    </x:row>
    <x:row r="28" spans="1:13">
      <x:c r="A28" s="27"/>
      <x:c r="B28" s="72"/>
      <x:c r="C28" s="44"/>
      <x:c r="D28" s="44"/>
      <x:c r="E28" s="44"/>
      <x:c r="F28" s="44"/>
      <x:c r="G28" s="43"/>
      <x:c r="H28" s="42"/>
      <x:c r="I28" s="42"/>
      <x:c r="J28" s="42"/>
      <x:c r="K28" s="42"/>
      <x:c r="L28" s="41"/>
      <x:c r="M28" s="40"/>
    </x:row>
    <x:row r="29" spans="1:13" ht="16.199999999999999">
      <x:c r="A29" s="27"/>
      <x:c r="B29" s="100"/>
      <x:c r="C29" s="32"/>
      <x:c r="D29" s="32"/>
      <x:c r="E29" s="32"/>
      <x:c r="F29" s="32"/>
      <x:c r="G29" s="31"/>
      <x:c r="H29" s="30"/>
      <x:c r="I29" s="30"/>
      <x:c r="J29" s="30"/>
      <x:c r="K29" s="30"/>
      <x:c r="L29" s="29"/>
      <x:c r="M29" s="28"/>
    </x:row>
    <x:row r="30" spans="1:13">
      <x:c r="A30" s="27"/>
      <x:c r="B30" s="27"/>
      <x:c r="C30" s="27"/>
      <x:c r="D30" s="27"/>
      <x:c r="E30" s="27"/>
      <x:c r="F30" s="27"/>
      <x:c r="G30" s="27"/>
      <x:c r="H30" s="27"/>
      <x:c r="I30" s="27"/>
      <x:c r="J30" s="27"/>
      <x:c r="K30" s="27"/>
      <x:c r="L30" s="27"/>
      <x:c r="M30" s="27"/>
    </x:row>
    <x:row r="31" spans="1:13">
      <x:c r="A31" s="27"/>
      <x:c r="B31" s="27"/>
      <x:c r="C31" s="27"/>
      <x:c r="D31" s="27"/>
      <x:c r="E31" s="27"/>
      <x:c r="F31" s="27"/>
      <x:c r="G31" s="27"/>
      <x:c r="H31" s="27"/>
      <x:c r="I31" s="27"/>
      <x:c r="J31" s="27"/>
      <x:c r="K31" s="27"/>
      <x:c r="L31" s="27"/>
      <x:c r="M31" s="27"/>
    </x:row>
    <x:row r="32" spans="1:13">
      <x:c r="A32" s="27"/>
      <x:c r="B32" s="27"/>
      <x:c r="C32" s="27"/>
      <x:c r="D32" s="27"/>
      <x:c r="E32" s="27"/>
      <x:c r="F32" s="27"/>
      <x:c r="G32" s="27"/>
      <x:c r="H32" s="27"/>
      <x:c r="I32" s="27"/>
      <x:c r="J32" s="27"/>
      <x:c r="K32" s="27"/>
      <x:c r="L32" s="27"/>
      <x:c r="M32" s="27"/>
    </x:row>
    <x:row r="33" spans="1:13" ht="34.799999999999997">
      <x:c r="A33" s="27"/>
      <x:c r="B33" s="27"/>
      <x:c r="C33" s="27"/>
      <x:c r="D33" s="27"/>
      <x:c r="E33" s="27"/>
      <x:c r="F33" s="27"/>
      <x:c r="G33" s="27"/>
      <x:c r="H33" s="27"/>
      <x:c r="I33" s="27"/>
      <x:c r="J33" s="27"/>
      <x:c r="K33" s="27"/>
      <x:c r="L33" s="27"/>
      <x:c r="M33" s="125" t="s">
        <x:v>40</x:v>
      </x:c>
    </x:row>
  </x:sheetData>
  <x:mergeCells count="14">
    <x:mergeCell ref="S8:X8"/>
    <x:mergeCell ref="C9:F9"/>
    <x:mergeCell ref="G9:K9"/>
    <x:mergeCell ref="A2:B2"/>
    <x:mergeCell ref="B3:D3"/>
    <x:mergeCell ref="F3:K3"/>
    <x:mergeCell ref="B4:D4"/>
    <x:mergeCell ref="F4:M4"/>
    <x:mergeCell ref="B5:D5"/>
    <x:mergeCell ref="F5:M5"/>
    <x:mergeCell ref="B6:D6"/>
    <x:mergeCell ref="F6:M6"/>
    <x:mergeCell ref="B7:D7"/>
    <x:mergeCell ref="F7:M7"/>
  </x:mergeCells>
  <x:hyperlinks>
    <x:hyperlink ref="M1:M1" location=""/>
  </x:hyperlinks>
  <x:printOptions horizontalCentered="0" verticalCentered="0" headings="0" gridLines="1" gridLinesSet="1"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표지</vt:lpstr>
      <vt:lpstr>문서개정</vt:lpstr>
      <vt:lpstr>Summary</vt:lpstr>
      <vt:lpstr>Rule</vt:lpstr>
      <vt:lpstr>기업세부정보상세</vt:lpstr>
      <vt:lpstr>기업세부정보</vt:lpstr>
      <vt:lpstr>프로그램_미완성</vt:lpstr>
      <vt:lpstr>문의내역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dmstj</cp:lastModifiedBy>
  <cp:revision>1</cp:revision>
  <dcterms:created xsi:type="dcterms:W3CDTF">2021-12-07T06:48:31.000</dcterms:created>
  <dcterms:modified xsi:type="dcterms:W3CDTF">2024-10-18T16:39:01.015</dcterms:modified>
  <cp:version>1100.0100.01</cp:version>
</cp:coreProperties>
</file>