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6.xml" ContentType="application/vnd.openxmlformats-officedocument.drawing+xml"/>
  <Override PartName="/xl/charts/chart20.xml" ContentType="application/vnd.openxmlformats-officedocument.drawingml.chart+xml"/>
  <Override PartName="/xl/charts/style12.xml" ContentType="application/vnd.ms-office.chartstyle+xml"/>
  <Override PartName="/xl/charts/colors12.xml" ContentType="application/vnd.ms-office.chartcolorstyle+xml"/>
  <Override PartName="/xl/charts/chart21.xml" ContentType="application/vnd.openxmlformats-officedocument.drawingml.chart+xml"/>
  <Override PartName="/xl/charts/style13.xml" ContentType="application/vnd.ms-office.chartstyle+xml"/>
  <Override PartName="/xl/charts/colors13.xml" ContentType="application/vnd.ms-office.chartcolorstyle+xml"/>
  <Override PartName="/xl/charts/chart22.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7.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drawings/drawing8.xml" ContentType="application/vnd.openxmlformats-officedocument.drawing+xml"/>
  <Override PartName="/xl/charts/chart27.xml" ContentType="application/vnd.openxmlformats-officedocument.drawingml.chart+xml"/>
  <Override PartName="/xl/drawings/drawing9.xml" ContentType="application/vnd.openxmlformats-officedocument.drawing+xml"/>
  <Override PartName="/xl/charts/chart28.xml" ContentType="application/vnd.openxmlformats-officedocument.drawingml.chart+xml"/>
  <Override PartName="/xl/drawings/drawing10.xml" ContentType="application/vnd.openxmlformats-officedocument.drawing+xml"/>
  <Override PartName="/xl/charts/chart29.xml" ContentType="application/vnd.openxmlformats-officedocument.drawingml.chart+xml"/>
  <Override PartName="/xl/drawings/drawing11.xml" ContentType="application/vnd.openxmlformats-officedocument.drawing+xml"/>
  <Override PartName="/xl/charts/chart30.xml" ContentType="application/vnd.openxmlformats-officedocument.drawingml.chart+xml"/>
  <Override PartName="/xl/drawings/drawing12.xml" ContentType="application/vnd.openxmlformats-officedocument.drawing+xml"/>
  <Override PartName="/xl/charts/chart31.xml" ContentType="application/vnd.openxmlformats-officedocument.drawingml.chart+xml"/>
  <Override PartName="/xl/drawings/drawing13.xml" ContentType="application/vnd.openxmlformats-officedocument.drawing+xml"/>
  <Override PartName="/xl/charts/chart32.xml" ContentType="application/vnd.openxmlformats-officedocument.drawingml.chart+xml"/>
  <Override PartName="/xl/charts/style15.xml" ContentType="application/vnd.ms-office.chartstyle+xml"/>
  <Override PartName="/xl/charts/colors15.xml" ContentType="application/vnd.ms-office.chartcolorstyle+xml"/>
  <Override PartName="/xl/charts/chart33.xml" ContentType="application/vnd.openxmlformats-officedocument.drawingml.chart+xml"/>
  <Override PartName="/xl/charts/style16.xml" ContentType="application/vnd.ms-office.chartstyle+xml"/>
  <Override PartName="/xl/charts/colors16.xml" ContentType="application/vnd.ms-office.chartcolorstyle+xml"/>
  <Override PartName="/xl/charts/chart34.xml" ContentType="application/vnd.openxmlformats-officedocument.drawingml.chart+xml"/>
  <Override PartName="/xl/charts/style17.xml" ContentType="application/vnd.ms-office.chartstyle+xml"/>
  <Override PartName="/xl/charts/colors17.xml" ContentType="application/vnd.ms-office.chartcolorstyle+xml"/>
  <Override PartName="/xl/charts/chart35.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4.xml" ContentType="application/vnd.openxmlformats-officedocument.drawing+xml"/>
  <Override PartName="/xl/charts/chart36.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5.xml" ContentType="application/vnd.openxmlformats-officedocument.drawing+xml"/>
  <Override PartName="/xl/charts/chart3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https://deakin365-my.sharepoint.com/personal/s224309594_deakin_edu_au/Documents/Deakin_MBA_2024_to_2025/Year 1/Sem 2/MIS771 Descriptive Analytics and Visualisation/Assignment 2/"/>
    </mc:Choice>
  </mc:AlternateContent>
  <xr:revisionPtr revIDLastSave="0" documentId="13_ncr:1_{0E152A6D-7AA8-6B4F-829C-B5983117C5B1}" xr6:coauthVersionLast="47" xr6:coauthVersionMax="47" xr10:uidLastSave="{00000000-0000-0000-0000-000000000000}"/>
  <bookViews>
    <workbookView xWindow="-20" yWindow="500" windowWidth="33600" windowHeight="19400" tabRatio="642" firstSheet="3" activeTab="12" xr2:uid="{00000000-000D-0000-FFFF-FFFF00000000}"/>
  </bookViews>
  <sheets>
    <sheet name="@ Copyright Statement" sheetId="23" r:id="rId1"/>
    <sheet name="Variable Description " sheetId="24" r:id="rId2"/>
    <sheet name="Grocery+ Data" sheetId="25" r:id="rId3"/>
    <sheet name="1a. Exploring Data" sheetId="31" r:id="rId4"/>
    <sheet name="1b. Regression Analysis (a)" sheetId="32" r:id="rId5"/>
    <sheet name="1b. Regression Analysis (b)" sheetId="51" r:id="rId6"/>
    <sheet name="1b. Regression Analysis (c)" sheetId="34" r:id="rId7"/>
    <sheet name="BikeMart" sheetId="28" r:id="rId8"/>
    <sheet name="2a. Exploring data" sheetId="53" r:id="rId9"/>
    <sheet name="2b. Testing interaction" sheetId="38" r:id="rId10"/>
    <sheet name="2c. Interaction - Cont Var" sheetId="19" r:id="rId11"/>
    <sheet name="Gadget4U Data" sheetId="26" r:id="rId12"/>
    <sheet name="Q3. Model 1" sheetId="41" r:id="rId13"/>
    <sheet name="Q3. Model 2" sheetId="55" r:id="rId14"/>
    <sheet name="Q3. Model 3" sheetId="42" r:id="rId15"/>
    <sheet name="CosmeticChain" sheetId="29" r:id="rId16"/>
    <sheet name="Q4.1 - Building model" sheetId="46" r:id="rId17"/>
    <sheet name="Q4.2 Predicting probability" sheetId="47" r:id="rId18"/>
    <sheet name="MoonlightAle" sheetId="30" r:id="rId19"/>
    <sheet name="Working" sheetId="49" r:id="rId20"/>
    <sheet name="Interaction - Binary Var" sheetId="20" r:id="rId21"/>
  </sheets>
  <externalReferences>
    <externalReference r:id="rId22"/>
  </externalReferences>
  <definedNames>
    <definedName name="_xlnm._FilterDatabase" localSheetId="15" hidden="1">CosmeticChain!$A$1:$E$151</definedName>
    <definedName name="solver_eng" localSheetId="3" hidden="1">1</definedName>
    <definedName name="solver_lin" localSheetId="3" hidden="1">2</definedName>
    <definedName name="solver_neg" localSheetId="3" hidden="1">1</definedName>
    <definedName name="solver_num" localSheetId="3" hidden="1">0</definedName>
    <definedName name="solver_opt" localSheetId="3" hidden="1">'1a. Exploring Data'!$G$189</definedName>
    <definedName name="solver_typ" localSheetId="3" hidden="1">1</definedName>
    <definedName name="solver_val" localSheetId="3" hidden="1">0</definedName>
    <definedName name="solver_ver" localSheetId="3" hidden="1">2</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4" i="32" l="1"/>
  <c r="Q25" i="32"/>
  <c r="Q26" i="32"/>
  <c r="Q27" i="32"/>
  <c r="O6" i="49"/>
  <c r="K6" i="49"/>
  <c r="N6" i="49" s="1"/>
  <c r="O49" i="49" s="1"/>
  <c r="F43" i="49"/>
  <c r="G42" i="49" s="1"/>
  <c r="H42" i="49" s="1"/>
  <c r="N44" i="49"/>
  <c r="L44" i="49"/>
  <c r="N7" i="49"/>
  <c r="N8" i="49"/>
  <c r="N9" i="49"/>
  <c r="N10" i="49"/>
  <c r="N11" i="49"/>
  <c r="N12" i="49"/>
  <c r="N13" i="49"/>
  <c r="N14" i="49"/>
  <c r="N15" i="49"/>
  <c r="N16" i="49"/>
  <c r="N17" i="49"/>
  <c r="N18" i="49"/>
  <c r="N19" i="49"/>
  <c r="N20" i="49"/>
  <c r="N21" i="49"/>
  <c r="N22" i="49"/>
  <c r="N23" i="49"/>
  <c r="N24" i="49"/>
  <c r="N25" i="49"/>
  <c r="N26" i="49"/>
  <c r="N27" i="49"/>
  <c r="N28" i="49"/>
  <c r="N29" i="49"/>
  <c r="N30" i="49"/>
  <c r="N31" i="49"/>
  <c r="N32" i="49"/>
  <c r="N33" i="49"/>
  <c r="N34" i="49"/>
  <c r="N35" i="49"/>
  <c r="N36" i="49"/>
  <c r="N37" i="49"/>
  <c r="N38" i="49"/>
  <c r="N39" i="49"/>
  <c r="N40" i="49"/>
  <c r="N41" i="49"/>
  <c r="N42" i="49"/>
  <c r="N43" i="49"/>
  <c r="O10" i="49"/>
  <c r="O11" i="49"/>
  <c r="O12" i="49"/>
  <c r="O18" i="49"/>
  <c r="O19" i="49"/>
  <c r="O20" i="49"/>
  <c r="O26" i="49"/>
  <c r="O27" i="49"/>
  <c r="O28" i="49"/>
  <c r="O34" i="49"/>
  <c r="O35" i="49"/>
  <c r="O36" i="49"/>
  <c r="O42" i="49"/>
  <c r="O43" i="49"/>
  <c r="L45" i="49"/>
  <c r="K7" i="49"/>
  <c r="O7" i="49" s="1"/>
  <c r="K8" i="49"/>
  <c r="O8" i="49" s="1"/>
  <c r="K9" i="49"/>
  <c r="O9" i="49" s="1"/>
  <c r="K10" i="49"/>
  <c r="K11" i="49"/>
  <c r="K12" i="49"/>
  <c r="K13" i="49"/>
  <c r="O13" i="49" s="1"/>
  <c r="K14" i="49"/>
  <c r="O14" i="49" s="1"/>
  <c r="K15" i="49"/>
  <c r="O15" i="49" s="1"/>
  <c r="K16" i="49"/>
  <c r="O16" i="49" s="1"/>
  <c r="K17" i="49"/>
  <c r="O17" i="49" s="1"/>
  <c r="K18" i="49"/>
  <c r="K19" i="49"/>
  <c r="K20" i="49"/>
  <c r="K21" i="49"/>
  <c r="O21" i="49" s="1"/>
  <c r="K22" i="49"/>
  <c r="O22" i="49" s="1"/>
  <c r="K23" i="49"/>
  <c r="O23" i="49" s="1"/>
  <c r="K24" i="49"/>
  <c r="O24" i="49" s="1"/>
  <c r="K25" i="49"/>
  <c r="O25" i="49" s="1"/>
  <c r="K26" i="49"/>
  <c r="K27" i="49"/>
  <c r="K28" i="49"/>
  <c r="K29" i="49"/>
  <c r="O29" i="49" s="1"/>
  <c r="K30" i="49"/>
  <c r="O30" i="49" s="1"/>
  <c r="K31" i="49"/>
  <c r="O31" i="49" s="1"/>
  <c r="K32" i="49"/>
  <c r="O32" i="49" s="1"/>
  <c r="K33" i="49"/>
  <c r="O33" i="49" s="1"/>
  <c r="K34" i="49"/>
  <c r="K35" i="49"/>
  <c r="K36" i="49"/>
  <c r="K37" i="49"/>
  <c r="O37" i="49" s="1"/>
  <c r="K38" i="49"/>
  <c r="O38" i="49" s="1"/>
  <c r="K39" i="49"/>
  <c r="O39" i="49" s="1"/>
  <c r="K40" i="49"/>
  <c r="O40" i="49" s="1"/>
  <c r="K41" i="49"/>
  <c r="O41" i="49" s="1"/>
  <c r="K42" i="49"/>
  <c r="K43" i="49"/>
  <c r="K44" i="49"/>
  <c r="K45" i="49"/>
  <c r="K46" i="49"/>
  <c r="L46" i="49" s="1"/>
  <c r="K47" i="49"/>
  <c r="L47" i="49" s="1"/>
  <c r="K48" i="49"/>
  <c r="L48" i="49" s="1"/>
  <c r="J44" i="49"/>
  <c r="J7" i="49"/>
  <c r="J8" i="49"/>
  <c r="J9" i="49"/>
  <c r="J10" i="49"/>
  <c r="J11" i="49"/>
  <c r="J12" i="49"/>
  <c r="J13" i="49"/>
  <c r="J14" i="49"/>
  <c r="J15" i="49"/>
  <c r="J16" i="49"/>
  <c r="J17" i="49"/>
  <c r="J18" i="49"/>
  <c r="J19" i="49"/>
  <c r="J20" i="49"/>
  <c r="J21" i="49"/>
  <c r="J22" i="49"/>
  <c r="J23" i="49"/>
  <c r="J24" i="49"/>
  <c r="J25" i="49"/>
  <c r="J26" i="49"/>
  <c r="J27" i="49"/>
  <c r="J28" i="49"/>
  <c r="J29" i="49"/>
  <c r="J30" i="49"/>
  <c r="J31" i="49"/>
  <c r="J32" i="49"/>
  <c r="J33" i="49"/>
  <c r="J34" i="49"/>
  <c r="J35" i="49"/>
  <c r="J36" i="49"/>
  <c r="J37" i="49"/>
  <c r="J38" i="49"/>
  <c r="J39" i="49"/>
  <c r="J40" i="49"/>
  <c r="J41" i="49"/>
  <c r="J42" i="49"/>
  <c r="J43" i="49"/>
  <c r="J6" i="49"/>
  <c r="S15" i="49"/>
  <c r="T15" i="49"/>
  <c r="U15" i="49"/>
  <c r="R15" i="49"/>
  <c r="F10" i="49"/>
  <c r="F9" i="49"/>
  <c r="F8" i="49"/>
  <c r="F42" i="49"/>
  <c r="F41" i="49"/>
  <c r="G41" i="49" s="1"/>
  <c r="H41" i="49" s="1"/>
  <c r="H35" i="41" a="1"/>
  <c r="G11" i="55" a="1"/>
  <c r="O39" i="41" l="1"/>
  <c r="I37" i="41"/>
  <c r="J40" i="41"/>
  <c r="N36" i="41"/>
  <c r="K39" i="41"/>
  <c r="M37" i="41"/>
  <c r="J35" i="41"/>
  <c r="L37" i="41"/>
  <c r="J36" i="41"/>
  <c r="O40" i="41"/>
  <c r="I38" i="41"/>
  <c r="H35" i="41"/>
  <c r="N37" i="41"/>
  <c r="K40" i="41"/>
  <c r="M38" i="41"/>
  <c r="H37" i="41"/>
  <c r="N39" i="41"/>
  <c r="M40" i="41"/>
  <c r="H38" i="41"/>
  <c r="H36" i="41"/>
  <c r="I39" i="41"/>
  <c r="I35" i="41"/>
  <c r="N38" i="41"/>
  <c r="L36" i="41"/>
  <c r="M39" i="41"/>
  <c r="I40" i="41"/>
  <c r="O35" i="41"/>
  <c r="K35" i="41"/>
  <c r="N40" i="41"/>
  <c r="L38" i="41"/>
  <c r="H39" i="41"/>
  <c r="J37" i="41"/>
  <c r="H40" i="41"/>
  <c r="J38" i="41"/>
  <c r="M35" i="41"/>
  <c r="O36" i="41"/>
  <c r="L35" i="41"/>
  <c r="K36" i="41"/>
  <c r="L39" i="41"/>
  <c r="O37" i="41"/>
  <c r="L40" i="41"/>
  <c r="O38" i="41"/>
  <c r="I36" i="41"/>
  <c r="J39" i="41"/>
  <c r="N35" i="41"/>
  <c r="K38" i="41"/>
  <c r="M36" i="41"/>
  <c r="K37" i="41"/>
  <c r="G15" i="55"/>
  <c r="I14" i="55"/>
  <c r="K12" i="55"/>
  <c r="L15" i="55"/>
  <c r="N13" i="55"/>
  <c r="L11" i="55"/>
  <c r="H12" i="55"/>
  <c r="I15" i="55"/>
  <c r="K13" i="55"/>
  <c r="M11" i="55"/>
  <c r="N14" i="55"/>
  <c r="K15" i="55"/>
  <c r="H15" i="55"/>
  <c r="M14" i="55"/>
  <c r="H13" i="55"/>
  <c r="J11" i="55"/>
  <c r="K14" i="55"/>
  <c r="M12" i="55"/>
  <c r="N15" i="55"/>
  <c r="H14" i="55"/>
  <c r="J12" i="55"/>
  <c r="M13" i="55"/>
  <c r="H11" i="55"/>
  <c r="G11" i="55"/>
  <c r="J13" i="55"/>
  <c r="G12" i="55"/>
  <c r="J14" i="55"/>
  <c r="M15" i="55"/>
  <c r="I11" i="55"/>
  <c r="L12" i="55"/>
  <c r="G13" i="55"/>
  <c r="I12" i="55"/>
  <c r="J15" i="55"/>
  <c r="L13" i="55"/>
  <c r="N11" i="55"/>
  <c r="G14" i="55"/>
  <c r="I13" i="55"/>
  <c r="K11" i="55"/>
  <c r="L14" i="55"/>
  <c r="N12" i="55"/>
  <c r="V15" i="49"/>
  <c r="G9" i="49"/>
  <c r="H9" i="49" s="1"/>
  <c r="G10" i="49"/>
  <c r="H10" i="49" s="1"/>
  <c r="G8" i="49"/>
  <c r="H8" i="49" s="1"/>
  <c r="F11" i="49"/>
  <c r="G11" i="49" s="1"/>
  <c r="H11" i="49" s="1"/>
  <c r="F12" i="49"/>
  <c r="G12" i="49" s="1"/>
  <c r="H12" i="49" s="1"/>
  <c r="F13" i="49"/>
  <c r="G13" i="49" s="1"/>
  <c r="H13" i="49" s="1"/>
  <c r="F14" i="49"/>
  <c r="G14" i="49" s="1"/>
  <c r="H14" i="49" s="1"/>
  <c r="F15" i="49"/>
  <c r="G15" i="49" s="1"/>
  <c r="H15" i="49" s="1"/>
  <c r="F16" i="49"/>
  <c r="G16" i="49" s="1"/>
  <c r="H16" i="49" s="1"/>
  <c r="F17" i="49"/>
  <c r="G17" i="49" s="1"/>
  <c r="H17" i="49" s="1"/>
  <c r="F18" i="49"/>
  <c r="G18" i="49" s="1"/>
  <c r="H18" i="49" s="1"/>
  <c r="F19" i="49"/>
  <c r="G19" i="49" s="1"/>
  <c r="H19" i="49" s="1"/>
  <c r="F20" i="49"/>
  <c r="G20" i="49" s="1"/>
  <c r="H20" i="49" s="1"/>
  <c r="F21" i="49"/>
  <c r="G21" i="49" s="1"/>
  <c r="H21" i="49" s="1"/>
  <c r="F22" i="49"/>
  <c r="G22" i="49" s="1"/>
  <c r="H22" i="49" s="1"/>
  <c r="F23" i="49"/>
  <c r="G23" i="49" s="1"/>
  <c r="H23" i="49" s="1"/>
  <c r="F24" i="49"/>
  <c r="G24" i="49" s="1"/>
  <c r="H24" i="49" s="1"/>
  <c r="F25" i="49"/>
  <c r="G25" i="49" s="1"/>
  <c r="H25" i="49" s="1"/>
  <c r="F26" i="49"/>
  <c r="G26" i="49" s="1"/>
  <c r="H26" i="49" s="1"/>
  <c r="F27" i="49"/>
  <c r="G27" i="49" s="1"/>
  <c r="H27" i="49" s="1"/>
  <c r="F28" i="49"/>
  <c r="G28" i="49" s="1"/>
  <c r="H28" i="49" s="1"/>
  <c r="F29" i="49"/>
  <c r="F30" i="49"/>
  <c r="G30" i="49" s="1"/>
  <c r="H30" i="49" s="1"/>
  <c r="F31" i="49"/>
  <c r="G31" i="49" s="1"/>
  <c r="H31" i="49" s="1"/>
  <c r="F32" i="49"/>
  <c r="G32" i="49" s="1"/>
  <c r="H32" i="49" s="1"/>
  <c r="F33" i="49"/>
  <c r="G33" i="49" s="1"/>
  <c r="H33" i="49" s="1"/>
  <c r="F34" i="49"/>
  <c r="G34" i="49" s="1"/>
  <c r="H34" i="49" s="1"/>
  <c r="F35" i="49"/>
  <c r="G35" i="49" s="1"/>
  <c r="H35" i="49" s="1"/>
  <c r="F36" i="49"/>
  <c r="G36" i="49" s="1"/>
  <c r="H36" i="49" s="1"/>
  <c r="F37" i="49"/>
  <c r="G37" i="49" s="1"/>
  <c r="H37" i="49" s="1"/>
  <c r="F38" i="49"/>
  <c r="G38" i="49" s="1"/>
  <c r="H38" i="49" s="1"/>
  <c r="F39" i="49"/>
  <c r="F40" i="49"/>
  <c r="G40" i="49" s="1"/>
  <c r="H40" i="49" s="1"/>
  <c r="P11" i="55" a="1"/>
  <c r="X11" i="55" a="1"/>
  <c r="Z11" i="55" a="1"/>
  <c r="AA35" i="41" a="1"/>
  <c r="R35" i="41" a="1"/>
  <c r="S11" i="55" a="1"/>
  <c r="AC35" i="41" a="1"/>
  <c r="U35" i="41" a="1"/>
  <c r="AA19" i="55"/>
  <c r="AH36" i="41" a="1"/>
  <c r="AD43" i="41"/>
  <c r="Z11" i="55" l="1"/>
  <c r="AC11" i="55"/>
  <c r="Z14" i="55"/>
  <c r="Z13" i="55"/>
  <c r="AC13" i="55"/>
  <c r="AB12" i="55"/>
  <c r="AA14" i="55"/>
  <c r="AB14" i="55"/>
  <c r="Z15" i="55"/>
  <c r="Z12" i="55"/>
  <c r="AC12" i="55"/>
  <c r="AA13" i="55"/>
  <c r="AA12" i="55"/>
  <c r="AA15" i="55"/>
  <c r="AB11" i="55"/>
  <c r="AC14" i="55"/>
  <c r="AB13" i="55"/>
  <c r="AA11" i="55"/>
  <c r="AB15" i="55"/>
  <c r="AC15" i="55"/>
  <c r="X11" i="55"/>
  <c r="X13" i="55"/>
  <c r="X14" i="55"/>
  <c r="X12" i="55"/>
  <c r="S11" i="55"/>
  <c r="S14" i="55"/>
  <c r="S13" i="55"/>
  <c r="T12" i="55"/>
  <c r="T13" i="55"/>
  <c r="U14" i="55"/>
  <c r="U11" i="55"/>
  <c r="V14" i="55"/>
  <c r="U13" i="55"/>
  <c r="T11" i="55"/>
  <c r="V11" i="55"/>
  <c r="T14" i="55"/>
  <c r="V13" i="55"/>
  <c r="V12" i="55"/>
  <c r="S12" i="55"/>
  <c r="U12" i="55"/>
  <c r="Q14" i="55"/>
  <c r="P16" i="55"/>
  <c r="Q17" i="55"/>
  <c r="Q18" i="55"/>
  <c r="P20" i="55"/>
  <c r="P14" i="55"/>
  <c r="P15" i="55"/>
  <c r="Q12" i="55"/>
  <c r="P18" i="55"/>
  <c r="P19" i="55"/>
  <c r="Q16" i="55"/>
  <c r="P11" i="55"/>
  <c r="Q11" i="55"/>
  <c r="Q20" i="55"/>
  <c r="Q15" i="55"/>
  <c r="P13" i="55"/>
  <c r="Q19" i="55"/>
  <c r="P17" i="55"/>
  <c r="P12" i="55"/>
  <c r="Q13" i="55"/>
  <c r="AI36" i="41"/>
  <c r="AH113" i="41"/>
  <c r="AH50" i="41"/>
  <c r="AI119" i="41"/>
  <c r="AI174" i="41"/>
  <c r="AI108" i="41"/>
  <c r="AI61" i="41"/>
  <c r="AH46" i="41"/>
  <c r="AH110" i="41"/>
  <c r="AI79" i="41"/>
  <c r="AI176" i="41"/>
  <c r="AI96" i="41"/>
  <c r="AI49" i="41"/>
  <c r="AH176" i="41"/>
  <c r="AI180" i="41"/>
  <c r="AI51" i="41"/>
  <c r="AI115" i="41"/>
  <c r="AH179" i="41"/>
  <c r="AI157" i="41"/>
  <c r="AH183" i="41"/>
  <c r="AH161" i="41"/>
  <c r="AH52" i="41"/>
  <c r="AH106" i="41"/>
  <c r="AI95" i="41"/>
  <c r="AI68" i="41"/>
  <c r="AH168" i="41"/>
  <c r="AH82" i="41"/>
  <c r="AH129" i="41"/>
  <c r="AI185" i="41"/>
  <c r="AH96" i="41"/>
  <c r="AI133" i="41"/>
  <c r="AH99" i="41"/>
  <c r="AI106" i="41"/>
  <c r="AH63" i="41"/>
  <c r="AI146" i="41"/>
  <c r="AI41" i="41"/>
  <c r="AI134" i="41"/>
  <c r="AI173" i="41"/>
  <c r="AI169" i="41"/>
  <c r="AH83" i="41"/>
  <c r="AI130" i="41"/>
  <c r="AI55" i="41"/>
  <c r="AH64" i="41"/>
  <c r="AH45" i="41"/>
  <c r="AI87" i="41"/>
  <c r="AI63" i="41"/>
  <c r="AI156" i="41"/>
  <c r="AI164" i="41"/>
  <c r="AI124" i="41"/>
  <c r="AI73" i="41"/>
  <c r="AH71" i="41"/>
  <c r="AI84" i="41"/>
  <c r="AH54" i="41"/>
  <c r="AH127" i="41"/>
  <c r="AI163" i="41"/>
  <c r="AH48" i="41"/>
  <c r="AH61" i="41"/>
  <c r="AH174" i="41"/>
  <c r="AH78" i="41"/>
  <c r="AH134" i="41"/>
  <c r="AI40" i="41"/>
  <c r="AH145" i="41"/>
  <c r="AI154" i="41"/>
  <c r="AI162" i="41"/>
  <c r="AH79" i="41"/>
  <c r="AI140" i="41"/>
  <c r="AH58" i="41"/>
  <c r="AH92" i="41"/>
  <c r="AH152" i="41"/>
  <c r="AI170" i="41"/>
  <c r="AH57" i="41"/>
  <c r="AI128" i="41"/>
  <c r="AH36" i="41"/>
  <c r="AH76" i="41"/>
  <c r="AH93" i="41"/>
  <c r="AH114" i="41"/>
  <c r="AI67" i="41"/>
  <c r="AH131" i="41"/>
  <c r="AI69" i="41"/>
  <c r="AI142" i="41"/>
  <c r="AH103" i="41"/>
  <c r="AI72" i="41"/>
  <c r="AH177" i="41"/>
  <c r="AH102" i="41"/>
  <c r="AI59" i="41"/>
  <c r="AH143" i="41"/>
  <c r="AI172" i="41"/>
  <c r="AI102" i="41"/>
  <c r="AH135" i="41"/>
  <c r="AI47" i="41"/>
  <c r="AH118" i="41"/>
  <c r="AH89" i="41"/>
  <c r="AI160" i="41"/>
  <c r="AI86" i="41"/>
  <c r="AH119" i="41"/>
  <c r="AH157" i="41"/>
  <c r="AI46" i="41"/>
  <c r="AH100" i="41"/>
  <c r="AI111" i="41"/>
  <c r="AI105" i="41"/>
  <c r="AI54" i="41"/>
  <c r="AI91" i="41"/>
  <c r="AI183" i="41"/>
  <c r="AI181" i="41"/>
  <c r="AH59" i="41"/>
  <c r="AH109" i="41"/>
  <c r="AI90" i="41"/>
  <c r="AH120" i="41"/>
  <c r="AI143" i="41"/>
  <c r="AI45" i="41"/>
  <c r="AI53" i="41"/>
  <c r="AH101" i="41"/>
  <c r="AI71" i="41"/>
  <c r="AH150" i="41"/>
  <c r="AI104" i="41"/>
  <c r="AI139" i="41"/>
  <c r="AH147" i="41"/>
  <c r="AI76" i="41"/>
  <c r="AI74" i="41"/>
  <c r="AI94" i="41"/>
  <c r="AI112" i="41"/>
  <c r="AH73" i="41"/>
  <c r="AH80" i="41"/>
  <c r="AI155" i="41"/>
  <c r="AH43" i="41"/>
  <c r="AI175" i="41"/>
  <c r="AI56" i="41"/>
  <c r="AH124" i="41"/>
  <c r="AH37" i="41"/>
  <c r="AI39" i="41"/>
  <c r="AH44" i="41"/>
  <c r="AI151" i="41"/>
  <c r="AH74" i="41"/>
  <c r="AH91" i="41"/>
  <c r="AH47" i="41"/>
  <c r="AH139" i="41"/>
  <c r="AH72" i="41"/>
  <c r="AH182" i="41"/>
  <c r="AI184" i="41"/>
  <c r="AI83" i="41"/>
  <c r="AI135" i="41"/>
  <c r="AH86" i="41"/>
  <c r="AH49" i="41"/>
  <c r="AH117" i="41"/>
  <c r="AH178" i="41"/>
  <c r="AH153" i="41"/>
  <c r="AI114" i="41"/>
  <c r="AH97" i="41"/>
  <c r="AH62" i="41"/>
  <c r="AH55" i="41"/>
  <c r="AH68" i="41"/>
  <c r="AH185" i="41"/>
  <c r="AI178" i="41"/>
  <c r="AI161" i="41"/>
  <c r="AI141" i="41"/>
  <c r="AH138" i="41"/>
  <c r="AH122" i="41"/>
  <c r="AH75" i="41"/>
  <c r="AI57" i="41"/>
  <c r="AH181" i="41"/>
  <c r="AI125" i="41"/>
  <c r="AI138" i="41"/>
  <c r="AI171" i="41"/>
  <c r="AI116" i="41"/>
  <c r="AI92" i="41"/>
  <c r="AI85" i="41"/>
  <c r="AI42" i="41"/>
  <c r="AH39" i="41"/>
  <c r="AH166" i="41"/>
  <c r="AI132" i="41"/>
  <c r="AI88" i="41"/>
  <c r="AI122" i="41"/>
  <c r="AH51" i="41"/>
  <c r="AI145" i="41"/>
  <c r="AI48" i="41"/>
  <c r="AI65" i="41"/>
  <c r="AI43" i="41"/>
  <c r="AH111" i="41"/>
  <c r="AI98" i="41"/>
  <c r="AI118" i="41"/>
  <c r="AI97" i="41"/>
  <c r="AH90" i="41"/>
  <c r="AI80" i="41"/>
  <c r="AI81" i="41"/>
  <c r="AH175" i="41"/>
  <c r="AH125" i="41"/>
  <c r="AI113" i="41"/>
  <c r="AI136" i="41"/>
  <c r="AI182" i="41"/>
  <c r="AH42" i="41"/>
  <c r="AH53" i="41"/>
  <c r="AI165" i="41"/>
  <c r="AI137" i="41"/>
  <c r="AI144" i="41"/>
  <c r="AH105" i="41"/>
  <c r="AH162" i="41"/>
  <c r="AH180" i="41"/>
  <c r="AI149" i="41"/>
  <c r="AH167" i="41"/>
  <c r="AI120" i="41"/>
  <c r="AH94" i="41"/>
  <c r="AH165" i="41"/>
  <c r="AI177" i="41"/>
  <c r="AH116" i="41"/>
  <c r="AH126" i="41"/>
  <c r="AH148" i="41"/>
  <c r="AH140" i="41"/>
  <c r="AH115" i="41"/>
  <c r="AH151" i="41"/>
  <c r="AI153" i="41"/>
  <c r="AI110" i="41"/>
  <c r="AI107" i="41"/>
  <c r="AH108" i="41"/>
  <c r="AI147" i="41"/>
  <c r="AH87" i="41"/>
  <c r="AH84" i="41"/>
  <c r="AI109" i="41"/>
  <c r="AI100" i="41"/>
  <c r="AH40" i="41"/>
  <c r="AH159" i="41"/>
  <c r="AI62" i="41"/>
  <c r="AH69" i="41"/>
  <c r="AH130" i="41"/>
  <c r="AI82" i="41"/>
  <c r="AI129" i="41"/>
  <c r="AI93" i="41"/>
  <c r="AI121" i="41"/>
  <c r="AI101" i="41"/>
  <c r="AH171" i="41"/>
  <c r="AI159" i="41"/>
  <c r="AI44" i="41"/>
  <c r="AH88" i="41"/>
  <c r="AI75" i="41"/>
  <c r="AI126" i="41"/>
  <c r="AH123" i="41"/>
  <c r="AI37" i="41"/>
  <c r="AI77" i="41"/>
  <c r="AI167" i="41"/>
  <c r="AH164" i="41"/>
  <c r="AH142" i="41"/>
  <c r="AH70" i="41"/>
  <c r="AI148" i="41"/>
  <c r="AH38" i="41"/>
  <c r="AH65" i="41"/>
  <c r="AH160" i="41"/>
  <c r="AH41" i="41"/>
  <c r="AH60" i="41"/>
  <c r="AI58" i="41"/>
  <c r="AI50" i="41"/>
  <c r="AH184" i="41"/>
  <c r="AI117" i="41"/>
  <c r="AI150" i="41"/>
  <c r="AI168" i="41"/>
  <c r="AI38" i="41"/>
  <c r="AI89" i="41"/>
  <c r="AH85" i="41"/>
  <c r="AH112" i="41"/>
  <c r="AI179" i="41"/>
  <c r="AH121" i="41"/>
  <c r="AH137" i="41"/>
  <c r="AH66" i="41"/>
  <c r="AH56" i="41"/>
  <c r="AH144" i="41"/>
  <c r="AH170" i="41"/>
  <c r="AH158" i="41"/>
  <c r="AH128" i="41"/>
  <c r="AI99" i="41"/>
  <c r="AI78" i="41"/>
  <c r="AI131" i="41"/>
  <c r="AH169" i="41"/>
  <c r="AI123" i="41"/>
  <c r="AH67" i="41"/>
  <c r="AH146" i="41"/>
  <c r="AI103" i="41"/>
  <c r="AH132" i="41"/>
  <c r="AH81" i="41"/>
  <c r="AH149" i="41"/>
  <c r="AH154" i="41"/>
  <c r="AI52" i="41"/>
  <c r="AH141" i="41"/>
  <c r="AH163" i="41"/>
  <c r="AH136" i="41"/>
  <c r="AI158" i="41"/>
  <c r="AH172" i="41"/>
  <c r="AH95" i="41"/>
  <c r="AH107" i="41"/>
  <c r="AI64" i="41"/>
  <c r="AH133" i="41"/>
  <c r="AH155" i="41"/>
  <c r="AI152" i="41"/>
  <c r="AH173" i="41"/>
  <c r="AH77" i="41"/>
  <c r="AH104" i="41"/>
  <c r="AI66" i="41"/>
  <c r="AI127" i="41"/>
  <c r="AI70" i="41"/>
  <c r="AI60" i="41"/>
  <c r="AH98" i="41"/>
  <c r="AI166" i="41"/>
  <c r="AH156" i="41"/>
  <c r="R39" i="41"/>
  <c r="S36" i="41"/>
  <c r="S39" i="41"/>
  <c r="R37" i="41"/>
  <c r="S44" i="41"/>
  <c r="S43" i="41"/>
  <c r="R44" i="41"/>
  <c r="S40" i="41"/>
  <c r="R35" i="41"/>
  <c r="R40" i="41"/>
  <c r="R36" i="41"/>
  <c r="S37" i="41"/>
  <c r="S42" i="41"/>
  <c r="S41" i="41"/>
  <c r="S35" i="41"/>
  <c r="R38" i="41"/>
  <c r="R41" i="41"/>
  <c r="S38" i="41"/>
  <c r="R42" i="41"/>
  <c r="R43" i="41"/>
  <c r="AA36" i="41"/>
  <c r="AA35" i="41"/>
  <c r="AA38" i="41"/>
  <c r="AA39" i="41"/>
  <c r="AA37" i="41"/>
  <c r="Y35" i="41"/>
  <c r="X36" i="41"/>
  <c r="W37" i="41"/>
  <c r="X37" i="41"/>
  <c r="Y38" i="41"/>
  <c r="U39" i="41"/>
  <c r="W38" i="41"/>
  <c r="W35" i="41"/>
  <c r="Y39" i="41"/>
  <c r="V35" i="41"/>
  <c r="W39" i="41"/>
  <c r="U38" i="41"/>
  <c r="V38" i="41"/>
  <c r="U37" i="41"/>
  <c r="U35" i="41"/>
  <c r="X35" i="41"/>
  <c r="V37" i="41"/>
  <c r="Y37" i="41"/>
  <c r="X39" i="41"/>
  <c r="Y36" i="41"/>
  <c r="V36" i="41"/>
  <c r="U36" i="41"/>
  <c r="V39" i="41"/>
  <c r="W36" i="41"/>
  <c r="X38" i="41"/>
  <c r="AD37" i="41"/>
  <c r="AC37" i="41"/>
  <c r="AD39" i="41"/>
  <c r="AF37" i="41"/>
  <c r="AF38" i="41"/>
  <c r="AD35" i="41"/>
  <c r="AC39" i="41"/>
  <c r="AC36" i="41"/>
  <c r="AE39" i="41"/>
  <c r="AC38" i="41"/>
  <c r="AE37" i="41"/>
  <c r="AF35" i="41"/>
  <c r="AC35" i="41"/>
  <c r="AE35" i="41"/>
  <c r="AE38" i="41"/>
  <c r="AE36" i="41"/>
  <c r="AD38" i="41"/>
  <c r="AD36" i="41"/>
  <c r="AF36" i="41"/>
  <c r="AF39" i="41"/>
  <c r="G39" i="49"/>
  <c r="H39" i="49" s="1"/>
  <c r="R16" i="49"/>
  <c r="U16" i="49"/>
  <c r="G29" i="49"/>
  <c r="H29" i="49" s="1"/>
  <c r="S16" i="49"/>
  <c r="T16" i="49"/>
  <c r="V16" i="49" l="1"/>
  <c r="G43" i="47" l="1"/>
  <c r="G44" i="47"/>
  <c r="G45" i="47"/>
  <c r="G46" i="47"/>
  <c r="G47" i="47"/>
  <c r="G48" i="47"/>
  <c r="G49" i="47"/>
  <c r="G50" i="47"/>
  <c r="G51" i="47"/>
  <c r="G52" i="47"/>
  <c r="G53" i="47"/>
  <c r="G54" i="47"/>
  <c r="G55" i="47"/>
  <c r="G56" i="47"/>
  <c r="G42" i="47"/>
  <c r="E42" i="47"/>
  <c r="E43" i="47"/>
  <c r="E44" i="47"/>
  <c r="E45" i="47"/>
  <c r="E46" i="47"/>
  <c r="E47" i="47"/>
  <c r="E48" i="47"/>
  <c r="E49" i="47"/>
  <c r="E50" i="47"/>
  <c r="E51" i="47"/>
  <c r="E52" i="47"/>
  <c r="E53" i="47"/>
  <c r="E54" i="47"/>
  <c r="E55" i="47"/>
  <c r="E56" i="47"/>
  <c r="E22" i="47"/>
  <c r="G15" i="47"/>
  <c r="G11" i="47"/>
  <c r="G9" i="47"/>
  <c r="G4" i="47"/>
  <c r="G5" i="47"/>
  <c r="G6" i="47"/>
  <c r="G7" i="47"/>
  <c r="G8" i="47"/>
  <c r="G10" i="47"/>
  <c r="G12" i="47"/>
  <c r="G13" i="47"/>
  <c r="G14" i="47"/>
  <c r="G16" i="47"/>
  <c r="G17" i="47"/>
  <c r="G3" i="47"/>
  <c r="E3" i="47"/>
  <c r="E4" i="47"/>
  <c r="E5" i="47"/>
  <c r="E6" i="47"/>
  <c r="E7" i="47"/>
  <c r="E8" i="47"/>
  <c r="E9" i="47"/>
  <c r="E10" i="47"/>
  <c r="E11" i="47"/>
  <c r="E12" i="47"/>
  <c r="E13" i="47"/>
  <c r="E14" i="47"/>
  <c r="E15" i="47"/>
  <c r="E16" i="47"/>
  <c r="E17" i="47"/>
  <c r="E23" i="47"/>
  <c r="D2" i="46"/>
  <c r="E24" i="47"/>
  <c r="E25" i="47"/>
  <c r="E26" i="47"/>
  <c r="E27" i="47"/>
  <c r="E28" i="47"/>
  <c r="E29" i="47"/>
  <c r="E30" i="47"/>
  <c r="E31" i="47"/>
  <c r="E32" i="47"/>
  <c r="E33" i="47"/>
  <c r="E34" i="47"/>
  <c r="E35" i="47"/>
  <c r="E36" i="47"/>
  <c r="G22" i="47"/>
  <c r="G23" i="47"/>
  <c r="G24" i="47"/>
  <c r="G25" i="47"/>
  <c r="G26" i="47"/>
  <c r="G27" i="47"/>
  <c r="G28" i="47"/>
  <c r="G29" i="47"/>
  <c r="G30" i="47"/>
  <c r="G31" i="47"/>
  <c r="G32" i="47"/>
  <c r="G33" i="47"/>
  <c r="G34" i="47"/>
  <c r="G35" i="47"/>
  <c r="G36" i="47"/>
  <c r="D3" i="46"/>
  <c r="D4" i="46"/>
  <c r="D5" i="46"/>
  <c r="D6" i="46"/>
  <c r="D7" i="46"/>
  <c r="D8" i="46"/>
  <c r="D9" i="46"/>
  <c r="D10" i="46"/>
  <c r="D11" i="46"/>
  <c r="D12" i="46"/>
  <c r="D13" i="46"/>
  <c r="D14" i="46"/>
  <c r="D15" i="46"/>
  <c r="D16" i="46"/>
  <c r="D17" i="46"/>
  <c r="D18" i="46"/>
  <c r="D19" i="46"/>
  <c r="D20" i="46"/>
  <c r="D21" i="46"/>
  <c r="D22" i="46"/>
  <c r="D23" i="46"/>
  <c r="D24" i="46"/>
  <c r="D25" i="46"/>
  <c r="D26" i="46"/>
  <c r="D27" i="46"/>
  <c r="D28" i="46"/>
  <c r="D29" i="46"/>
  <c r="D30" i="46"/>
  <c r="D31" i="46"/>
  <c r="D32" i="46"/>
  <c r="D33" i="46"/>
  <c r="D34" i="46"/>
  <c r="D35" i="46"/>
  <c r="D36" i="46"/>
  <c r="D37" i="46"/>
  <c r="D38" i="46"/>
  <c r="D39" i="46"/>
  <c r="D40" i="46"/>
  <c r="D41" i="46"/>
  <c r="D42" i="46"/>
  <c r="D43" i="46"/>
  <c r="D44" i="46"/>
  <c r="D45" i="46"/>
  <c r="D46" i="46"/>
  <c r="D47" i="46"/>
  <c r="D48" i="46"/>
  <c r="D49" i="46"/>
  <c r="D50" i="46"/>
  <c r="D51" i="46"/>
  <c r="D52" i="46"/>
  <c r="D53" i="46"/>
  <c r="D54" i="46"/>
  <c r="D55" i="46"/>
  <c r="D56" i="46"/>
  <c r="D57" i="46"/>
  <c r="D58" i="46"/>
  <c r="D59" i="46"/>
  <c r="D60" i="46"/>
  <c r="D61" i="46"/>
  <c r="D62" i="46"/>
  <c r="D63" i="46"/>
  <c r="D64" i="46"/>
  <c r="D65" i="46"/>
  <c r="D66" i="46"/>
  <c r="D67" i="46"/>
  <c r="D68" i="46"/>
  <c r="D69" i="46"/>
  <c r="D70" i="46"/>
  <c r="D71" i="46"/>
  <c r="D72" i="46"/>
  <c r="D73" i="46"/>
  <c r="D74" i="46"/>
  <c r="D75" i="46"/>
  <c r="D76" i="46"/>
  <c r="D77" i="46"/>
  <c r="D78" i="46"/>
  <c r="D79" i="46"/>
  <c r="D80" i="46"/>
  <c r="D81" i="46"/>
  <c r="D82" i="46"/>
  <c r="D83" i="46"/>
  <c r="D84" i="46"/>
  <c r="D85" i="46"/>
  <c r="D86" i="46"/>
  <c r="D87" i="46"/>
  <c r="D88" i="46"/>
  <c r="D89" i="46"/>
  <c r="D90" i="46"/>
  <c r="D91" i="46"/>
  <c r="D92" i="46"/>
  <c r="D93" i="46"/>
  <c r="D94" i="46"/>
  <c r="D95" i="46"/>
  <c r="D96" i="46"/>
  <c r="D97" i="46"/>
  <c r="D98" i="46"/>
  <c r="D99" i="46"/>
  <c r="D100" i="46"/>
  <c r="D101" i="46"/>
  <c r="D102" i="46"/>
  <c r="D103" i="46"/>
  <c r="D104" i="46"/>
  <c r="D105" i="46"/>
  <c r="D106" i="46"/>
  <c r="D107" i="46"/>
  <c r="D108" i="46"/>
  <c r="D109" i="46"/>
  <c r="D110" i="46"/>
  <c r="D111" i="46"/>
  <c r="D112" i="46"/>
  <c r="D113" i="46"/>
  <c r="D114" i="46"/>
  <c r="D115" i="46"/>
  <c r="D116" i="46"/>
  <c r="D117" i="46"/>
  <c r="D118" i="46"/>
  <c r="D119" i="46"/>
  <c r="D120" i="46"/>
  <c r="D121" i="46"/>
  <c r="D122" i="46"/>
  <c r="D123" i="46"/>
  <c r="D124" i="46"/>
  <c r="D125" i="46"/>
  <c r="D126" i="46"/>
  <c r="D127" i="46"/>
  <c r="D128" i="46"/>
  <c r="D129" i="46"/>
  <c r="D130" i="46"/>
  <c r="D131" i="46"/>
  <c r="D132" i="46"/>
  <c r="D133" i="46"/>
  <c r="D134" i="46"/>
  <c r="D135" i="46"/>
  <c r="D136" i="46"/>
  <c r="D137" i="46"/>
  <c r="D138" i="46"/>
  <c r="D139" i="46"/>
  <c r="D140" i="46"/>
  <c r="D141" i="46"/>
  <c r="D142" i="46"/>
  <c r="D143" i="46"/>
  <c r="D144" i="46"/>
  <c r="D145" i="46"/>
  <c r="D146" i="46"/>
  <c r="D147" i="46"/>
  <c r="D148" i="46"/>
  <c r="D149" i="46"/>
  <c r="D150" i="46"/>
  <c r="D151" i="46"/>
  <c r="C2" i="46"/>
  <c r="C3" i="46"/>
  <c r="C4" i="46"/>
  <c r="C5" i="46"/>
  <c r="C6" i="46"/>
  <c r="C7" i="46"/>
  <c r="C8" i="46"/>
  <c r="C9" i="46"/>
  <c r="C10" i="46"/>
  <c r="C11" i="46"/>
  <c r="C12" i="46"/>
  <c r="C13" i="46"/>
  <c r="C14" i="46"/>
  <c r="C15" i="46"/>
  <c r="C16" i="46"/>
  <c r="C17" i="46"/>
  <c r="C18" i="46"/>
  <c r="C19" i="46"/>
  <c r="C20" i="46"/>
  <c r="C21" i="46"/>
  <c r="C22" i="46"/>
  <c r="C23" i="46"/>
  <c r="C24" i="46"/>
  <c r="C25" i="46"/>
  <c r="C26" i="46"/>
  <c r="C27" i="46"/>
  <c r="C28" i="46"/>
  <c r="C29" i="46"/>
  <c r="C30" i="46"/>
  <c r="C31" i="46"/>
  <c r="C32" i="46"/>
  <c r="C33" i="46"/>
  <c r="C34" i="46"/>
  <c r="C35" i="46"/>
  <c r="C36" i="46"/>
  <c r="C37" i="46"/>
  <c r="C38" i="46"/>
  <c r="C39" i="46"/>
  <c r="C40" i="46"/>
  <c r="C41" i="46"/>
  <c r="C42" i="46"/>
  <c r="C43" i="46"/>
  <c r="C44" i="46"/>
  <c r="C45" i="46"/>
  <c r="C46" i="46"/>
  <c r="C47" i="46"/>
  <c r="C48" i="46"/>
  <c r="C49" i="46"/>
  <c r="C50" i="46"/>
  <c r="C51" i="46"/>
  <c r="C52" i="46"/>
  <c r="C53" i="46"/>
  <c r="C54" i="46"/>
  <c r="C55" i="46"/>
  <c r="C56" i="46"/>
  <c r="C57" i="46"/>
  <c r="C58" i="46"/>
  <c r="C59" i="46"/>
  <c r="C60" i="46"/>
  <c r="C61" i="46"/>
  <c r="C62" i="46"/>
  <c r="C63" i="46"/>
  <c r="C64" i="46"/>
  <c r="C65" i="46"/>
  <c r="C66" i="46"/>
  <c r="C67" i="46"/>
  <c r="C68" i="46"/>
  <c r="C69" i="46"/>
  <c r="C70" i="46"/>
  <c r="C71" i="46"/>
  <c r="C72" i="46"/>
  <c r="C73" i="46"/>
  <c r="C74" i="46"/>
  <c r="C75" i="46"/>
  <c r="C76" i="46"/>
  <c r="C77" i="46"/>
  <c r="C78" i="46"/>
  <c r="C79" i="46"/>
  <c r="C80" i="46"/>
  <c r="C81" i="46"/>
  <c r="C82" i="46"/>
  <c r="C83" i="46"/>
  <c r="C84" i="46"/>
  <c r="C85" i="46"/>
  <c r="C86" i="46"/>
  <c r="C87" i="46"/>
  <c r="C88" i="46"/>
  <c r="C89" i="46"/>
  <c r="C90" i="46"/>
  <c r="C91" i="46"/>
  <c r="C92" i="46"/>
  <c r="C93" i="46"/>
  <c r="C94" i="46"/>
  <c r="C95" i="46"/>
  <c r="C96" i="46"/>
  <c r="C97" i="46"/>
  <c r="C98" i="46"/>
  <c r="C99" i="46"/>
  <c r="C100" i="46"/>
  <c r="C101" i="46"/>
  <c r="C102" i="46"/>
  <c r="C103" i="46"/>
  <c r="C104" i="46"/>
  <c r="C105" i="46"/>
  <c r="C106" i="46"/>
  <c r="C107" i="46"/>
  <c r="C108" i="46"/>
  <c r="C109" i="46"/>
  <c r="C110" i="46"/>
  <c r="C111" i="46"/>
  <c r="C112" i="46"/>
  <c r="C113" i="46"/>
  <c r="C114" i="46"/>
  <c r="C115" i="46"/>
  <c r="C116" i="46"/>
  <c r="C117" i="46"/>
  <c r="C118" i="46"/>
  <c r="C119" i="46"/>
  <c r="C120" i="46"/>
  <c r="C121" i="46"/>
  <c r="C122" i="46"/>
  <c r="C123" i="46"/>
  <c r="C124" i="46"/>
  <c r="C125" i="46"/>
  <c r="C126" i="46"/>
  <c r="C127" i="46"/>
  <c r="C128" i="46"/>
  <c r="C129" i="46"/>
  <c r="C130" i="46"/>
  <c r="C131" i="46"/>
  <c r="C132" i="46"/>
  <c r="C133" i="46"/>
  <c r="C134" i="46"/>
  <c r="C135" i="46"/>
  <c r="C136" i="46"/>
  <c r="C137" i="46"/>
  <c r="C138" i="46"/>
  <c r="C139" i="46"/>
  <c r="C140" i="46"/>
  <c r="C141" i="46"/>
  <c r="C142" i="46"/>
  <c r="C143" i="46"/>
  <c r="C144" i="46"/>
  <c r="C145" i="46"/>
  <c r="C146" i="46"/>
  <c r="C147" i="46"/>
  <c r="C148" i="46"/>
  <c r="C149" i="46"/>
  <c r="C150" i="46"/>
  <c r="C151" i="46"/>
  <c r="I6" i="46" a="1"/>
  <c r="P6" i="46" l="1"/>
  <c r="P7" i="46"/>
  <c r="P8" i="46"/>
  <c r="P9" i="46"/>
  <c r="P10" i="46"/>
  <c r="L8" i="46"/>
  <c r="M7" i="46"/>
  <c r="N7" i="46"/>
  <c r="O7" i="46"/>
  <c r="I6" i="46"/>
  <c r="I7" i="46"/>
  <c r="I8" i="46"/>
  <c r="I9" i="46"/>
  <c r="I10" i="46"/>
  <c r="K6" i="46"/>
  <c r="K8" i="46"/>
  <c r="K9" i="46"/>
  <c r="K10" i="46"/>
  <c r="L9" i="46"/>
  <c r="M8" i="46"/>
  <c r="M10" i="46"/>
  <c r="N6" i="46"/>
  <c r="N9" i="46"/>
  <c r="Q9" i="46" s="1"/>
  <c r="N10" i="46"/>
  <c r="Q10" i="46" s="1"/>
  <c r="O6" i="46"/>
  <c r="O9" i="46"/>
  <c r="O10" i="46"/>
  <c r="J6" i="46"/>
  <c r="J7" i="46"/>
  <c r="J8" i="46"/>
  <c r="J9" i="46"/>
  <c r="J10" i="46"/>
  <c r="K7" i="46"/>
  <c r="L7" i="46"/>
  <c r="M6" i="46"/>
  <c r="M9" i="46"/>
  <c r="N8" i="46"/>
  <c r="Q8" i="46" s="1"/>
  <c r="O8" i="46"/>
  <c r="L10" i="46"/>
  <c r="L6" i="46"/>
  <c r="AA6" i="46" a="1"/>
  <c r="AC6" i="46" a="1"/>
  <c r="V6" i="46" a="1"/>
  <c r="S6" i="46" a="1"/>
  <c r="AD14" i="46"/>
  <c r="T9" i="46" l="1"/>
  <c r="T7" i="46"/>
  <c r="T11" i="46"/>
  <c r="S10" i="46"/>
  <c r="S14" i="46"/>
  <c r="T13" i="46"/>
  <c r="T15" i="46"/>
  <c r="T12" i="46"/>
  <c r="S8" i="46"/>
  <c r="S12" i="46"/>
  <c r="S13" i="46"/>
  <c r="S6" i="46"/>
  <c r="T8" i="46"/>
  <c r="S9" i="46"/>
  <c r="T6" i="46"/>
  <c r="T10" i="46"/>
  <c r="S7" i="46"/>
  <c r="T14" i="46"/>
  <c r="S15" i="46"/>
  <c r="S11" i="46"/>
  <c r="AF7" i="46"/>
  <c r="AE10" i="46"/>
  <c r="AE9" i="46"/>
  <c r="AC6" i="46"/>
  <c r="AE8" i="46"/>
  <c r="AF9" i="46"/>
  <c r="AF8" i="46"/>
  <c r="AF6" i="46"/>
  <c r="AD6" i="46"/>
  <c r="AC9" i="46"/>
  <c r="AD9" i="46"/>
  <c r="AD8" i="46"/>
  <c r="AD7" i="46"/>
  <c r="AD10" i="46"/>
  <c r="AF10" i="46"/>
  <c r="AC10" i="46"/>
  <c r="AC7" i="46"/>
  <c r="AE6" i="46"/>
  <c r="AE7" i="46"/>
  <c r="AC8" i="46"/>
  <c r="AA6" i="46"/>
  <c r="AA8" i="46"/>
  <c r="AA7" i="46"/>
  <c r="AA9" i="46"/>
  <c r="Y9" i="46"/>
  <c r="W6" i="46"/>
  <c r="X6" i="46"/>
  <c r="V6" i="46"/>
  <c r="Y8" i="46"/>
  <c r="V8" i="46"/>
  <c r="V9" i="46"/>
  <c r="W8" i="46"/>
  <c r="X7" i="46"/>
  <c r="X9" i="46"/>
  <c r="X8" i="46"/>
  <c r="Y6" i="46"/>
  <c r="V7" i="46"/>
  <c r="W7" i="46"/>
  <c r="W9" i="46"/>
  <c r="Y7" i="46"/>
  <c r="F6" i="42" a="1"/>
  <c r="AF27" i="46" l="1"/>
  <c r="AF31" i="46" s="1"/>
  <c r="M6" i="42"/>
  <c r="M7" i="42"/>
  <c r="M8" i="42"/>
  <c r="M9" i="42"/>
  <c r="I9" i="42"/>
  <c r="J7" i="42"/>
  <c r="K9" i="42"/>
  <c r="N9" i="42" s="1"/>
  <c r="L9" i="42"/>
  <c r="F6" i="42"/>
  <c r="F7" i="42"/>
  <c r="F8" i="42"/>
  <c r="F9" i="42"/>
  <c r="I8" i="42"/>
  <c r="J9" i="42"/>
  <c r="K6" i="42"/>
  <c r="L7" i="42"/>
  <c r="G6" i="42"/>
  <c r="G7" i="42"/>
  <c r="G8" i="42"/>
  <c r="G9" i="42"/>
  <c r="I7" i="42"/>
  <c r="J6" i="42"/>
  <c r="K8" i="42"/>
  <c r="N8" i="42" s="1"/>
  <c r="L8" i="42"/>
  <c r="H6" i="42"/>
  <c r="H7" i="42"/>
  <c r="H8" i="42"/>
  <c r="H9" i="42"/>
  <c r="I6" i="42"/>
  <c r="J8" i="42"/>
  <c r="K7" i="42"/>
  <c r="L6" i="42"/>
  <c r="W6" i="42" a="1"/>
  <c r="S6" i="42" a="1"/>
  <c r="Z14" i="42"/>
  <c r="P6" i="42" a="1"/>
  <c r="Y6" i="42" a="1"/>
  <c r="AB7" i="42" l="1"/>
  <c r="Z6" i="42"/>
  <c r="AA9" i="42"/>
  <c r="AB9" i="42"/>
  <c r="Z8" i="42"/>
  <c r="AB10" i="42"/>
  <c r="Y6" i="42"/>
  <c r="AA6" i="42"/>
  <c r="Z9" i="42"/>
  <c r="Y8" i="42"/>
  <c r="AA10" i="42"/>
  <c r="Y10" i="42"/>
  <c r="AB8" i="42"/>
  <c r="AA8" i="42"/>
  <c r="Z7" i="42"/>
  <c r="AA7" i="42"/>
  <c r="AB6" i="42"/>
  <c r="Z10" i="42"/>
  <c r="Y9" i="42"/>
  <c r="Y7" i="42"/>
  <c r="W6" i="42"/>
  <c r="W8" i="42"/>
  <c r="W7" i="42"/>
  <c r="S6" i="42"/>
  <c r="U8" i="42"/>
  <c r="S7" i="42"/>
  <c r="T7" i="42"/>
  <c r="T6" i="42"/>
  <c r="U7" i="42"/>
  <c r="T8" i="42"/>
  <c r="S8" i="42"/>
  <c r="U6" i="42"/>
  <c r="Q9" i="42"/>
  <c r="P12" i="42"/>
  <c r="P9" i="42"/>
  <c r="Q13" i="42"/>
  <c r="Q6" i="42"/>
  <c r="P13" i="42"/>
  <c r="Q7" i="42"/>
  <c r="Q14" i="42"/>
  <c r="Q12" i="42"/>
  <c r="P11" i="42"/>
  <c r="P14" i="42"/>
  <c r="P6" i="42"/>
  <c r="P10" i="42"/>
  <c r="Q11" i="42"/>
  <c r="P8" i="42"/>
  <c r="P7" i="42"/>
  <c r="Q8" i="42"/>
  <c r="P15" i="42"/>
  <c r="Q10" i="42"/>
  <c r="Q15" i="42"/>
  <c r="AA30" i="42" l="1"/>
  <c r="AA34" i="42" s="1"/>
  <c r="B20" i="19"/>
  <c r="B19" i="19"/>
  <c r="B18" i="19"/>
  <c r="B17" i="19"/>
  <c r="B14" i="19" l="1"/>
  <c r="B12" i="19"/>
  <c r="B11" i="19"/>
  <c r="B10" i="19"/>
  <c r="B7" i="19"/>
  <c r="B31" i="19" s="1"/>
  <c r="B6" i="19"/>
  <c r="D30" i="19" s="1"/>
  <c r="C3" i="38"/>
  <c r="C4" i="38"/>
  <c r="C5" i="38"/>
  <c r="C6" i="38"/>
  <c r="C7" i="38"/>
  <c r="C8" i="38"/>
  <c r="C9" i="38"/>
  <c r="C10" i="38"/>
  <c r="C11" i="38"/>
  <c r="C12" i="38"/>
  <c r="C13" i="38"/>
  <c r="C14" i="38"/>
  <c r="C15" i="38"/>
  <c r="C16" i="38"/>
  <c r="C17" i="38"/>
  <c r="C18" i="38"/>
  <c r="C19" i="38"/>
  <c r="C20" i="38"/>
  <c r="C21" i="38"/>
  <c r="C22" i="38"/>
  <c r="C23" i="38"/>
  <c r="C24" i="38"/>
  <c r="C25" i="38"/>
  <c r="C26" i="38"/>
  <c r="C27" i="38"/>
  <c r="C28" i="38"/>
  <c r="C29" i="38"/>
  <c r="C30" i="38"/>
  <c r="C31" i="38"/>
  <c r="C32" i="38"/>
  <c r="C33" i="38"/>
  <c r="C34" i="38"/>
  <c r="C35" i="38"/>
  <c r="C36" i="38"/>
  <c r="C37" i="38"/>
  <c r="C38" i="38"/>
  <c r="C39" i="38"/>
  <c r="C40" i="38"/>
  <c r="C41" i="38"/>
  <c r="C42" i="38"/>
  <c r="C43" i="38"/>
  <c r="C44" i="38"/>
  <c r="C45" i="38"/>
  <c r="C46" i="38"/>
  <c r="C47" i="38"/>
  <c r="C48" i="38"/>
  <c r="C49" i="38"/>
  <c r="C50" i="38"/>
  <c r="C51" i="38"/>
  <c r="C52" i="38"/>
  <c r="C53" i="38"/>
  <c r="C54" i="38"/>
  <c r="C55" i="38"/>
  <c r="C56" i="38"/>
  <c r="C57" i="38"/>
  <c r="C58" i="38"/>
  <c r="C59" i="38"/>
  <c r="C60" i="38"/>
  <c r="C61" i="38"/>
  <c r="C62" i="38"/>
  <c r="C63" i="38"/>
  <c r="C64" i="38"/>
  <c r="C65" i="38"/>
  <c r="C66" i="38"/>
  <c r="C67" i="38"/>
  <c r="C68" i="38"/>
  <c r="C69" i="38"/>
  <c r="C70" i="38"/>
  <c r="C71" i="38"/>
  <c r="C72" i="38"/>
  <c r="C73" i="38"/>
  <c r="C74" i="38"/>
  <c r="C75" i="38"/>
  <c r="C76" i="38"/>
  <c r="C77" i="38"/>
  <c r="C78" i="38"/>
  <c r="C79" i="38"/>
  <c r="C80" i="38"/>
  <c r="C81" i="38"/>
  <c r="C82" i="38"/>
  <c r="C83" i="38"/>
  <c r="C84" i="38"/>
  <c r="C85" i="38"/>
  <c r="C86" i="38"/>
  <c r="C87" i="38"/>
  <c r="C88" i="38"/>
  <c r="C89" i="38"/>
  <c r="C90" i="38"/>
  <c r="C91" i="38"/>
  <c r="C92" i="38"/>
  <c r="C93" i="38"/>
  <c r="C94" i="38"/>
  <c r="C95" i="38"/>
  <c r="C96" i="38"/>
  <c r="C97" i="38"/>
  <c r="C98" i="38"/>
  <c r="C99" i="38"/>
  <c r="C100" i="38"/>
  <c r="C101" i="38"/>
  <c r="C102" i="38"/>
  <c r="C103" i="38"/>
  <c r="C104" i="38"/>
  <c r="C105" i="38"/>
  <c r="C106" i="38"/>
  <c r="C107" i="38"/>
  <c r="C108" i="38"/>
  <c r="C109" i="38"/>
  <c r="C110" i="38"/>
  <c r="C111" i="38"/>
  <c r="C112" i="38"/>
  <c r="C113" i="38"/>
  <c r="C114" i="38"/>
  <c r="C115" i="38"/>
  <c r="C116" i="38"/>
  <c r="C117" i="38"/>
  <c r="C118" i="38"/>
  <c r="C119" i="38"/>
  <c r="C120" i="38"/>
  <c r="C121" i="38"/>
  <c r="C122" i="38"/>
  <c r="C123" i="38"/>
  <c r="C124" i="38"/>
  <c r="C125" i="38"/>
  <c r="C126" i="38"/>
  <c r="C127" i="38"/>
  <c r="C128" i="38"/>
  <c r="C129" i="38"/>
  <c r="C130" i="38"/>
  <c r="C131" i="38"/>
  <c r="C132" i="38"/>
  <c r="C133" i="38"/>
  <c r="C134" i="38"/>
  <c r="C135" i="38"/>
  <c r="C136" i="38"/>
  <c r="C137" i="38"/>
  <c r="C138" i="38"/>
  <c r="C139" i="38"/>
  <c r="C140" i="38"/>
  <c r="C141" i="38"/>
  <c r="C142" i="38"/>
  <c r="C143" i="38"/>
  <c r="C144" i="38"/>
  <c r="C145" i="38"/>
  <c r="C146" i="38"/>
  <c r="C147" i="38"/>
  <c r="C148" i="38"/>
  <c r="C149" i="38"/>
  <c r="C150" i="38"/>
  <c r="C151" i="38"/>
  <c r="C2" i="38"/>
  <c r="D34" i="20"/>
  <c r="C34" i="20"/>
  <c r="B34" i="20"/>
  <c r="D33" i="20"/>
  <c r="C33" i="20"/>
  <c r="B33" i="20"/>
  <c r="D32" i="20"/>
  <c r="C32" i="20"/>
  <c r="C32" i="19" l="1"/>
  <c r="D31" i="19"/>
  <c r="C31" i="19"/>
  <c r="D32" i="19"/>
  <c r="B32" i="19"/>
  <c r="C30" i="19"/>
</calcChain>
</file>

<file path=xl/sharedStrings.xml><?xml version="1.0" encoding="utf-8"?>
<sst xmlns="http://schemas.openxmlformats.org/spreadsheetml/2006/main" count="1126" uniqueCount="426">
  <si>
    <t>For further information see www.jeremydawson.co.uk/slopes.htm.</t>
  </si>
  <si>
    <t>Enter information from your regression in the shaded cells</t>
  </si>
  <si>
    <t>Variable names:</t>
  </si>
  <si>
    <t>Name of independent variable:</t>
  </si>
  <si>
    <t>IV</t>
  </si>
  <si>
    <t>Name of interacting variable (moderator):</t>
  </si>
  <si>
    <t>Regression Coefficients:</t>
  </si>
  <si>
    <t>Independent variable:</t>
  </si>
  <si>
    <t>Interacting variable (moderator):</t>
  </si>
  <si>
    <t>Interaction Term:</t>
  </si>
  <si>
    <t>Intercept / Constant:</t>
  </si>
  <si>
    <t>Means / SDs of variables:</t>
  </si>
  <si>
    <t>Mean of independent variable:</t>
  </si>
  <si>
    <t>SD of independent variable:</t>
  </si>
  <si>
    <t>Mean of moderator:</t>
  </si>
  <si>
    <t>SD of moderator:</t>
  </si>
  <si>
    <t>Do not type below this line</t>
  </si>
  <si>
    <t>This worksheet plots two-way interaction effects for a binary moderator. The moderator should have values 0 and 1. For further information see www.jeremydawson.co.uk/slopes.htm.</t>
  </si>
  <si>
    <t>Meaning of dummy variable value "0"</t>
  </si>
  <si>
    <t>Women</t>
  </si>
  <si>
    <t>Meaning of dummy variable value "1"</t>
  </si>
  <si>
    <t>Men</t>
  </si>
  <si>
    <t>Interacting variable:</t>
  </si>
  <si>
    <t>You must not otherwise copy or share any part of this document for any other purpose except as expressly permitted under your local copyright laws or with Deakin University's prior consent.</t>
  </si>
  <si>
    <t>DEAKIN UNIVERSITY 2024</t>
  </si>
  <si>
    <t xml:space="preserve">Variable </t>
  </si>
  <si>
    <t>Description</t>
  </si>
  <si>
    <t>Sales $m:</t>
  </si>
  <si>
    <t>Total Sales revenue for each supermarket for the financial year. $ million.</t>
  </si>
  <si>
    <t>Wages $m:</t>
  </si>
  <si>
    <t>Total Wage and salary bill for the financial year. $million.</t>
  </si>
  <si>
    <t>No. Staff:</t>
  </si>
  <si>
    <t>The number of effective full-time staff employed on a weekly basis.</t>
  </si>
  <si>
    <t>Age (Yrs):</t>
  </si>
  <si>
    <t>The number of full years of operation of the store.</t>
  </si>
  <si>
    <t>Adv.$'000:</t>
  </si>
  <si>
    <t>Advertising and promotional expenses for the financial year, $'000</t>
  </si>
  <si>
    <t>Competitors:</t>
  </si>
  <si>
    <t>The number of competing supermarkets in the consumer catchment area</t>
  </si>
  <si>
    <t>HrsTrading:</t>
  </si>
  <si>
    <t>The total number of hours open for trading per week</t>
  </si>
  <si>
    <t>Sundays:</t>
  </si>
  <si>
    <t>0 = Does not open Sundays; 1 = Does open for trading Sundays</t>
  </si>
  <si>
    <t>Union%:</t>
  </si>
  <si>
    <t>The proportion of the staff at the supermarket which belongs to a union.</t>
  </si>
  <si>
    <t>Car Spaces:</t>
  </si>
  <si>
    <t>The number of parking spaces available to the supermarket.</t>
  </si>
  <si>
    <t>HomeDel:</t>
  </si>
  <si>
    <t>Whether or not the supermarket home delivers for checkout customers. 0 means no, 1 means yes.</t>
  </si>
  <si>
    <t>MngGender:</t>
  </si>
  <si>
    <t>0 = Male store manager; 1 = Female store manager</t>
  </si>
  <si>
    <t>Sales $m</t>
  </si>
  <si>
    <t>Wages $m</t>
  </si>
  <si>
    <t>No. Staff</t>
  </si>
  <si>
    <t>Age (Yrs)</t>
  </si>
  <si>
    <t>Adv.$'000</t>
  </si>
  <si>
    <t>Competitors</t>
  </si>
  <si>
    <t>HrsTrading</t>
  </si>
  <si>
    <t>Sundays</t>
  </si>
  <si>
    <t>Union%</t>
  </si>
  <si>
    <t>Car Spaces</t>
  </si>
  <si>
    <t>HomeDel</t>
  </si>
  <si>
    <t>Mng-Gender</t>
  </si>
  <si>
    <t>Customer ID</t>
  </si>
  <si>
    <t>Age</t>
  </si>
  <si>
    <t>Gender</t>
  </si>
  <si>
    <t>Annual Income</t>
  </si>
  <si>
    <t>Previous Purchases</t>
  </si>
  <si>
    <t>Mobile Phone Brand</t>
  </si>
  <si>
    <t>Days Since Last Purchase</t>
  </si>
  <si>
    <t>Emails Opened</t>
  </si>
  <si>
    <t>Clicked on Ad</t>
  </si>
  <si>
    <t>Bought Headphones</t>
  </si>
  <si>
    <t>Income in ($'000)</t>
  </si>
  <si>
    <t>Number of promotional emails opened in the last month.</t>
  </si>
  <si>
    <t>The customer’s age in Years</t>
  </si>
  <si>
    <t>The customer's gender (0 for female, 1 for male)</t>
  </si>
  <si>
    <t>Number of items purchased in the past year</t>
  </si>
  <si>
    <t>Brand of the mobile phone purchased (encoded as integers)</t>
  </si>
  <si>
    <t>Number of days since the last purchase</t>
  </si>
  <si>
    <t>Whether the customer clicked on an ad (0 for no, 1 for yes)</t>
  </si>
  <si>
    <t>Whether they bought headphones (0 for no, 1 for yes)</t>
  </si>
  <si>
    <t>A unique identifier for each customer</t>
  </si>
  <si>
    <t>Grocery+</t>
  </si>
  <si>
    <t>BikeMart</t>
  </si>
  <si>
    <t>Gadget4U</t>
  </si>
  <si>
    <t>Advertising Spend (in dollars)</t>
  </si>
  <si>
    <t>Number of promotional events</t>
  </si>
  <si>
    <t>Sales Revenue (in dollars)</t>
  </si>
  <si>
    <t>Sales</t>
  </si>
  <si>
    <t>Promotions</t>
  </si>
  <si>
    <t>Advertising</t>
  </si>
  <si>
    <t>Store_ID</t>
  </si>
  <si>
    <t>Gender_Manager</t>
  </si>
  <si>
    <t>Age_Manager</t>
  </si>
  <si>
    <t>Experience_Manager</t>
  </si>
  <si>
    <t>AA1</t>
  </si>
  <si>
    <t>Female</t>
  </si>
  <si>
    <t>Yes</t>
  </si>
  <si>
    <t>AA10</t>
  </si>
  <si>
    <t>No</t>
  </si>
  <si>
    <t>AA11</t>
  </si>
  <si>
    <t>AA12</t>
  </si>
  <si>
    <t>Male</t>
  </si>
  <si>
    <t>AA13</t>
  </si>
  <si>
    <t>AA14</t>
  </si>
  <si>
    <t>AA15</t>
  </si>
  <si>
    <t>AA16</t>
  </si>
  <si>
    <t>AA17</t>
  </si>
  <si>
    <t>AA18</t>
  </si>
  <si>
    <t>AA19</t>
  </si>
  <si>
    <t>AA2</t>
  </si>
  <si>
    <t>AA20</t>
  </si>
  <si>
    <t>AA21</t>
  </si>
  <si>
    <t>AA22</t>
  </si>
  <si>
    <t>AA23</t>
  </si>
  <si>
    <t>AA24</t>
  </si>
  <si>
    <t>AA25</t>
  </si>
  <si>
    <t>AA3</t>
  </si>
  <si>
    <t>AA4</t>
  </si>
  <si>
    <t>AA5</t>
  </si>
  <si>
    <t>AA6</t>
  </si>
  <si>
    <t>AA7</t>
  </si>
  <si>
    <t>AA8</t>
  </si>
  <si>
    <t>AA9</t>
  </si>
  <si>
    <t>AB26</t>
  </si>
  <si>
    <t>AB27</t>
  </si>
  <si>
    <t>AB28</t>
  </si>
  <si>
    <t>AB29</t>
  </si>
  <si>
    <t>AB30</t>
  </si>
  <si>
    <t>AB31</t>
  </si>
  <si>
    <t>AB32</t>
  </si>
  <si>
    <t>AB33</t>
  </si>
  <si>
    <t>AB34</t>
  </si>
  <si>
    <t>AB35</t>
  </si>
  <si>
    <t>AB36</t>
  </si>
  <si>
    <t>AB37</t>
  </si>
  <si>
    <t>AB38</t>
  </si>
  <si>
    <t>AB39</t>
  </si>
  <si>
    <t>AB40</t>
  </si>
  <si>
    <t>AB41</t>
  </si>
  <si>
    <t>AB42</t>
  </si>
  <si>
    <t>AB43</t>
  </si>
  <si>
    <t>AB44</t>
  </si>
  <si>
    <t>AB45</t>
  </si>
  <si>
    <t>AB46</t>
  </si>
  <si>
    <t>AB47</t>
  </si>
  <si>
    <t>AB48</t>
  </si>
  <si>
    <t>AB49</t>
  </si>
  <si>
    <t>AC50</t>
  </si>
  <si>
    <t>AC51</t>
  </si>
  <si>
    <t>AC52</t>
  </si>
  <si>
    <t>AC53</t>
  </si>
  <si>
    <t>AC54</t>
  </si>
  <si>
    <t>AC55</t>
  </si>
  <si>
    <t>AC56</t>
  </si>
  <si>
    <t>AC57</t>
  </si>
  <si>
    <t>AC58</t>
  </si>
  <si>
    <t>AC59</t>
  </si>
  <si>
    <t>AC60</t>
  </si>
  <si>
    <t>AC61</t>
  </si>
  <si>
    <t>AC62</t>
  </si>
  <si>
    <t>AC63</t>
  </si>
  <si>
    <t>AC64</t>
  </si>
  <si>
    <t>AC65</t>
  </si>
  <si>
    <t>AC66</t>
  </si>
  <si>
    <t>AC67</t>
  </si>
  <si>
    <t>AC68</t>
  </si>
  <si>
    <t>AC69</t>
  </si>
  <si>
    <t>AC70</t>
  </si>
  <si>
    <t>AC71</t>
  </si>
  <si>
    <t>AC72</t>
  </si>
  <si>
    <t>AC73</t>
  </si>
  <si>
    <t>AC74</t>
  </si>
  <si>
    <t>AC75</t>
  </si>
  <si>
    <t>BA76</t>
  </si>
  <si>
    <t>BA77</t>
  </si>
  <si>
    <t>BA78</t>
  </si>
  <si>
    <t>BA79</t>
  </si>
  <si>
    <t>BA80</t>
  </si>
  <si>
    <t>BA81</t>
  </si>
  <si>
    <t>BA82</t>
  </si>
  <si>
    <t>BA83</t>
  </si>
  <si>
    <t>BA84</t>
  </si>
  <si>
    <t>BA85</t>
  </si>
  <si>
    <t>BA86</t>
  </si>
  <si>
    <t>BA87</t>
  </si>
  <si>
    <t>BA88</t>
  </si>
  <si>
    <t>BA89</t>
  </si>
  <si>
    <t>BA90</t>
  </si>
  <si>
    <t>BA91</t>
  </si>
  <si>
    <t>BA92</t>
  </si>
  <si>
    <t>BA93</t>
  </si>
  <si>
    <t>BA94</t>
  </si>
  <si>
    <t>BA95</t>
  </si>
  <si>
    <t>BA96</t>
  </si>
  <si>
    <t>BA97</t>
  </si>
  <si>
    <t>BA98</t>
  </si>
  <si>
    <t>BA99</t>
  </si>
  <si>
    <t>BB100</t>
  </si>
  <si>
    <t>BB101</t>
  </si>
  <si>
    <t>BB102</t>
  </si>
  <si>
    <t>BB103</t>
  </si>
  <si>
    <t>BB104</t>
  </si>
  <si>
    <t>BB105</t>
  </si>
  <si>
    <t>BB106</t>
  </si>
  <si>
    <t>BB107</t>
  </si>
  <si>
    <t>BB108</t>
  </si>
  <si>
    <t>BB109</t>
  </si>
  <si>
    <t>BB110</t>
  </si>
  <si>
    <t>BB111</t>
  </si>
  <si>
    <t>BB112</t>
  </si>
  <si>
    <t>BB113</t>
  </si>
  <si>
    <t>BB114</t>
  </si>
  <si>
    <t>BB115</t>
  </si>
  <si>
    <t>BB116</t>
  </si>
  <si>
    <t>BB117</t>
  </si>
  <si>
    <t>BB118</t>
  </si>
  <si>
    <t>BB119</t>
  </si>
  <si>
    <t>BB120</t>
  </si>
  <si>
    <t>BB121</t>
  </si>
  <si>
    <t>BB122</t>
  </si>
  <si>
    <t>BB123</t>
  </si>
  <si>
    <t>BB124</t>
  </si>
  <si>
    <t>BB125</t>
  </si>
  <si>
    <t>BC126</t>
  </si>
  <si>
    <t>BC127</t>
  </si>
  <si>
    <t>BC128</t>
  </si>
  <si>
    <t>BC129</t>
  </si>
  <si>
    <t>BC130</t>
  </si>
  <si>
    <t>BC131</t>
  </si>
  <si>
    <t>BC132</t>
  </si>
  <si>
    <t>BC133</t>
  </si>
  <si>
    <t>BC134</t>
  </si>
  <si>
    <t>BC135</t>
  </si>
  <si>
    <t>BC136</t>
  </si>
  <si>
    <t>BC137</t>
  </si>
  <si>
    <t>BC138</t>
  </si>
  <si>
    <t>BC139</t>
  </si>
  <si>
    <t>BC140</t>
  </si>
  <si>
    <t>BC141</t>
  </si>
  <si>
    <t>BC142</t>
  </si>
  <si>
    <t>BC143</t>
  </si>
  <si>
    <t>BC144</t>
  </si>
  <si>
    <t>BC145</t>
  </si>
  <si>
    <t>BC146</t>
  </si>
  <si>
    <t>BC147</t>
  </si>
  <si>
    <t>BC148</t>
  </si>
  <si>
    <t>BC149</t>
  </si>
  <si>
    <t>BC150</t>
  </si>
  <si>
    <t>Resigned</t>
  </si>
  <si>
    <t>CosmeticChain</t>
  </si>
  <si>
    <t>Male store manager; Female store manager</t>
  </si>
  <si>
    <t>Age of the store manage in years</t>
  </si>
  <si>
    <t>Number of years of experience in some form of junior/senior management at stores</t>
  </si>
  <si>
    <t>Resigned from the job</t>
  </si>
  <si>
    <t>Year</t>
  </si>
  <si>
    <t>Quarter</t>
  </si>
  <si>
    <t>Pale Ale production (litres)</t>
  </si>
  <si>
    <t>Q3</t>
  </si>
  <si>
    <t>Q4</t>
  </si>
  <si>
    <t>Q1</t>
  </si>
  <si>
    <t>Q2</t>
  </si>
  <si>
    <t>Ale_Product</t>
  </si>
  <si>
    <t>Financial year description</t>
  </si>
  <si>
    <t>Quarter description</t>
  </si>
  <si>
    <t>Total amount of pale ale produced in litres</t>
  </si>
  <si>
    <t>MoonlightAle</t>
  </si>
  <si>
    <t>Advertising ($)</t>
  </si>
  <si>
    <t>Sales ($)</t>
  </si>
  <si>
    <t xml:space="preserve">Scatter Plot </t>
  </si>
  <si>
    <t>Mean</t>
  </si>
  <si>
    <t>Standard Error</t>
  </si>
  <si>
    <t>Median</t>
  </si>
  <si>
    <t>Mode</t>
  </si>
  <si>
    <t>Standard Deviation</t>
  </si>
  <si>
    <t>Sample Variance</t>
  </si>
  <si>
    <t>Kurtosis</t>
  </si>
  <si>
    <t>Skewness</t>
  </si>
  <si>
    <t>Range</t>
  </si>
  <si>
    <t>Minimum</t>
  </si>
  <si>
    <t>Maximum</t>
  </si>
  <si>
    <t>Sum</t>
  </si>
  <si>
    <t>Count</t>
  </si>
  <si>
    <t>Correlation Matrix</t>
  </si>
  <si>
    <t>Descriptive Statistics</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</si>
  <si>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</si>
  <si>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</si>
  <si>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</si>
  <si>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</si>
  <si>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</si>
  <si>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</si>
  <si>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</si>
  <si>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</si>
  <si>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</si>
  <si>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</si>
  <si>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</si>
  <si>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</si>
  <si>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</si>
  <si>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</si>
  <si>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</si>
  <si>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</si>
  <si>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</si>
  <si>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</si>
  <si>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</si>
  <si>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</si>
  <si>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</si>
  <si>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</si>
  <si>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</si>
  <si>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</si>
  <si>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</si>
  <si>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Sales $m</t>
  </si>
  <si>
    <t>Residuals</t>
  </si>
  <si>
    <t>Standard Residuals</t>
  </si>
  <si>
    <t>PROBABILITY OUTPUT</t>
  </si>
  <si>
    <t>Percentile</t>
  </si>
  <si>
    <t>Strong correlation</t>
  </si>
  <si>
    <t>Moderate correlation</t>
  </si>
  <si>
    <t>Weak correlation</t>
  </si>
  <si>
    <t>Estimated sales revenue = 1.74 + 2.44*Wages + 0.028*Adv</t>
  </si>
  <si>
    <t>Interaction</t>
  </si>
  <si>
    <t>Predicted Sales ($)</t>
  </si>
  <si>
    <t>H0</t>
  </si>
  <si>
    <t>Hypothesise interaction between Advertising expenditure (x1) and the Number of promotional campaigns</t>
  </si>
  <si>
    <t>HA</t>
  </si>
  <si>
    <t>β3 = 0</t>
  </si>
  <si>
    <t>β3 ≠ 0</t>
  </si>
  <si>
    <t>No interaction between x1 and x2</t>
  </si>
  <si>
    <t>x1 interacts with x2</t>
  </si>
  <si>
    <t>Statistics</t>
  </si>
  <si>
    <t xml:space="preserve">Overall signifcance of the model </t>
  </si>
  <si>
    <t>β1 = β2 = 0</t>
  </si>
  <si>
    <t>β1 and β2 not both zero</t>
  </si>
  <si>
    <t xml:space="preserve">H0: </t>
  </si>
  <si>
    <t>HA:</t>
  </si>
  <si>
    <t xml:space="preserve">Overall significance of each variable </t>
  </si>
  <si>
    <t>H0:</t>
  </si>
  <si>
    <t xml:space="preserve">H1: </t>
  </si>
  <si>
    <t>βj = 0</t>
  </si>
  <si>
    <t>βj ≠ 0</t>
  </si>
  <si>
    <t>No linear relationship</t>
  </si>
  <si>
    <t>Lineaer relationship does exist between xj and y</t>
  </si>
  <si>
    <t>Model interpretation</t>
  </si>
  <si>
    <t>VIF</t>
  </si>
  <si>
    <t>Logistic Regression</t>
  </si>
  <si>
    <t># Iter</t>
  </si>
  <si>
    <t>Alpha</t>
  </si>
  <si>
    <t>LL statistics</t>
  </si>
  <si>
    <t>Covariance matrix</t>
  </si>
  <si>
    <t>Converge</t>
  </si>
  <si>
    <t>Classification Table</t>
  </si>
  <si>
    <t>Cutoff</t>
  </si>
  <si>
    <t>AUC</t>
  </si>
  <si>
    <t>Of 43 customers who bought headphones (observed), 5 were accurately classified (predicted) as  "yes" - bought headphones and 38 inaccurately classified as "no" - did not bought headphones. Accuracy is 11.6%</t>
  </si>
  <si>
    <t>Of 100 customers who did not buy headphones (observed), 103 were accurately classified (predicted) as "no" - did not buy headphones and 4 were inaccurately classified as "yes" - bought headphones. Accuracy is 96.3%</t>
  </si>
  <si>
    <t xml:space="preserve">The overall classification accuracy (hit ratio) was 72%, i.e. 72% of survey customers were accurately classified by the logistic regression model. The remaining miss-classification rate could have been captured accurately if more relevant Ivs have been included in the model. </t>
  </si>
  <si>
    <t>Comparing accuracy rate with hit ratio</t>
  </si>
  <si>
    <t>PCC hit ratio = p2 + (1-p)2</t>
  </si>
  <si>
    <t>Standard (rule of thumb)</t>
  </si>
  <si>
    <t xml:space="preserve">Accuracy rate of 72% is greater than PCC hit ratio, providing practical significance of logistic model. That is, model is signifcantly better than a random process (chance) in classifying observation. </t>
  </si>
  <si>
    <t>Gender_Manager_Code</t>
  </si>
  <si>
    <t>Resigned_Code</t>
  </si>
  <si>
    <t>Change in odds</t>
  </si>
  <si>
    <t>Gender = Male</t>
  </si>
  <si>
    <t>PP</t>
  </si>
  <si>
    <t>Gender = Female</t>
  </si>
  <si>
    <t>Logit</t>
  </si>
  <si>
    <t>0.42 - 0.13*Age_Manager + 0.38*Experience_Manager + 0.97*Gender_Manager_Code</t>
  </si>
  <si>
    <t/>
  </si>
  <si>
    <t>coeff</t>
  </si>
  <si>
    <t>intercept</t>
  </si>
  <si>
    <t>The analysis consider mid-30s age to be in the range of 34 to 36.</t>
  </si>
  <si>
    <t>Age = 36 (Male)</t>
  </si>
  <si>
    <t>Age = 36 (Female)</t>
  </si>
  <si>
    <t>Age = 34 (Male)</t>
  </si>
  <si>
    <t>Age = 34 (Female)</t>
  </si>
  <si>
    <t>Age = 35 (Male)</t>
  </si>
  <si>
    <t>Age = 35 (Female)</t>
  </si>
  <si>
    <t>Time Period</t>
  </si>
  <si>
    <t>4 MA</t>
  </si>
  <si>
    <t>4 Centered MA</t>
  </si>
  <si>
    <t>Ratio (Obs/MA)</t>
  </si>
  <si>
    <t>Index</t>
  </si>
  <si>
    <t>Deseasonalised</t>
  </si>
  <si>
    <t>Trend</t>
  </si>
  <si>
    <t>Forecast</t>
  </si>
  <si>
    <t>t</t>
  </si>
  <si>
    <r>
      <t>Y</t>
    </r>
    <r>
      <rPr>
        <b/>
        <i/>
        <vertAlign val="subscript"/>
        <sz val="11"/>
        <color theme="1"/>
        <rFont val="Calibri"/>
        <family val="2"/>
        <scheme val="minor"/>
      </rPr>
      <t>t</t>
    </r>
  </si>
  <si>
    <t>Baseline</t>
  </si>
  <si>
    <r>
      <t>S</t>
    </r>
    <r>
      <rPr>
        <b/>
        <i/>
        <vertAlign val="subscript"/>
        <sz val="11"/>
        <color theme="1"/>
        <rFont val="Calibri"/>
        <family val="2"/>
        <scheme val="minor"/>
      </rPr>
      <t>t</t>
    </r>
    <r>
      <rPr>
        <b/>
        <sz val="11"/>
        <color theme="1"/>
        <rFont val="Calibri"/>
        <family val="2"/>
        <scheme val="minor"/>
      </rPr>
      <t>, I</t>
    </r>
    <r>
      <rPr>
        <b/>
        <i/>
        <vertAlign val="subscript"/>
        <sz val="11"/>
        <color theme="1"/>
        <rFont val="Calibri"/>
        <family val="2"/>
        <scheme val="minor"/>
      </rPr>
      <t>t</t>
    </r>
  </si>
  <si>
    <r>
      <t>S</t>
    </r>
    <r>
      <rPr>
        <b/>
        <i/>
        <vertAlign val="subscript"/>
        <sz val="11"/>
        <color theme="1"/>
        <rFont val="Calibri"/>
        <family val="2"/>
        <scheme val="minor"/>
      </rPr>
      <t>t</t>
    </r>
  </si>
  <si>
    <r>
      <t>Y</t>
    </r>
    <r>
      <rPr>
        <b/>
        <i/>
        <vertAlign val="subscript"/>
        <sz val="11"/>
        <color theme="1"/>
        <rFont val="Calibri"/>
        <family val="2"/>
        <scheme val="minor"/>
      </rPr>
      <t xml:space="preserve">t </t>
    </r>
    <r>
      <rPr>
        <b/>
        <i/>
        <sz val="11"/>
        <color theme="1"/>
        <rFont val="Calibri"/>
        <family val="2"/>
        <scheme val="minor"/>
      </rPr>
      <t>/ S</t>
    </r>
    <r>
      <rPr>
        <b/>
        <i/>
        <vertAlign val="subscript"/>
        <sz val="11"/>
        <color theme="1"/>
        <rFont val="Calibri"/>
        <family val="2"/>
        <scheme val="minor"/>
      </rPr>
      <t>t</t>
    </r>
  </si>
  <si>
    <r>
      <t>T</t>
    </r>
    <r>
      <rPr>
        <b/>
        <i/>
        <vertAlign val="subscript"/>
        <sz val="11"/>
        <color theme="1"/>
        <rFont val="Calibri"/>
        <family val="2"/>
        <scheme val="minor"/>
      </rPr>
      <t>t</t>
    </r>
  </si>
  <si>
    <r>
      <t>S</t>
    </r>
    <r>
      <rPr>
        <b/>
        <i/>
        <vertAlign val="subscript"/>
        <sz val="11"/>
        <color theme="1"/>
        <rFont val="Calibri"/>
        <family val="2"/>
        <scheme val="minor"/>
      </rPr>
      <t>t</t>
    </r>
    <r>
      <rPr>
        <b/>
        <sz val="11"/>
        <color theme="1"/>
        <rFont val="Calibri"/>
        <family val="2"/>
        <scheme val="minor"/>
      </rPr>
      <t xml:space="preserve"> </t>
    </r>
    <r>
      <rPr>
        <b/>
        <sz val="11"/>
        <color theme="1"/>
        <rFont val="Calibri"/>
        <family val="2"/>
      </rPr>
      <t>×</t>
    </r>
    <r>
      <rPr>
        <b/>
        <sz val="11"/>
        <color theme="1"/>
        <rFont val="Calibri"/>
        <family val="2"/>
        <scheme val="minor"/>
      </rPr>
      <t xml:space="preserve"> T</t>
    </r>
    <r>
      <rPr>
        <b/>
        <i/>
        <vertAlign val="subscript"/>
        <sz val="11"/>
        <color theme="1"/>
        <rFont val="Calibri"/>
        <family val="2"/>
        <scheme val="minor"/>
      </rPr>
      <t>t</t>
    </r>
  </si>
  <si>
    <t>Average</t>
  </si>
  <si>
    <t>SUM</t>
  </si>
  <si>
    <t>Indice</t>
  </si>
  <si>
    <t>Observed Pale Ale production (litres)</t>
  </si>
  <si>
    <t>APE</t>
  </si>
  <si>
    <t>Observed</t>
  </si>
  <si>
    <t>MAPE</t>
  </si>
  <si>
    <t>R-squared</t>
  </si>
  <si>
    <t>Estimated sales bike = 34466.61 +2.52*Advertising - 812.98*Promotions + 2.38*Interaction</t>
  </si>
  <si>
    <t>β1 = β2 = β2 = 0</t>
  </si>
  <si>
    <t>At least one βi ≠ 0</t>
  </si>
  <si>
    <t>At least one independent variable affects y</t>
  </si>
  <si>
    <t>Model Interpretation</t>
  </si>
  <si>
    <t>Model Assumption</t>
  </si>
  <si>
    <t>All predictors (IVs) are significant with p-value less than 0.05.</t>
  </si>
  <si>
    <t>ROC Table</t>
  </si>
  <si>
    <t>FPR</t>
  </si>
  <si>
    <t>TPR</t>
  </si>
  <si>
    <t>x</t>
  </si>
  <si>
    <t xml:space="preserve">Accuracy rate of 72% is less than standard hit ratio (one-fourth greater than achieved by chance), not providing practical significance of logistic model. That is, model is NOT signifcantly better than a random process (chance) in classifying observation. </t>
  </si>
  <si>
    <t>(-1.13) - 0.01*Annual Income + 0.22*Previous Purchase</t>
  </si>
  <si>
    <t>Of 63 managers who resigned, 43 were accurately classified (predicted) as  "Yes" - resign from the job and 19 inaccurately classified as "No" - did not resign. Accuracy is 69%</t>
  </si>
  <si>
    <t>Of 88 managers who did not resign, 72 were accurately classified (predicted) as "No" - did not resign and 16 were inaccurately classified as "Yes" - resign from the job. Accuracy is 82%</t>
  </si>
  <si>
    <t>Predictive power is moderate to low</t>
  </si>
  <si>
    <t xml:space="preserve">The overall classification accuracy (hit ratio) was 76.7%, i.e. 76.7% of observations were accurately classified by the logistic regression model. The remaining miss-classification rate could have been captured accurately if more relevant Ivs have been included in the model. </t>
  </si>
  <si>
    <t xml:space="preserve">Accuracy rate of 76.7% is greater than PCC hit ratio, providing practical significance of logistic model. That is, model is signifcantly better than a random process (chance) in classifying observation. </t>
  </si>
  <si>
    <t xml:space="preserve">Accuracy rate of 76.7% is more than standard hit ratio (one-fourth greater than achieved by chance), providing practical significance of logistic model. That is, model is signifcantly better than a random process (chance) in classifying observation. </t>
  </si>
  <si>
    <t xml:space="preserve">The area unver the curve (AUC) is quite close to one, meaning that the model fits data quite well </t>
  </si>
  <si>
    <t xml:space="preserve">The area unver the curve (AUC) is not too close to 1.0, meaning that the model fits data quite not well. </t>
  </si>
  <si>
    <t>Assumption</t>
  </si>
  <si>
    <t xml:space="preserve">Linearity: The relationship between the independent and dependent variables is linear. 
Independence: The error terms for one obseveration is not correlated with the error term of another observation. 
Normality: The residuals of the model are normally distributed
Equal variance: The predictor plots have data sqread equally </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</si>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</sst>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5" formatCode="&quot;$&quot;#,##0_);\(&quot;$&quot;#,##0\)"/>
    <numFmt numFmtId="164" formatCode="0.0"/>
    <numFmt numFmtId="165" formatCode="0.000"/>
    <numFmt numFmtId="166" formatCode="0.0000"/>
  </numFmts>
  <fonts count="35">
    <font>
      <sz val="10"/>
      <name val="Arial"/>
      <family val="2"/>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sz val="10"/>
      <color indexed="18"/>
      <name val="Arial"/>
      <family val="2"/>
    </font>
    <font>
      <sz val="10"/>
      <color indexed="18"/>
      <name val="Arial"/>
      <family val="2"/>
    </font>
    <font>
      <sz val="10"/>
      <color indexed="10"/>
      <name val="Arial"/>
      <family val="2"/>
    </font>
    <font>
      <b/>
      <sz val="10"/>
      <color indexed="9"/>
      <name val="Arial"/>
      <family val="2"/>
    </font>
    <font>
      <sz val="10"/>
      <color indexed="9"/>
      <name val="Arial"/>
      <family val="2"/>
    </font>
    <font>
      <sz val="14"/>
      <color theme="1"/>
      <name val="Calibri"/>
      <family val="2"/>
      <scheme val="minor"/>
    </font>
    <font>
      <b/>
      <sz val="11"/>
      <color theme="1"/>
      <name val="Calibri"/>
      <family val="2"/>
      <scheme val="minor"/>
    </font>
    <font>
      <sz val="10"/>
      <color indexed="8"/>
      <name val="MS Sans Serif"/>
    </font>
    <font>
      <sz val="16"/>
      <color rgb="FFFF0000"/>
      <name val="Calibri"/>
      <family val="2"/>
      <scheme val="minor"/>
    </font>
    <font>
      <sz val="11"/>
      <name val="Calibri"/>
      <family val="2"/>
      <scheme val="minor"/>
    </font>
    <font>
      <sz val="11"/>
      <color indexed="8"/>
      <name val="Calibri"/>
      <family val="2"/>
      <scheme val="minor"/>
    </font>
    <font>
      <b/>
      <sz val="11"/>
      <name val="Calibri"/>
      <family val="2"/>
      <scheme val="minor"/>
    </font>
    <font>
      <b/>
      <sz val="11"/>
      <color indexed="8"/>
      <name val="Calibri"/>
      <family val="2"/>
      <scheme val="minor"/>
    </font>
    <font>
      <sz val="10"/>
      <name val="Arial"/>
      <family val="2"/>
    </font>
    <font>
      <i/>
      <sz val="11"/>
      <name val="Calibri"/>
      <family val="2"/>
      <scheme val="minor"/>
    </font>
    <font>
      <sz val="10"/>
      <color indexed="8"/>
      <name val="Calibri"/>
      <family val="2"/>
      <scheme val="minor"/>
    </font>
    <font>
      <sz val="12"/>
      <name val="Calibri"/>
      <family val="2"/>
      <scheme val="minor"/>
    </font>
    <font>
      <b/>
      <sz val="12"/>
      <name val="Calibri"/>
      <family val="2"/>
      <scheme val="minor"/>
    </font>
    <font>
      <b/>
      <sz val="16"/>
      <name val="Arial"/>
      <family val="2"/>
    </font>
    <font>
      <sz val="16"/>
      <name val="Arial"/>
      <family val="2"/>
    </font>
    <font>
      <i/>
      <sz val="10"/>
      <name val="Arial"/>
      <family val="2"/>
    </font>
    <font>
      <b/>
      <sz val="11"/>
      <color rgb="FF000000"/>
      <name val="Calibri"/>
      <family val="2"/>
    </font>
    <font>
      <sz val="11"/>
      <color rgb="FF000000"/>
      <name val="Calibri"/>
      <family val="2"/>
    </font>
    <font>
      <sz val="10"/>
      <color theme="8" tint="-0.249977111117893"/>
      <name val="Arial"/>
      <family val="2"/>
    </font>
    <font>
      <sz val="10"/>
      <color theme="9" tint="-0.249977111117893"/>
      <name val="Arial"/>
      <family val="2"/>
    </font>
    <font>
      <sz val="10"/>
      <color rgb="FFFF0000"/>
      <name val="Arial"/>
      <family val="2"/>
    </font>
    <font>
      <b/>
      <i/>
      <sz val="11"/>
      <color theme="1"/>
      <name val="Calibri"/>
      <family val="2"/>
      <scheme val="minor"/>
    </font>
    <font>
      <b/>
      <i/>
      <vertAlign val="subscript"/>
      <sz val="11"/>
      <color theme="1"/>
      <name val="Calibri"/>
      <family val="2"/>
      <scheme val="minor"/>
    </font>
    <font>
      <b/>
      <sz val="11"/>
      <color theme="1"/>
      <name val="Calibri"/>
      <family val="2"/>
    </font>
    <font>
      <b/>
      <sz val="10"/>
      <color rgb="FFFF0000"/>
      <name val="Arial"/>
      <family val="2"/>
    </font>
  </fonts>
  <fills count="20">
    <fill>
      <patternFill patternType="none"/>
    </fill>
    <fill>
      <patternFill patternType="gray125"/>
    </fill>
    <fill>
      <patternFill patternType="solid">
        <fgColor indexed="43"/>
        <bgColor indexed="64"/>
      </patternFill>
    </fill>
    <fill>
      <patternFill patternType="solid">
        <fgColor indexed="18"/>
        <bgColor indexed="64"/>
      </patternFill>
    </fill>
    <fill>
      <patternFill patternType="solid">
        <fgColor indexed="9"/>
        <bgColor indexed="8"/>
      </patternFill>
    </fill>
    <fill>
      <patternFill patternType="solid">
        <fgColor theme="9" tint="0.39997558519241921"/>
        <bgColor indexed="64"/>
      </patternFill>
    </fill>
    <fill>
      <patternFill patternType="solid">
        <fgColor theme="9" tint="0.39997558519241921"/>
        <bgColor indexed="8"/>
      </patternFill>
    </fill>
    <fill>
      <patternFill patternType="solid">
        <fgColor theme="8" tint="0.39997558519241921"/>
        <bgColor indexed="8"/>
      </patternFill>
    </fill>
    <fill>
      <patternFill patternType="solid">
        <fgColor theme="8" tint="0.39997558519241921"/>
        <bgColor indexed="64"/>
      </patternFill>
    </fill>
    <fill>
      <patternFill patternType="solid">
        <fgColor theme="7" tint="0.39997558519241921"/>
        <bgColor indexed="8"/>
      </patternFill>
    </fill>
    <fill>
      <patternFill patternType="solid">
        <fgColor theme="7" tint="0.39997558519241921"/>
        <bgColor indexed="64"/>
      </patternFill>
    </fill>
    <fill>
      <patternFill patternType="solid">
        <fgColor theme="5" tint="0.39997558519241921"/>
        <bgColor indexed="8"/>
      </patternFill>
    </fill>
    <fill>
      <patternFill patternType="solid">
        <fgColor theme="5" tint="0.39997558519241921"/>
        <bgColor indexed="64"/>
      </patternFill>
    </fill>
    <fill>
      <patternFill patternType="solid">
        <fgColor theme="6" tint="0.39997558519241921"/>
        <bgColor indexed="8"/>
      </patternFill>
    </fill>
    <fill>
      <patternFill patternType="solid">
        <fgColor theme="6"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39997558519241921"/>
        <bgColor indexed="64"/>
      </patternFill>
    </fill>
  </fills>
  <borders count="21">
    <border>
      <left/>
      <right/>
      <top/>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top style="double">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top/>
      <bottom style="double">
        <color indexed="64"/>
      </bottom>
      <diagonal/>
    </border>
    <border>
      <left/>
      <right/>
      <top style="thin">
        <color indexed="64"/>
      </top>
      <bottom/>
      <diagonal/>
    </border>
  </borders>
  <cellStyleXfs count="8">
    <xf numFmtId="0" fontId="0" fillId="0" borderId="0"/>
    <xf numFmtId="0" fontId="3" fillId="0" borderId="0"/>
    <xf numFmtId="0" fontId="12" fillId="0" borderId="0"/>
    <xf numFmtId="0" fontId="2" fillId="0" borderId="0"/>
    <xf numFmtId="0" fontId="1" fillId="0" borderId="0"/>
    <xf numFmtId="0" fontId="20" fillId="0" borderId="0"/>
    <xf numFmtId="0" fontId="18" fillId="0" borderId="0"/>
    <xf numFmtId="9" fontId="18" fillId="0" borderId="0" applyFont="0" applyFill="0" applyBorder="0" applyAlignment="0" applyProtection="0"/>
  </cellStyleXfs>
  <cellXfs count="232">
    <xf numFmtId="0" fontId="0" fillId="0" borderId="0" xfId="0"/>
    <xf numFmtId="0" fontId="4" fillId="0" borderId="0" xfId="0" applyFont="1"/>
    <xf numFmtId="0" fontId="4" fillId="2" borderId="0" xfId="0" applyFont="1" applyFill="1" applyAlignment="1">
      <alignment horizontal="left" wrapText="1"/>
    </xf>
    <xf numFmtId="0" fontId="5" fillId="0" borderId="0" xfId="0" applyFont="1" applyAlignment="1">
      <alignment horizontal="right"/>
    </xf>
    <xf numFmtId="0" fontId="6" fillId="0" borderId="0" xfId="0" applyFont="1" applyAlignment="1">
      <alignment horizontal="right"/>
    </xf>
    <xf numFmtId="0" fontId="7" fillId="2" borderId="0" xfId="0" applyFont="1" applyFill="1" applyAlignment="1">
      <alignment horizontal="right"/>
    </xf>
    <xf numFmtId="0" fontId="6" fillId="0" borderId="0" xfId="0" applyFont="1"/>
    <xf numFmtId="0" fontId="7" fillId="0" borderId="0" xfId="0" applyFont="1"/>
    <xf numFmtId="0" fontId="7" fillId="2" borderId="0" xfId="0" applyFont="1" applyFill="1"/>
    <xf numFmtId="0" fontId="8" fillId="3" borderId="0" xfId="0" applyFont="1" applyFill="1"/>
    <xf numFmtId="0" fontId="0" fillId="3" borderId="0" xfId="0" applyFill="1"/>
    <xf numFmtId="0" fontId="9" fillId="0" borderId="0" xfId="0" applyFont="1"/>
    <xf numFmtId="0" fontId="9" fillId="0" borderId="0" xfId="0" applyFont="1" applyAlignment="1">
      <alignment horizontal="right"/>
    </xf>
    <xf numFmtId="0" fontId="10" fillId="0" borderId="0" xfId="1" applyFont="1"/>
    <xf numFmtId="0" fontId="2" fillId="0" borderId="0" xfId="1" applyFont="1"/>
    <xf numFmtId="0" fontId="13" fillId="0" borderId="0" xfId="1" applyFont="1" applyAlignment="1">
      <alignment vertical="center"/>
    </xf>
    <xf numFmtId="0" fontId="14" fillId="0" borderId="0" xfId="2" applyFont="1" applyAlignment="1">
      <alignment horizontal="left"/>
    </xf>
    <xf numFmtId="0" fontId="14" fillId="0" borderId="0" xfId="2" applyFont="1" applyAlignment="1">
      <alignment horizontal="right"/>
    </xf>
    <xf numFmtId="0" fontId="14" fillId="0" borderId="0" xfId="2" applyFont="1"/>
    <xf numFmtId="0" fontId="15" fillId="0" borderId="0" xfId="2" applyFont="1"/>
    <xf numFmtId="0" fontId="15" fillId="0" borderId="0" xfId="2" applyFont="1" applyAlignment="1">
      <alignment horizontal="right"/>
    </xf>
    <xf numFmtId="0" fontId="16" fillId="0" borderId="0" xfId="2" applyFont="1" applyAlignment="1">
      <alignment horizontal="left"/>
    </xf>
    <xf numFmtId="0" fontId="15" fillId="4" borderId="1" xfId="2" applyFont="1" applyFill="1" applyBorder="1" applyAlignment="1">
      <alignment horizontal="center"/>
    </xf>
    <xf numFmtId="0" fontId="15" fillId="4" borderId="1" xfId="2" applyFont="1" applyFill="1" applyBorder="1" applyAlignment="1">
      <alignment horizontal="right"/>
    </xf>
    <xf numFmtId="0" fontId="14" fillId="4" borderId="1" xfId="2" applyFont="1" applyFill="1" applyBorder="1" applyAlignment="1">
      <alignment horizontal="left"/>
    </xf>
    <xf numFmtId="0" fontId="14" fillId="4" borderId="1" xfId="2" applyFont="1" applyFill="1" applyBorder="1" applyAlignment="1">
      <alignment horizontal="right"/>
    </xf>
    <xf numFmtId="0" fontId="14" fillId="4" borderId="1" xfId="2" applyFont="1" applyFill="1" applyBorder="1" applyAlignment="1">
      <alignment horizontal="center"/>
    </xf>
    <xf numFmtId="0" fontId="15" fillId="0" borderId="1" xfId="2" applyFont="1" applyBorder="1" applyAlignment="1">
      <alignment horizontal="center"/>
    </xf>
    <xf numFmtId="0" fontId="15" fillId="0" borderId="1" xfId="2" applyFont="1" applyBorder="1" applyAlignment="1">
      <alignment horizontal="right"/>
    </xf>
    <xf numFmtId="0" fontId="15" fillId="0" borderId="0" xfId="2" applyFont="1" applyAlignment="1">
      <alignment horizontal="center"/>
    </xf>
    <xf numFmtId="164" fontId="14" fillId="0" borderId="1" xfId="2" applyNumberFormat="1" applyFont="1" applyBorder="1" applyAlignment="1">
      <alignment horizontal="center"/>
    </xf>
    <xf numFmtId="0" fontId="14" fillId="0" borderId="1" xfId="2" applyFont="1" applyBorder="1" applyAlignment="1">
      <alignment horizontal="center"/>
    </xf>
    <xf numFmtId="5" fontId="14" fillId="0" borderId="1" xfId="2" applyNumberFormat="1" applyFont="1" applyBorder="1" applyAlignment="1">
      <alignment horizontal="center"/>
    </xf>
    <xf numFmtId="0" fontId="14" fillId="0" borderId="1" xfId="2" applyFont="1" applyBorder="1" applyAlignment="1">
      <alignment horizontal="right"/>
    </xf>
    <xf numFmtId="165" fontId="15" fillId="0" borderId="1" xfId="2" applyNumberFormat="1" applyFont="1" applyBorder="1" applyAlignment="1">
      <alignment horizontal="center"/>
    </xf>
    <xf numFmtId="1" fontId="15" fillId="0" borderId="0" xfId="2" applyNumberFormat="1" applyFont="1" applyAlignment="1">
      <alignment horizontal="center"/>
    </xf>
    <xf numFmtId="164" fontId="14" fillId="4" borderId="1" xfId="2" applyNumberFormat="1" applyFont="1" applyFill="1" applyBorder="1" applyAlignment="1">
      <alignment horizontal="center"/>
    </xf>
    <xf numFmtId="5" fontId="14" fillId="4" borderId="1" xfId="2" applyNumberFormat="1" applyFont="1" applyFill="1" applyBorder="1" applyAlignment="1">
      <alignment horizontal="center"/>
    </xf>
    <xf numFmtId="165" fontId="15" fillId="4" borderId="1" xfId="2" applyNumberFormat="1" applyFont="1" applyFill="1" applyBorder="1" applyAlignment="1">
      <alignment horizontal="center"/>
    </xf>
    <xf numFmtId="0" fontId="17" fillId="0" borderId="0" xfId="2" applyFont="1" applyAlignment="1">
      <alignment horizontal="center"/>
    </xf>
    <xf numFmtId="0" fontId="17" fillId="0" borderId="0" xfId="2" applyFont="1"/>
    <xf numFmtId="164" fontId="15" fillId="0" borderId="0" xfId="2" applyNumberFormat="1" applyFont="1" applyAlignment="1">
      <alignment horizontal="center"/>
    </xf>
    <xf numFmtId="164" fontId="15" fillId="4" borderId="0" xfId="2" applyNumberFormat="1" applyFont="1" applyFill="1" applyAlignment="1">
      <alignment horizontal="center"/>
    </xf>
    <xf numFmtId="0" fontId="15" fillId="4" borderId="0" xfId="2" applyFont="1" applyFill="1" applyAlignment="1">
      <alignment horizontal="center"/>
    </xf>
    <xf numFmtId="0" fontId="11" fillId="0" borderId="0" xfId="3" applyFont="1"/>
    <xf numFmtId="0" fontId="2" fillId="0" borderId="0" xfId="3"/>
    <xf numFmtId="0" fontId="1" fillId="0" borderId="0" xfId="4"/>
    <xf numFmtId="0" fontId="16" fillId="5" borderId="0" xfId="2" applyFont="1" applyFill="1" applyAlignment="1">
      <alignment horizontal="left"/>
    </xf>
    <xf numFmtId="0" fontId="14" fillId="5" borderId="0" xfId="2" applyFont="1" applyFill="1" applyAlignment="1">
      <alignment horizontal="left"/>
    </xf>
    <xf numFmtId="0" fontId="14" fillId="5" borderId="0" xfId="2" applyFont="1" applyFill="1" applyAlignment="1">
      <alignment horizontal="right"/>
    </xf>
    <xf numFmtId="0" fontId="14" fillId="5" borderId="0" xfId="2" applyFont="1" applyFill="1"/>
    <xf numFmtId="0" fontId="15" fillId="5" borderId="0" xfId="2" applyFont="1" applyFill="1"/>
    <xf numFmtId="0" fontId="15" fillId="5" borderId="0" xfId="2" applyFont="1" applyFill="1" applyAlignment="1">
      <alignment horizontal="right"/>
    </xf>
    <xf numFmtId="0" fontId="15" fillId="5" borderId="0" xfId="2" applyFont="1" applyFill="1" applyAlignment="1">
      <alignment horizontal="left"/>
    </xf>
    <xf numFmtId="0" fontId="15" fillId="6" borderId="1" xfId="2" applyFont="1" applyFill="1" applyBorder="1" applyAlignment="1">
      <alignment horizontal="center"/>
    </xf>
    <xf numFmtId="0" fontId="15" fillId="6" borderId="1" xfId="2" applyFont="1" applyFill="1" applyBorder="1" applyAlignment="1">
      <alignment horizontal="right"/>
    </xf>
    <xf numFmtId="0" fontId="14" fillId="6" borderId="1" xfId="2" applyFont="1" applyFill="1" applyBorder="1" applyAlignment="1">
      <alignment horizontal="left"/>
    </xf>
    <xf numFmtId="0" fontId="14" fillId="6" borderId="1" xfId="2" applyFont="1" applyFill="1" applyBorder="1" applyAlignment="1">
      <alignment horizontal="right"/>
    </xf>
    <xf numFmtId="0" fontId="14" fillId="6" borderId="1" xfId="2" applyFont="1" applyFill="1" applyBorder="1" applyAlignment="1">
      <alignment horizontal="center"/>
    </xf>
    <xf numFmtId="0" fontId="15" fillId="5" borderId="1" xfId="2" applyFont="1" applyFill="1" applyBorder="1" applyAlignment="1">
      <alignment horizontal="center"/>
    </xf>
    <xf numFmtId="0" fontId="15" fillId="5" borderId="1" xfId="2" applyFont="1" applyFill="1" applyBorder="1" applyAlignment="1">
      <alignment horizontal="right"/>
    </xf>
    <xf numFmtId="0" fontId="14" fillId="7" borderId="1" xfId="2" applyFont="1" applyFill="1" applyBorder="1" applyAlignment="1">
      <alignment horizontal="left"/>
    </xf>
    <xf numFmtId="0" fontId="14" fillId="7" borderId="1" xfId="2" applyFont="1" applyFill="1" applyBorder="1" applyAlignment="1">
      <alignment horizontal="right"/>
    </xf>
    <xf numFmtId="0" fontId="14" fillId="7" borderId="1" xfId="2" applyFont="1" applyFill="1" applyBorder="1" applyAlignment="1">
      <alignment horizontal="center"/>
    </xf>
    <xf numFmtId="0" fontId="15" fillId="7" borderId="1" xfId="2" applyFont="1" applyFill="1" applyBorder="1" applyAlignment="1">
      <alignment horizontal="center"/>
    </xf>
    <xf numFmtId="0" fontId="15" fillId="8" borderId="0" xfId="2" applyFont="1" applyFill="1"/>
    <xf numFmtId="0" fontId="15" fillId="8" borderId="0" xfId="2" applyFont="1" applyFill="1" applyAlignment="1">
      <alignment horizontal="right"/>
    </xf>
    <xf numFmtId="0" fontId="15" fillId="8" borderId="0" xfId="2" applyFont="1" applyFill="1" applyAlignment="1">
      <alignment horizontal="center"/>
    </xf>
    <xf numFmtId="164" fontId="14" fillId="10" borderId="1" xfId="2" applyNumberFormat="1" applyFont="1" applyFill="1" applyBorder="1" applyAlignment="1">
      <alignment horizontal="center"/>
    </xf>
    <xf numFmtId="0" fontId="14" fillId="10" borderId="1" xfId="2" applyFont="1" applyFill="1" applyBorder="1" applyAlignment="1">
      <alignment horizontal="center"/>
    </xf>
    <xf numFmtId="5" fontId="14" fillId="10" borderId="1" xfId="2" applyNumberFormat="1" applyFont="1" applyFill="1" applyBorder="1" applyAlignment="1">
      <alignment horizontal="center"/>
    </xf>
    <xf numFmtId="0" fontId="14" fillId="10" borderId="1" xfId="2" applyFont="1" applyFill="1" applyBorder="1" applyAlignment="1">
      <alignment horizontal="right"/>
    </xf>
    <xf numFmtId="0" fontId="15" fillId="10" borderId="1" xfId="2" applyFont="1" applyFill="1" applyBorder="1" applyAlignment="1">
      <alignment horizontal="center"/>
    </xf>
    <xf numFmtId="165" fontId="15" fillId="10" borderId="1" xfId="2" applyNumberFormat="1" applyFont="1" applyFill="1" applyBorder="1" applyAlignment="1">
      <alignment horizontal="center"/>
    </xf>
    <xf numFmtId="0" fontId="15" fillId="10" borderId="1" xfId="2" applyFont="1" applyFill="1" applyBorder="1" applyAlignment="1">
      <alignment horizontal="right"/>
    </xf>
    <xf numFmtId="1" fontId="15" fillId="10" borderId="0" xfId="2" applyNumberFormat="1" applyFont="1" applyFill="1" applyAlignment="1">
      <alignment horizontal="center"/>
    </xf>
    <xf numFmtId="0" fontId="15" fillId="10" borderId="0" xfId="2" applyFont="1" applyFill="1" applyAlignment="1">
      <alignment horizontal="center"/>
    </xf>
    <xf numFmtId="0" fontId="15" fillId="10" borderId="0" xfId="2" applyFont="1" applyFill="1" applyAlignment="1">
      <alignment horizontal="right"/>
    </xf>
    <xf numFmtId="0" fontId="15" fillId="10" borderId="0" xfId="2" applyFont="1" applyFill="1"/>
    <xf numFmtId="0" fontId="14" fillId="10" borderId="0" xfId="2" applyFont="1" applyFill="1" applyAlignment="1">
      <alignment horizontal="left"/>
    </xf>
    <xf numFmtId="0" fontId="14" fillId="9" borderId="1" xfId="2" applyFont="1" applyFill="1" applyBorder="1" applyAlignment="1">
      <alignment horizontal="left"/>
    </xf>
    <xf numFmtId="0" fontId="11" fillId="0" borderId="0" xfId="4" applyFont="1"/>
    <xf numFmtId="0" fontId="15" fillId="4" borderId="1" xfId="5" applyFont="1" applyFill="1" applyBorder="1" applyAlignment="1">
      <alignment horizontal="center"/>
    </xf>
    <xf numFmtId="0" fontId="15" fillId="0" borderId="1" xfId="4" applyFont="1" applyBorder="1" applyAlignment="1">
      <alignment horizontal="center"/>
    </xf>
    <xf numFmtId="0" fontId="15" fillId="0" borderId="1" xfId="5" applyFont="1" applyBorder="1" applyAlignment="1">
      <alignment horizontal="center"/>
    </xf>
    <xf numFmtId="0" fontId="1" fillId="0" borderId="0" xfId="4" applyAlignment="1">
      <alignment horizontal="center"/>
    </xf>
    <xf numFmtId="0" fontId="16" fillId="0" borderId="0" xfId="5" applyFont="1" applyAlignment="1">
      <alignment horizontal="left"/>
    </xf>
    <xf numFmtId="0" fontId="16" fillId="0" borderId="0" xfId="2" applyFont="1"/>
    <xf numFmtId="0" fontId="19" fillId="5" borderId="0" xfId="2" applyFont="1" applyFill="1"/>
    <xf numFmtId="0" fontId="14" fillId="6" borderId="1" xfId="2" applyFont="1" applyFill="1" applyBorder="1"/>
    <xf numFmtId="0" fontId="14" fillId="4" borderId="1" xfId="2" applyFont="1" applyFill="1" applyBorder="1"/>
    <xf numFmtId="0" fontId="19" fillId="7" borderId="1" xfId="2" applyFont="1" applyFill="1" applyBorder="1"/>
    <xf numFmtId="0" fontId="14" fillId="7" borderId="1" xfId="2" applyFont="1" applyFill="1" applyBorder="1"/>
    <xf numFmtId="0" fontId="19" fillId="9" borderId="1" xfId="2" applyFont="1" applyFill="1" applyBorder="1"/>
    <xf numFmtId="0" fontId="14" fillId="10" borderId="0" xfId="2" applyFont="1" applyFill="1"/>
    <xf numFmtId="164" fontId="14" fillId="10" borderId="1" xfId="2" applyNumberFormat="1" applyFont="1" applyFill="1" applyBorder="1" applyAlignment="1">
      <alignment horizontal="left"/>
    </xf>
    <xf numFmtId="164" fontId="14" fillId="0" borderId="1" xfId="2" applyNumberFormat="1" applyFont="1" applyBorder="1" applyAlignment="1">
      <alignment horizontal="left"/>
    </xf>
    <xf numFmtId="164" fontId="14" fillId="4" borderId="1" xfId="2" applyNumberFormat="1" applyFont="1" applyFill="1" applyBorder="1" applyAlignment="1">
      <alignment horizontal="left"/>
    </xf>
    <xf numFmtId="0" fontId="22" fillId="0" borderId="0" xfId="0" applyFont="1" applyAlignment="1">
      <alignment horizontal="center" vertical="center"/>
    </xf>
    <xf numFmtId="0" fontId="21" fillId="0" borderId="0" xfId="0" applyFont="1"/>
    <xf numFmtId="0" fontId="21" fillId="0" borderId="0" xfId="0" applyFont="1" applyAlignment="1">
      <alignment horizontal="center" vertical="center"/>
    </xf>
    <xf numFmtId="1" fontId="21" fillId="0" borderId="0" xfId="0" applyNumberFormat="1" applyFont="1" applyAlignment="1">
      <alignment horizontal="center" vertical="center"/>
    </xf>
    <xf numFmtId="1" fontId="21" fillId="0" borderId="0" xfId="0" applyNumberFormat="1" applyFont="1"/>
    <xf numFmtId="0" fontId="21" fillId="0" borderId="0" xfId="0" applyFont="1" applyAlignment="1">
      <alignment horizontal="center"/>
    </xf>
    <xf numFmtId="0" fontId="21" fillId="10" borderId="0" xfId="0" applyFont="1" applyFill="1"/>
    <xf numFmtId="0" fontId="14" fillId="11" borderId="1" xfId="2" applyFont="1" applyFill="1" applyBorder="1"/>
    <xf numFmtId="164" fontId="14" fillId="12" borderId="1" xfId="2" applyNumberFormat="1" applyFont="1" applyFill="1" applyBorder="1" applyAlignment="1">
      <alignment horizontal="left"/>
    </xf>
    <xf numFmtId="164" fontId="14" fillId="12" borderId="1" xfId="2" applyNumberFormat="1" applyFont="1" applyFill="1" applyBorder="1" applyAlignment="1">
      <alignment horizontal="center"/>
    </xf>
    <xf numFmtId="0" fontId="14" fillId="12" borderId="1" xfId="2" applyFont="1" applyFill="1" applyBorder="1" applyAlignment="1">
      <alignment horizontal="center"/>
    </xf>
    <xf numFmtId="5" fontId="14" fillId="12" borderId="1" xfId="2" applyNumberFormat="1" applyFont="1" applyFill="1" applyBorder="1" applyAlignment="1">
      <alignment horizontal="center"/>
    </xf>
    <xf numFmtId="0" fontId="14" fillId="12" borderId="1" xfId="2" applyFont="1" applyFill="1" applyBorder="1" applyAlignment="1">
      <alignment horizontal="right"/>
    </xf>
    <xf numFmtId="0" fontId="15" fillId="12" borderId="1" xfId="2" applyFont="1" applyFill="1" applyBorder="1" applyAlignment="1">
      <alignment horizontal="center"/>
    </xf>
    <xf numFmtId="165" fontId="15" fillId="12" borderId="1" xfId="2" applyNumberFormat="1" applyFont="1" applyFill="1" applyBorder="1" applyAlignment="1">
      <alignment horizontal="center"/>
    </xf>
    <xf numFmtId="0" fontId="15" fillId="12" borderId="1" xfId="2" applyFont="1" applyFill="1" applyBorder="1" applyAlignment="1">
      <alignment horizontal="right"/>
    </xf>
    <xf numFmtId="1" fontId="15" fillId="12" borderId="0" xfId="2" applyNumberFormat="1" applyFont="1" applyFill="1" applyAlignment="1">
      <alignment horizontal="center"/>
    </xf>
    <xf numFmtId="0" fontId="15" fillId="12" borderId="0" xfId="2" applyFont="1" applyFill="1" applyAlignment="1">
      <alignment horizontal="center"/>
    </xf>
    <xf numFmtId="0" fontId="15" fillId="12" borderId="0" xfId="2" applyFont="1" applyFill="1" applyAlignment="1">
      <alignment horizontal="right"/>
    </xf>
    <xf numFmtId="0" fontId="15" fillId="12" borderId="0" xfId="2" applyFont="1" applyFill="1"/>
    <xf numFmtId="0" fontId="14" fillId="13" borderId="1" xfId="2" applyFont="1" applyFill="1" applyBorder="1"/>
    <xf numFmtId="164" fontId="14" fillId="14" borderId="1" xfId="2" applyNumberFormat="1" applyFont="1" applyFill="1" applyBorder="1" applyAlignment="1">
      <alignment horizontal="left"/>
    </xf>
    <xf numFmtId="164" fontId="14" fillId="14" borderId="1" xfId="2" applyNumberFormat="1" applyFont="1" applyFill="1" applyBorder="1" applyAlignment="1">
      <alignment horizontal="center"/>
    </xf>
    <xf numFmtId="0" fontId="14" fillId="14" borderId="1" xfId="2" applyFont="1" applyFill="1" applyBorder="1" applyAlignment="1">
      <alignment horizontal="center"/>
    </xf>
    <xf numFmtId="5" fontId="14" fillId="14" borderId="1" xfId="2" applyNumberFormat="1" applyFont="1" applyFill="1" applyBorder="1" applyAlignment="1">
      <alignment horizontal="center"/>
    </xf>
    <xf numFmtId="0" fontId="14" fillId="14" borderId="1" xfId="2" applyFont="1" applyFill="1" applyBorder="1" applyAlignment="1">
      <alignment horizontal="right"/>
    </xf>
    <xf numFmtId="0" fontId="15" fillId="14" borderId="1" xfId="2" applyFont="1" applyFill="1" applyBorder="1" applyAlignment="1">
      <alignment horizontal="center"/>
    </xf>
    <xf numFmtId="165" fontId="15" fillId="14" borderId="1" xfId="2" applyNumberFormat="1" applyFont="1" applyFill="1" applyBorder="1" applyAlignment="1">
      <alignment horizontal="center"/>
    </xf>
    <xf numFmtId="0" fontId="15" fillId="14" borderId="1" xfId="2" applyFont="1" applyFill="1" applyBorder="1" applyAlignment="1">
      <alignment horizontal="right"/>
    </xf>
    <xf numFmtId="1" fontId="15" fillId="14" borderId="0" xfId="2" applyNumberFormat="1" applyFont="1" applyFill="1" applyAlignment="1">
      <alignment horizontal="center"/>
    </xf>
    <xf numFmtId="0" fontId="15" fillId="14" borderId="0" xfId="2" applyFont="1" applyFill="1" applyAlignment="1">
      <alignment horizontal="center"/>
    </xf>
    <xf numFmtId="0" fontId="15" fillId="14" borderId="0" xfId="2" applyFont="1" applyFill="1" applyAlignment="1">
      <alignment horizontal="right"/>
    </xf>
    <xf numFmtId="0" fontId="15" fillId="14" borderId="0" xfId="2" applyFont="1" applyFill="1"/>
    <xf numFmtId="0" fontId="19" fillId="11" borderId="1" xfId="2" applyFont="1" applyFill="1" applyBorder="1"/>
    <xf numFmtId="0" fontId="19" fillId="13" borderId="1" xfId="2" applyFont="1" applyFill="1" applyBorder="1"/>
    <xf numFmtId="0" fontId="24" fillId="0" borderId="0" xfId="0" applyFont="1"/>
    <xf numFmtId="0" fontId="0" fillId="0" borderId="3" xfId="0" applyBorder="1"/>
    <xf numFmtId="0" fontId="25" fillId="0" borderId="4" xfId="0" applyFont="1" applyBorder="1" applyAlignment="1">
      <alignment horizontal="center"/>
    </xf>
    <xf numFmtId="0" fontId="25" fillId="0" borderId="4" xfId="0" applyFont="1" applyBorder="1"/>
    <xf numFmtId="0" fontId="0" fillId="0" borderId="0" xfId="0" applyAlignment="1">
      <alignment horizontal="left"/>
    </xf>
    <xf numFmtId="2" fontId="0" fillId="0" borderId="0" xfId="0" applyNumberFormat="1"/>
    <xf numFmtId="2" fontId="0" fillId="0" borderId="3" xfId="0" applyNumberFormat="1" applyBorder="1"/>
    <xf numFmtId="2" fontId="0" fillId="5" borderId="0" xfId="0" applyNumberFormat="1" applyFill="1"/>
    <xf numFmtId="0" fontId="25" fillId="0" borderId="4" xfId="0" applyFont="1" applyBorder="1" applyAlignment="1">
      <alignment horizontal="centerContinuous"/>
    </xf>
    <xf numFmtId="165" fontId="0" fillId="0" borderId="0" xfId="0" applyNumberFormat="1"/>
    <xf numFmtId="165" fontId="0" fillId="0" borderId="3" xfId="0" applyNumberFormat="1" applyBorder="1"/>
    <xf numFmtId="166" fontId="0" fillId="0" borderId="0" xfId="0" applyNumberFormat="1"/>
    <xf numFmtId="166" fontId="0" fillId="0" borderId="3" xfId="0" applyNumberFormat="1" applyBorder="1"/>
    <xf numFmtId="0" fontId="0" fillId="15" borderId="0" xfId="0" applyFill="1"/>
    <xf numFmtId="0" fontId="0" fillId="16" borderId="0" xfId="0" applyFill="1"/>
    <xf numFmtId="0" fontId="0" fillId="12" borderId="0" xfId="0" applyFill="1"/>
    <xf numFmtId="2" fontId="0" fillId="16" borderId="0" xfId="0" applyNumberFormat="1" applyFill="1"/>
    <xf numFmtId="2" fontId="0" fillId="12" borderId="0" xfId="0" applyNumberFormat="1" applyFill="1"/>
    <xf numFmtId="2" fontId="0" fillId="12" borderId="3" xfId="0" applyNumberFormat="1" applyFill="1" applyBorder="1"/>
    <xf numFmtId="0" fontId="26" fillId="0" borderId="0" xfId="0" applyFont="1"/>
    <xf numFmtId="0" fontId="27" fillId="0" borderId="0" xfId="0" applyFont="1"/>
    <xf numFmtId="166" fontId="0" fillId="12" borderId="3" xfId="0" applyNumberFormat="1" applyFill="1" applyBorder="1"/>
    <xf numFmtId="0" fontId="25" fillId="0" borderId="0" xfId="0" applyFont="1" applyAlignment="1">
      <alignment horizontal="center"/>
    </xf>
    <xf numFmtId="0" fontId="0" fillId="0" borderId="0" xfId="0" applyAlignment="1">
      <alignment horizontal="left" vertical="top"/>
    </xf>
    <xf numFmtId="0" fontId="0" fillId="0" borderId="0" xfId="0" applyAlignment="1">
      <alignment vertical="top"/>
    </xf>
    <xf numFmtId="0" fontId="0" fillId="0" borderId="5" xfId="0" applyBorder="1"/>
    <xf numFmtId="0" fontId="25" fillId="0" borderId="6" xfId="0" applyFont="1" applyBorder="1" applyAlignment="1">
      <alignment horizont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7" xfId="0" applyBorder="1"/>
    <xf numFmtId="0" fontId="0" fillId="0" borderId="0" xfId="0" applyAlignment="1">
      <alignment horizontal="right"/>
    </xf>
    <xf numFmtId="2" fontId="0" fillId="0" borderId="5" xfId="0" applyNumberFormat="1" applyBorder="1"/>
    <xf numFmtId="0" fontId="28" fillId="0" borderId="11" xfId="0" applyFont="1" applyBorder="1"/>
    <xf numFmtId="0" fontId="28" fillId="0" borderId="16" xfId="0" applyFont="1" applyBorder="1"/>
    <xf numFmtId="0" fontId="28" fillId="0" borderId="0" xfId="0" applyFont="1"/>
    <xf numFmtId="165" fontId="28" fillId="0" borderId="0" xfId="0" applyNumberFormat="1" applyFont="1"/>
    <xf numFmtId="0" fontId="29" fillId="0" borderId="13" xfId="0" applyFont="1" applyBorder="1"/>
    <xf numFmtId="0" fontId="29" fillId="0" borderId="18" xfId="0" applyFont="1" applyBorder="1"/>
    <xf numFmtId="0" fontId="29" fillId="0" borderId="0" xfId="0" applyFont="1"/>
    <xf numFmtId="165" fontId="29" fillId="0" borderId="0" xfId="0" applyNumberFormat="1" applyFont="1"/>
    <xf numFmtId="0" fontId="30" fillId="0" borderId="0" xfId="0" applyFont="1"/>
    <xf numFmtId="0" fontId="0" fillId="0" borderId="0" xfId="0" applyAlignment="1">
      <alignment vertical="top" wrapText="1"/>
    </xf>
    <xf numFmtId="0" fontId="30" fillId="17" borderId="9" xfId="0" applyFont="1" applyFill="1" applyBorder="1"/>
    <xf numFmtId="0" fontId="11" fillId="0" borderId="19" xfId="0" applyFont="1" applyBorder="1" applyAlignment="1">
      <alignment horizontal="center" vertical="center"/>
    </xf>
    <xf numFmtId="0" fontId="31" fillId="18" borderId="0" xfId="0" applyFont="1" applyFill="1" applyAlignment="1">
      <alignment horizontal="center" vertical="center"/>
    </xf>
    <xf numFmtId="0" fontId="11" fillId="18" borderId="0" xfId="0" applyFont="1" applyFill="1" applyAlignment="1">
      <alignment horizontal="center" vertical="center"/>
    </xf>
    <xf numFmtId="1" fontId="0" fillId="0" borderId="0" xfId="0" applyNumberFormat="1"/>
    <xf numFmtId="0" fontId="0" fillId="5" borderId="0" xfId="0" applyFill="1"/>
    <xf numFmtId="165" fontId="0" fillId="19" borderId="0" xfId="0" applyNumberFormat="1" applyFill="1"/>
    <xf numFmtId="0" fontId="0" fillId="19" borderId="0" xfId="0" applyFill="1"/>
    <xf numFmtId="0" fontId="11" fillId="0" borderId="0" xfId="0" applyFont="1" applyAlignment="1">
      <alignment horizontal="center" vertical="center"/>
    </xf>
    <xf numFmtId="10" fontId="0" fillId="0" borderId="0" xfId="7" applyNumberFormat="1" applyFont="1"/>
    <xf numFmtId="0" fontId="0" fillId="17" borderId="0" xfId="0" applyFill="1"/>
    <xf numFmtId="0" fontId="0" fillId="0" borderId="2" xfId="0" applyBorder="1" applyAlignment="1">
      <alignment horizontal="center"/>
    </xf>
    <xf numFmtId="0" fontId="0" fillId="5" borderId="3" xfId="0" applyFill="1" applyBorder="1"/>
    <xf numFmtId="0" fontId="0" fillId="0" borderId="20" xfId="0" applyBorder="1"/>
    <xf numFmtId="165" fontId="0" fillId="0" borderId="5" xfId="0" applyNumberFormat="1" applyBorder="1"/>
    <xf numFmtId="165" fontId="0" fillId="17" borderId="5" xfId="0" applyNumberFormat="1" applyFill="1" applyBorder="1"/>
    <xf numFmtId="0" fontId="0" fillId="17" borderId="5" xfId="0" applyFill="1" applyBorder="1"/>
    <xf numFmtId="2" fontId="0" fillId="0" borderId="9" xfId="0" applyNumberFormat="1" applyBorder="1"/>
    <xf numFmtId="2" fontId="0" fillId="0" borderId="8" xfId="0" applyNumberFormat="1" applyBorder="1"/>
    <xf numFmtId="2" fontId="0" fillId="0" borderId="10" xfId="0" applyNumberFormat="1" applyBorder="1"/>
    <xf numFmtId="2" fontId="0" fillId="0" borderId="11" xfId="0" applyNumberFormat="1" applyBorder="1"/>
    <xf numFmtId="2" fontId="0" fillId="0" borderId="12" xfId="0" applyNumberFormat="1" applyBorder="1"/>
    <xf numFmtId="2" fontId="0" fillId="0" borderId="13" xfId="0" applyNumberFormat="1" applyBorder="1"/>
    <xf numFmtId="2" fontId="0" fillId="0" borderId="14" xfId="0" applyNumberFormat="1" applyBorder="1"/>
    <xf numFmtId="2" fontId="0" fillId="0" borderId="15" xfId="0" applyNumberFormat="1" applyBorder="1"/>
    <xf numFmtId="2" fontId="0" fillId="0" borderId="16" xfId="0" applyNumberFormat="1" applyBorder="1"/>
    <xf numFmtId="2" fontId="0" fillId="0" borderId="17" xfId="0" applyNumberFormat="1" applyBorder="1"/>
    <xf numFmtId="2" fontId="0" fillId="0" borderId="18" xfId="0" applyNumberFormat="1" applyBorder="1"/>
    <xf numFmtId="2" fontId="0" fillId="0" borderId="7" xfId="0" applyNumberFormat="1" applyBorder="1"/>
    <xf numFmtId="2" fontId="34" fillId="17" borderId="9" xfId="0" applyNumberFormat="1" applyFont="1" applyFill="1" applyBorder="1"/>
    <xf numFmtId="166" fontId="0" fillId="17" borderId="3" xfId="0" applyNumberFormat="1" applyFill="1" applyBorder="1"/>
    <xf numFmtId="0" fontId="23" fillId="0" borderId="2" xfId="0" applyFont="1" applyBorder="1" applyAlignment="1">
      <alignment horizontal="center"/>
    </xf>
    <xf numFmtId="0" fontId="0" fillId="0" borderId="2" xfId="0" applyBorder="1" applyAlignment="1">
      <alignment horizontal="center"/>
    </xf>
    <xf numFmtId="0" fontId="23" fillId="0" borderId="0" xfId="0" applyFont="1" applyAlignment="1">
      <alignment horizontal="center"/>
    </xf>
    <xf numFmtId="0" fontId="4" fillId="10" borderId="0" xfId="0" applyFont="1" applyFill="1" applyAlignment="1">
      <alignment horizontal="center"/>
    </xf>
    <xf numFmtId="0" fontId="0" fillId="5" borderId="0" xfId="0" applyFill="1" applyAlignment="1">
      <alignment horizontal="left" vertical="top" wrapText="1"/>
    </xf>
    <xf numFmtId="0" fontId="4" fillId="5" borderId="0" xfId="0" applyFont="1" applyFill="1" applyAlignment="1">
      <alignment horizontal="center"/>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vertical="top" wrapText="1"/>
    </xf>
    <xf numFmtId="0" fontId="4" fillId="10" borderId="0" xfId="0" applyFont="1" applyFill="1" applyAlignment="1">
      <alignment horizontal="center" vertical="top"/>
    </xf>
    <xf numFmtId="0" fontId="30" fillId="0" borderId="0" xfId="0" applyFont="1" applyAlignment="1">
      <alignment horizontal="center"/>
    </xf>
    <xf numFmtId="0" fontId="30"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4" fillId="5" borderId="0" xfId="0" applyFont="1" applyFill="1" applyAlignment="1">
      <alignment horizontal="center" vertical="top"/>
    </xf>
    <xf numFmtId="0" fontId="4" fillId="5" borderId="0" xfId="0" applyFont="1" applyFill="1" applyAlignment="1">
      <alignment horizontal="center" vertical="top" wrapText="1"/>
    </xf>
    <xf numFmtId="0" fontId="4" fillId="0" borderId="0" xfId="0" applyFont="1" applyAlignment="1">
      <alignment horizontal="left" wrapText="1"/>
    </xf>
  </cellXfs>
  <cellStyles count="8">
    <cellStyle name="Normal" xfId="0" builtinId="0"/>
    <cellStyle name="Normal 2" xfId="1" xr:uid="{66B3B94A-0F5C-4657-A82A-12D11FB707EA}"/>
    <cellStyle name="Normal 2 2" xfId="5" xr:uid="{02FBC284-AD12-4B48-A852-EDB00B9AD291}"/>
    <cellStyle name="Normal 2 2 2" xfId="6" xr:uid="{BE482C8C-DA67-4B7F-8DFF-ACA40A2FC3F2}"/>
    <cellStyle name="Normal 3" xfId="2" xr:uid="{5110CB98-C8DB-4A5C-8B49-17A54F652AD4}"/>
    <cellStyle name="Normal 4" xfId="3" xr:uid="{D059A17A-F6D7-41C9-82CF-D201A754F2A6}"/>
    <cellStyle name="Normal 5" xfId="4" xr:uid="{A8A4652A-1929-49BC-95B7-017BE0D6AA89}"/>
    <cellStyle name="Percent" xfId="7" builtinId="5"/>
  </cellStyles>
  <dxfs count="0"/>
  <tableStyles count="0" defaultTableStyle="TableStyleMedium2" defaultPivotStyle="PivotStyleLight16"/>
  <colors>
    <mruColors>
      <color rgb="FFB402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2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3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3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3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3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3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Wages</a:t>
            </a:r>
            <a:r>
              <a:rPr lang="en-US" baseline="0"/>
              <a:t> v.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'1a. Exploring Data'!$B$3</c:f>
              <c:strCache>
                <c:ptCount val="1"/>
                <c:pt idx="0">
                  <c:v>Wages $m</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'1a. Exploring Data'!$B$4:$B$153</c:f>
              <c:numCache>
                <c:formatCode>0.0</c:formatCode>
                <c:ptCount val="150"/>
                <c:pt idx="0">
                  <c:v>2.2999999999999998</c:v>
                </c:pt>
                <c:pt idx="1">
                  <c:v>2.7</c:v>
                </c:pt>
                <c:pt idx="2">
                  <c:v>3.1</c:v>
                </c:pt>
                <c:pt idx="3">
                  <c:v>2.6</c:v>
                </c:pt>
                <c:pt idx="4">
                  <c:v>2</c:v>
                </c:pt>
                <c:pt idx="5">
                  <c:v>2.7</c:v>
                </c:pt>
                <c:pt idx="6">
                  <c:v>2.4</c:v>
                </c:pt>
                <c:pt idx="7">
                  <c:v>2.5</c:v>
                </c:pt>
                <c:pt idx="8">
                  <c:v>2.7</c:v>
                </c:pt>
                <c:pt idx="9">
                  <c:v>2.1</c:v>
                </c:pt>
                <c:pt idx="10">
                  <c:v>2.2000000000000002</c:v>
                </c:pt>
                <c:pt idx="11">
                  <c:v>3.1</c:v>
                </c:pt>
                <c:pt idx="12">
                  <c:v>1.8</c:v>
                </c:pt>
                <c:pt idx="13">
                  <c:v>3.3</c:v>
                </c:pt>
                <c:pt idx="14">
                  <c:v>2.8</c:v>
                </c:pt>
                <c:pt idx="15">
                  <c:v>2.1</c:v>
                </c:pt>
                <c:pt idx="16">
                  <c:v>3.8</c:v>
                </c:pt>
                <c:pt idx="17">
                  <c:v>2.6</c:v>
                </c:pt>
                <c:pt idx="18">
                  <c:v>1.9</c:v>
                </c:pt>
                <c:pt idx="19">
                  <c:v>2.6</c:v>
                </c:pt>
                <c:pt idx="20">
                  <c:v>2.4</c:v>
                </c:pt>
                <c:pt idx="21">
                  <c:v>3</c:v>
                </c:pt>
                <c:pt idx="22">
                  <c:v>2</c:v>
                </c:pt>
                <c:pt idx="23">
                  <c:v>2.2999999999999998</c:v>
                </c:pt>
                <c:pt idx="24">
                  <c:v>2.2999999999999998</c:v>
                </c:pt>
                <c:pt idx="25">
                  <c:v>1.6</c:v>
                </c:pt>
                <c:pt idx="26">
                  <c:v>3.4</c:v>
                </c:pt>
                <c:pt idx="27">
                  <c:v>1.5</c:v>
                </c:pt>
                <c:pt idx="28">
                  <c:v>1.9</c:v>
                </c:pt>
                <c:pt idx="29">
                  <c:v>3.7</c:v>
                </c:pt>
                <c:pt idx="30">
                  <c:v>2.6</c:v>
                </c:pt>
                <c:pt idx="31">
                  <c:v>2.5</c:v>
                </c:pt>
                <c:pt idx="32">
                  <c:v>1.8</c:v>
                </c:pt>
                <c:pt idx="33">
                  <c:v>3.9</c:v>
                </c:pt>
                <c:pt idx="34">
                  <c:v>2</c:v>
                </c:pt>
                <c:pt idx="35">
                  <c:v>1.8</c:v>
                </c:pt>
                <c:pt idx="36">
                  <c:v>2.2999999999999998</c:v>
                </c:pt>
                <c:pt idx="37">
                  <c:v>2.2999999999999998</c:v>
                </c:pt>
                <c:pt idx="38">
                  <c:v>2.4</c:v>
                </c:pt>
                <c:pt idx="39">
                  <c:v>1.9</c:v>
                </c:pt>
                <c:pt idx="40">
                  <c:v>1.9</c:v>
                </c:pt>
                <c:pt idx="41">
                  <c:v>3.5</c:v>
                </c:pt>
                <c:pt idx="42">
                  <c:v>2.5</c:v>
                </c:pt>
                <c:pt idx="43">
                  <c:v>3.4</c:v>
                </c:pt>
                <c:pt idx="44">
                  <c:v>3.1</c:v>
                </c:pt>
                <c:pt idx="45">
                  <c:v>3.6</c:v>
                </c:pt>
                <c:pt idx="46">
                  <c:v>2.5</c:v>
                </c:pt>
                <c:pt idx="47">
                  <c:v>1.9</c:v>
                </c:pt>
                <c:pt idx="48">
                  <c:v>2</c:v>
                </c:pt>
                <c:pt idx="49">
                  <c:v>2</c:v>
                </c:pt>
                <c:pt idx="50">
                  <c:v>2.2999999999999998</c:v>
                </c:pt>
                <c:pt idx="51">
                  <c:v>2.1</c:v>
                </c:pt>
                <c:pt idx="52">
                  <c:v>2.5</c:v>
                </c:pt>
                <c:pt idx="53">
                  <c:v>1.7</c:v>
                </c:pt>
                <c:pt idx="54">
                  <c:v>1.6</c:v>
                </c:pt>
                <c:pt idx="55">
                  <c:v>2.6</c:v>
                </c:pt>
                <c:pt idx="56">
                  <c:v>2</c:v>
                </c:pt>
                <c:pt idx="57">
                  <c:v>1.8</c:v>
                </c:pt>
                <c:pt idx="58">
                  <c:v>2.9</c:v>
                </c:pt>
                <c:pt idx="59">
                  <c:v>2.4</c:v>
                </c:pt>
                <c:pt idx="60">
                  <c:v>2.2000000000000002</c:v>
                </c:pt>
                <c:pt idx="61">
                  <c:v>3</c:v>
                </c:pt>
                <c:pt idx="62">
                  <c:v>1.8</c:v>
                </c:pt>
                <c:pt idx="63">
                  <c:v>2.4</c:v>
                </c:pt>
                <c:pt idx="64">
                  <c:v>3.6</c:v>
                </c:pt>
                <c:pt idx="65">
                  <c:v>3.2</c:v>
                </c:pt>
                <c:pt idx="66">
                  <c:v>2.7</c:v>
                </c:pt>
                <c:pt idx="67">
                  <c:v>2.5</c:v>
                </c:pt>
                <c:pt idx="68">
                  <c:v>2.2999999999999998</c:v>
                </c:pt>
                <c:pt idx="69">
                  <c:v>2.6</c:v>
                </c:pt>
                <c:pt idx="70">
                  <c:v>2.6</c:v>
                </c:pt>
                <c:pt idx="71">
                  <c:v>3.3</c:v>
                </c:pt>
                <c:pt idx="72">
                  <c:v>2</c:v>
                </c:pt>
                <c:pt idx="73">
                  <c:v>1.8</c:v>
                </c:pt>
                <c:pt idx="74">
                  <c:v>1.8</c:v>
                </c:pt>
                <c:pt idx="75">
                  <c:v>3.1</c:v>
                </c:pt>
                <c:pt idx="76">
                  <c:v>2.1</c:v>
                </c:pt>
                <c:pt idx="77">
                  <c:v>2.2000000000000002</c:v>
                </c:pt>
                <c:pt idx="78">
                  <c:v>3</c:v>
                </c:pt>
                <c:pt idx="79">
                  <c:v>2</c:v>
                </c:pt>
                <c:pt idx="80">
                  <c:v>2.5</c:v>
                </c:pt>
                <c:pt idx="81">
                  <c:v>2.5</c:v>
                </c:pt>
                <c:pt idx="82">
                  <c:v>1.6</c:v>
                </c:pt>
                <c:pt idx="83">
                  <c:v>1.9</c:v>
                </c:pt>
                <c:pt idx="84">
                  <c:v>2.1</c:v>
                </c:pt>
                <c:pt idx="85">
                  <c:v>1.9</c:v>
                </c:pt>
                <c:pt idx="86">
                  <c:v>1.9</c:v>
                </c:pt>
                <c:pt idx="87">
                  <c:v>2.2000000000000002</c:v>
                </c:pt>
                <c:pt idx="88">
                  <c:v>1.8</c:v>
                </c:pt>
                <c:pt idx="89">
                  <c:v>2.6</c:v>
                </c:pt>
                <c:pt idx="90">
                  <c:v>1.9</c:v>
                </c:pt>
                <c:pt idx="91">
                  <c:v>1.8</c:v>
                </c:pt>
                <c:pt idx="92">
                  <c:v>1.9</c:v>
                </c:pt>
                <c:pt idx="93">
                  <c:v>2.1</c:v>
                </c:pt>
                <c:pt idx="94">
                  <c:v>1.9</c:v>
                </c:pt>
                <c:pt idx="95">
                  <c:v>3.6</c:v>
                </c:pt>
                <c:pt idx="96">
                  <c:v>3</c:v>
                </c:pt>
                <c:pt idx="97">
                  <c:v>2</c:v>
                </c:pt>
                <c:pt idx="98">
                  <c:v>2.5</c:v>
                </c:pt>
                <c:pt idx="99">
                  <c:v>2.2000000000000002</c:v>
                </c:pt>
                <c:pt idx="100">
                  <c:v>2.4</c:v>
                </c:pt>
                <c:pt idx="101">
                  <c:v>2.8</c:v>
                </c:pt>
                <c:pt idx="102">
                  <c:v>2.5</c:v>
                </c:pt>
                <c:pt idx="103">
                  <c:v>1.9</c:v>
                </c:pt>
                <c:pt idx="104">
                  <c:v>1.9</c:v>
                </c:pt>
                <c:pt idx="105">
                  <c:v>1.7</c:v>
                </c:pt>
                <c:pt idx="106">
                  <c:v>3.3</c:v>
                </c:pt>
                <c:pt idx="107">
                  <c:v>2</c:v>
                </c:pt>
                <c:pt idx="108">
                  <c:v>2.1</c:v>
                </c:pt>
                <c:pt idx="109">
                  <c:v>2</c:v>
                </c:pt>
                <c:pt idx="110">
                  <c:v>1.9</c:v>
                </c:pt>
                <c:pt idx="111">
                  <c:v>2.2000000000000002</c:v>
                </c:pt>
                <c:pt idx="112">
                  <c:v>1.7</c:v>
                </c:pt>
                <c:pt idx="113">
                  <c:v>1.8</c:v>
                </c:pt>
                <c:pt idx="114">
                  <c:v>3.3</c:v>
                </c:pt>
                <c:pt idx="115">
                  <c:v>2.2000000000000002</c:v>
                </c:pt>
                <c:pt idx="116">
                  <c:v>1.9</c:v>
                </c:pt>
                <c:pt idx="117">
                  <c:v>1.8</c:v>
                </c:pt>
                <c:pt idx="118">
                  <c:v>1.8</c:v>
                </c:pt>
                <c:pt idx="119">
                  <c:v>3.6</c:v>
                </c:pt>
                <c:pt idx="120">
                  <c:v>1.9</c:v>
                </c:pt>
                <c:pt idx="121">
                  <c:v>3.3</c:v>
                </c:pt>
                <c:pt idx="122">
                  <c:v>1.9</c:v>
                </c:pt>
                <c:pt idx="123">
                  <c:v>2.9</c:v>
                </c:pt>
                <c:pt idx="124">
                  <c:v>2.2999999999999998</c:v>
                </c:pt>
                <c:pt idx="125">
                  <c:v>3.2</c:v>
                </c:pt>
                <c:pt idx="126">
                  <c:v>1.8</c:v>
                </c:pt>
                <c:pt idx="127">
                  <c:v>1.8</c:v>
                </c:pt>
                <c:pt idx="128">
                  <c:v>1.8</c:v>
                </c:pt>
                <c:pt idx="129">
                  <c:v>1.6</c:v>
                </c:pt>
                <c:pt idx="130">
                  <c:v>2.2000000000000002</c:v>
                </c:pt>
                <c:pt idx="131">
                  <c:v>2.1</c:v>
                </c:pt>
                <c:pt idx="132">
                  <c:v>2.1</c:v>
                </c:pt>
                <c:pt idx="133">
                  <c:v>2.4</c:v>
                </c:pt>
                <c:pt idx="134">
                  <c:v>2.2000000000000002</c:v>
                </c:pt>
                <c:pt idx="135">
                  <c:v>3</c:v>
                </c:pt>
                <c:pt idx="136">
                  <c:v>1.8</c:v>
                </c:pt>
                <c:pt idx="137">
                  <c:v>1.9</c:v>
                </c:pt>
                <c:pt idx="138">
                  <c:v>2.1</c:v>
                </c:pt>
                <c:pt idx="139">
                  <c:v>2.9</c:v>
                </c:pt>
                <c:pt idx="140">
                  <c:v>1.7</c:v>
                </c:pt>
                <c:pt idx="141">
                  <c:v>3</c:v>
                </c:pt>
                <c:pt idx="142">
                  <c:v>3</c:v>
                </c:pt>
                <c:pt idx="143">
                  <c:v>3.4</c:v>
                </c:pt>
                <c:pt idx="144">
                  <c:v>2</c:v>
                </c:pt>
                <c:pt idx="145">
                  <c:v>3.3</c:v>
                </c:pt>
                <c:pt idx="146">
                  <c:v>1.7</c:v>
                </c:pt>
                <c:pt idx="147">
                  <c:v>2.9</c:v>
                </c:pt>
                <c:pt idx="148">
                  <c:v>2</c:v>
                </c:pt>
                <c:pt idx="149">
                  <c:v>2.2000000000000002</c:v>
                </c:pt>
              </c:numCache>
            </c:numRef>
          </c:xVal>
          <c:yVal>
            <c:numRef>
              <c:f>'1a. Exploring Data'!$A$4:$A$153</c:f>
              <c:numCache>
                <c:formatCode>0.0</c:formatCode>
                <c:ptCount val="150"/>
                <c:pt idx="0">
                  <c:v>12.5</c:v>
                </c:pt>
                <c:pt idx="1">
                  <c:v>14.5</c:v>
                </c:pt>
                <c:pt idx="2">
                  <c:v>19</c:v>
                </c:pt>
                <c:pt idx="3">
                  <c:v>18.2</c:v>
                </c:pt>
                <c:pt idx="4">
                  <c:v>7.6</c:v>
                </c:pt>
                <c:pt idx="5">
                  <c:v>18.5</c:v>
                </c:pt>
                <c:pt idx="6">
                  <c:v>13.1</c:v>
                </c:pt>
                <c:pt idx="7">
                  <c:v>14.9</c:v>
                </c:pt>
                <c:pt idx="8">
                  <c:v>17.100000000000001</c:v>
                </c:pt>
                <c:pt idx="9">
                  <c:v>9.1999999999999993</c:v>
                </c:pt>
                <c:pt idx="10">
                  <c:v>10.3</c:v>
                </c:pt>
                <c:pt idx="11">
                  <c:v>19.3</c:v>
                </c:pt>
                <c:pt idx="12">
                  <c:v>8.1</c:v>
                </c:pt>
                <c:pt idx="13">
                  <c:v>9.1</c:v>
                </c:pt>
                <c:pt idx="14">
                  <c:v>15.7</c:v>
                </c:pt>
                <c:pt idx="15">
                  <c:v>9.8000000000000007</c:v>
                </c:pt>
                <c:pt idx="16">
                  <c:v>19.5</c:v>
                </c:pt>
                <c:pt idx="17">
                  <c:v>16.2</c:v>
                </c:pt>
                <c:pt idx="18">
                  <c:v>8</c:v>
                </c:pt>
                <c:pt idx="19">
                  <c:v>12.2</c:v>
                </c:pt>
                <c:pt idx="20">
                  <c:v>11.1</c:v>
                </c:pt>
                <c:pt idx="21">
                  <c:v>16.8</c:v>
                </c:pt>
                <c:pt idx="22">
                  <c:v>11.8</c:v>
                </c:pt>
                <c:pt idx="23">
                  <c:v>14</c:v>
                </c:pt>
                <c:pt idx="24">
                  <c:v>10.5</c:v>
                </c:pt>
                <c:pt idx="25">
                  <c:v>6.2</c:v>
                </c:pt>
                <c:pt idx="26">
                  <c:v>16.899999999999999</c:v>
                </c:pt>
                <c:pt idx="27">
                  <c:v>7.9</c:v>
                </c:pt>
                <c:pt idx="28">
                  <c:v>9.6</c:v>
                </c:pt>
                <c:pt idx="29">
                  <c:v>16.3</c:v>
                </c:pt>
                <c:pt idx="30">
                  <c:v>11.2</c:v>
                </c:pt>
                <c:pt idx="31">
                  <c:v>13.1</c:v>
                </c:pt>
                <c:pt idx="32">
                  <c:v>8</c:v>
                </c:pt>
                <c:pt idx="33">
                  <c:v>16.100000000000001</c:v>
                </c:pt>
                <c:pt idx="34">
                  <c:v>10.4</c:v>
                </c:pt>
                <c:pt idx="35">
                  <c:v>7.4</c:v>
                </c:pt>
                <c:pt idx="36">
                  <c:v>10.5</c:v>
                </c:pt>
                <c:pt idx="37">
                  <c:v>12</c:v>
                </c:pt>
                <c:pt idx="38">
                  <c:v>14.5</c:v>
                </c:pt>
                <c:pt idx="39">
                  <c:v>5.9</c:v>
                </c:pt>
                <c:pt idx="40">
                  <c:v>9</c:v>
                </c:pt>
                <c:pt idx="41">
                  <c:v>15.8</c:v>
                </c:pt>
                <c:pt idx="42">
                  <c:v>14</c:v>
                </c:pt>
                <c:pt idx="43">
                  <c:v>15.3</c:v>
                </c:pt>
                <c:pt idx="44">
                  <c:v>14.4</c:v>
                </c:pt>
                <c:pt idx="45">
                  <c:v>14.8</c:v>
                </c:pt>
                <c:pt idx="46">
                  <c:v>12.1</c:v>
                </c:pt>
                <c:pt idx="47">
                  <c:v>8</c:v>
                </c:pt>
                <c:pt idx="48">
                  <c:v>8.4</c:v>
                </c:pt>
                <c:pt idx="49">
                  <c:v>10.6</c:v>
                </c:pt>
                <c:pt idx="50">
                  <c:v>10.9</c:v>
                </c:pt>
                <c:pt idx="51">
                  <c:v>8.6999999999999993</c:v>
                </c:pt>
                <c:pt idx="52">
                  <c:v>9.5</c:v>
                </c:pt>
                <c:pt idx="53">
                  <c:v>6.8</c:v>
                </c:pt>
                <c:pt idx="54">
                  <c:v>7.2</c:v>
                </c:pt>
                <c:pt idx="55">
                  <c:v>11.3</c:v>
                </c:pt>
                <c:pt idx="56">
                  <c:v>9.4</c:v>
                </c:pt>
                <c:pt idx="57">
                  <c:v>8.6</c:v>
                </c:pt>
                <c:pt idx="58">
                  <c:v>17.100000000000001</c:v>
                </c:pt>
                <c:pt idx="59">
                  <c:v>15.4</c:v>
                </c:pt>
                <c:pt idx="60">
                  <c:v>11</c:v>
                </c:pt>
                <c:pt idx="61">
                  <c:v>15.6</c:v>
                </c:pt>
                <c:pt idx="62">
                  <c:v>7.6</c:v>
                </c:pt>
                <c:pt idx="63">
                  <c:v>11.4</c:v>
                </c:pt>
                <c:pt idx="64">
                  <c:v>23.5</c:v>
                </c:pt>
                <c:pt idx="65">
                  <c:v>12.4</c:v>
                </c:pt>
                <c:pt idx="66">
                  <c:v>13.4</c:v>
                </c:pt>
                <c:pt idx="67">
                  <c:v>13.8</c:v>
                </c:pt>
                <c:pt idx="68">
                  <c:v>11.6</c:v>
                </c:pt>
                <c:pt idx="69">
                  <c:v>11.8</c:v>
                </c:pt>
                <c:pt idx="70">
                  <c:v>12.4</c:v>
                </c:pt>
                <c:pt idx="71">
                  <c:v>8.1</c:v>
                </c:pt>
                <c:pt idx="72">
                  <c:v>9.5</c:v>
                </c:pt>
                <c:pt idx="73">
                  <c:v>8.4</c:v>
                </c:pt>
                <c:pt idx="74">
                  <c:v>9</c:v>
                </c:pt>
                <c:pt idx="75">
                  <c:v>15.5</c:v>
                </c:pt>
                <c:pt idx="76">
                  <c:v>10.4</c:v>
                </c:pt>
                <c:pt idx="77">
                  <c:v>12.7</c:v>
                </c:pt>
                <c:pt idx="78">
                  <c:v>14</c:v>
                </c:pt>
                <c:pt idx="79">
                  <c:v>9.4</c:v>
                </c:pt>
                <c:pt idx="80">
                  <c:v>14</c:v>
                </c:pt>
                <c:pt idx="81">
                  <c:v>15.9</c:v>
                </c:pt>
                <c:pt idx="82">
                  <c:v>7.5</c:v>
                </c:pt>
                <c:pt idx="83">
                  <c:v>8.1</c:v>
                </c:pt>
                <c:pt idx="84">
                  <c:v>10.3</c:v>
                </c:pt>
                <c:pt idx="85">
                  <c:v>7.7</c:v>
                </c:pt>
                <c:pt idx="86">
                  <c:v>8.5</c:v>
                </c:pt>
                <c:pt idx="87">
                  <c:v>10.7</c:v>
                </c:pt>
                <c:pt idx="88">
                  <c:v>7.4</c:v>
                </c:pt>
                <c:pt idx="89">
                  <c:v>14.8</c:v>
                </c:pt>
                <c:pt idx="90">
                  <c:v>7.3</c:v>
                </c:pt>
                <c:pt idx="91">
                  <c:v>7.6</c:v>
                </c:pt>
                <c:pt idx="92">
                  <c:v>9</c:v>
                </c:pt>
                <c:pt idx="93">
                  <c:v>12.9</c:v>
                </c:pt>
                <c:pt idx="94">
                  <c:v>9</c:v>
                </c:pt>
                <c:pt idx="95">
                  <c:v>18.2</c:v>
                </c:pt>
                <c:pt idx="96">
                  <c:v>14.4</c:v>
                </c:pt>
                <c:pt idx="97">
                  <c:v>8.8000000000000007</c:v>
                </c:pt>
                <c:pt idx="98">
                  <c:v>12.5</c:v>
                </c:pt>
                <c:pt idx="99">
                  <c:v>13.3</c:v>
                </c:pt>
                <c:pt idx="100">
                  <c:v>12.5</c:v>
                </c:pt>
                <c:pt idx="101">
                  <c:v>13.2</c:v>
                </c:pt>
                <c:pt idx="102">
                  <c:v>11.1</c:v>
                </c:pt>
                <c:pt idx="103">
                  <c:v>8.3000000000000007</c:v>
                </c:pt>
                <c:pt idx="104">
                  <c:v>9.3000000000000007</c:v>
                </c:pt>
                <c:pt idx="105">
                  <c:v>8.1999999999999993</c:v>
                </c:pt>
                <c:pt idx="106">
                  <c:v>14.8</c:v>
                </c:pt>
                <c:pt idx="107">
                  <c:v>10.7</c:v>
                </c:pt>
                <c:pt idx="108">
                  <c:v>8.8000000000000007</c:v>
                </c:pt>
                <c:pt idx="109">
                  <c:v>9.6999999999999993</c:v>
                </c:pt>
                <c:pt idx="110">
                  <c:v>9.6999999999999993</c:v>
                </c:pt>
                <c:pt idx="111">
                  <c:v>10.5</c:v>
                </c:pt>
                <c:pt idx="112">
                  <c:v>8.9</c:v>
                </c:pt>
                <c:pt idx="113">
                  <c:v>7.9</c:v>
                </c:pt>
                <c:pt idx="114">
                  <c:v>21</c:v>
                </c:pt>
                <c:pt idx="115">
                  <c:v>12.7</c:v>
                </c:pt>
                <c:pt idx="116">
                  <c:v>9.4</c:v>
                </c:pt>
                <c:pt idx="117">
                  <c:v>7.5</c:v>
                </c:pt>
                <c:pt idx="118">
                  <c:v>11.8</c:v>
                </c:pt>
                <c:pt idx="119">
                  <c:v>11.4</c:v>
                </c:pt>
                <c:pt idx="120">
                  <c:v>7.2</c:v>
                </c:pt>
                <c:pt idx="121">
                  <c:v>20.399999999999999</c:v>
                </c:pt>
                <c:pt idx="122">
                  <c:v>9.8000000000000007</c:v>
                </c:pt>
                <c:pt idx="123">
                  <c:v>16.2</c:v>
                </c:pt>
                <c:pt idx="124">
                  <c:v>11.4</c:v>
                </c:pt>
                <c:pt idx="125">
                  <c:v>18.3</c:v>
                </c:pt>
                <c:pt idx="126">
                  <c:v>8.6999999999999993</c:v>
                </c:pt>
                <c:pt idx="127">
                  <c:v>9.1</c:v>
                </c:pt>
                <c:pt idx="128">
                  <c:v>9.6999999999999993</c:v>
                </c:pt>
                <c:pt idx="129">
                  <c:v>6.6</c:v>
                </c:pt>
                <c:pt idx="130">
                  <c:v>9.1</c:v>
                </c:pt>
                <c:pt idx="131">
                  <c:v>9.6999999999999993</c:v>
                </c:pt>
                <c:pt idx="132">
                  <c:v>7.8</c:v>
                </c:pt>
                <c:pt idx="133">
                  <c:v>13.9</c:v>
                </c:pt>
                <c:pt idx="134">
                  <c:v>10.3</c:v>
                </c:pt>
                <c:pt idx="135">
                  <c:v>11.7</c:v>
                </c:pt>
                <c:pt idx="136">
                  <c:v>9.4</c:v>
                </c:pt>
                <c:pt idx="137">
                  <c:v>9.5</c:v>
                </c:pt>
                <c:pt idx="138">
                  <c:v>8.6999999999999993</c:v>
                </c:pt>
                <c:pt idx="139">
                  <c:v>12.8</c:v>
                </c:pt>
                <c:pt idx="140">
                  <c:v>6.6</c:v>
                </c:pt>
                <c:pt idx="141">
                  <c:v>17</c:v>
                </c:pt>
                <c:pt idx="142">
                  <c:v>16.7</c:v>
                </c:pt>
                <c:pt idx="143">
                  <c:v>15.9</c:v>
                </c:pt>
                <c:pt idx="144">
                  <c:v>7.9</c:v>
                </c:pt>
                <c:pt idx="145">
                  <c:v>14.1</c:v>
                </c:pt>
                <c:pt idx="146">
                  <c:v>8.1</c:v>
                </c:pt>
                <c:pt idx="147">
                  <c:v>13.6</c:v>
                </c:pt>
                <c:pt idx="148">
                  <c:v>10</c:v>
                </c:pt>
                <c:pt idx="149">
                  <c:v>11.6</c:v>
                </c:pt>
              </c:numCache>
            </c:numRef>
          </c:yVal>
          <c:smooth val="0"/>
          <c:extLst>
            <c:ext xmlns:c16="http://schemas.microsoft.com/office/drawing/2014/chart" uri="{C3380CC4-5D6E-409C-BE32-E72D297353CC}">
              <c16:uniqueId val="{00000000-1FA2-1A46-8052-A0D5D81DFD4E}"/>
            </c:ext>
          </c:extLst>
        </c:ser>
        <c:dLbls>
          <c:showLegendKey val="0"/>
          <c:showVal val="0"/>
          <c:showCatName val="0"/>
          <c:showSerName val="0"/>
          <c:showPercent val="0"/>
          <c:showBubbleSize val="0"/>
        </c:dLbls>
        <c:axId val="697408080"/>
        <c:axId val="697409792"/>
      </c:scatterChart>
      <c:valAx>
        <c:axId val="697408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Wages</a:t>
                </a:r>
                <a:r>
                  <a:rPr lang="en-US" baseline="0"/>
                  <a:t> ($m)</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409792"/>
        <c:crosses val="autoZero"/>
        <c:crossBetween val="midCat"/>
      </c:valAx>
      <c:valAx>
        <c:axId val="6974097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r>
                  <a:rPr lang="en-US" baseline="0"/>
                  <a:t> ($m)</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408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Staff</a:t>
            </a:r>
            <a:r>
              <a:rPr lang="en-US" baseline="0"/>
              <a:t> Number v.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'1a. Exploring Data'!$J$3</c:f>
              <c:strCache>
                <c:ptCount val="1"/>
                <c:pt idx="0">
                  <c:v>No. Staff</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'1a. Exploring Data'!$J$4:$J$153</c:f>
              <c:numCache>
                <c:formatCode>General</c:formatCode>
                <c:ptCount val="150"/>
                <c:pt idx="0">
                  <c:v>60</c:v>
                </c:pt>
                <c:pt idx="1">
                  <c:v>69</c:v>
                </c:pt>
                <c:pt idx="2">
                  <c:v>79</c:v>
                </c:pt>
                <c:pt idx="3">
                  <c:v>66</c:v>
                </c:pt>
                <c:pt idx="4">
                  <c:v>51</c:v>
                </c:pt>
                <c:pt idx="5">
                  <c:v>62</c:v>
                </c:pt>
                <c:pt idx="6">
                  <c:v>61</c:v>
                </c:pt>
                <c:pt idx="7">
                  <c:v>59</c:v>
                </c:pt>
                <c:pt idx="8">
                  <c:v>65</c:v>
                </c:pt>
                <c:pt idx="9">
                  <c:v>55</c:v>
                </c:pt>
                <c:pt idx="10">
                  <c:v>65</c:v>
                </c:pt>
                <c:pt idx="11">
                  <c:v>74</c:v>
                </c:pt>
                <c:pt idx="12">
                  <c:v>43</c:v>
                </c:pt>
                <c:pt idx="13">
                  <c:v>78</c:v>
                </c:pt>
                <c:pt idx="14">
                  <c:v>67</c:v>
                </c:pt>
                <c:pt idx="15">
                  <c:v>62</c:v>
                </c:pt>
                <c:pt idx="16">
                  <c:v>99</c:v>
                </c:pt>
                <c:pt idx="17">
                  <c:v>67</c:v>
                </c:pt>
                <c:pt idx="18">
                  <c:v>51</c:v>
                </c:pt>
                <c:pt idx="19">
                  <c:v>71</c:v>
                </c:pt>
                <c:pt idx="20">
                  <c:v>65</c:v>
                </c:pt>
                <c:pt idx="21">
                  <c:v>86</c:v>
                </c:pt>
                <c:pt idx="22">
                  <c:v>51</c:v>
                </c:pt>
                <c:pt idx="23">
                  <c:v>56</c:v>
                </c:pt>
                <c:pt idx="24">
                  <c:v>60</c:v>
                </c:pt>
                <c:pt idx="25">
                  <c:v>40</c:v>
                </c:pt>
                <c:pt idx="26">
                  <c:v>85</c:v>
                </c:pt>
                <c:pt idx="27">
                  <c:v>35</c:v>
                </c:pt>
                <c:pt idx="28">
                  <c:v>51</c:v>
                </c:pt>
                <c:pt idx="29">
                  <c:v>102</c:v>
                </c:pt>
                <c:pt idx="30">
                  <c:v>70</c:v>
                </c:pt>
                <c:pt idx="31">
                  <c:v>61</c:v>
                </c:pt>
                <c:pt idx="32">
                  <c:v>44</c:v>
                </c:pt>
                <c:pt idx="33">
                  <c:v>98</c:v>
                </c:pt>
                <c:pt idx="34">
                  <c:v>53</c:v>
                </c:pt>
                <c:pt idx="35">
                  <c:v>44</c:v>
                </c:pt>
                <c:pt idx="36">
                  <c:v>58</c:v>
                </c:pt>
                <c:pt idx="37">
                  <c:v>60</c:v>
                </c:pt>
                <c:pt idx="38">
                  <c:v>54</c:v>
                </c:pt>
                <c:pt idx="39">
                  <c:v>48</c:v>
                </c:pt>
                <c:pt idx="40">
                  <c:v>53</c:v>
                </c:pt>
                <c:pt idx="41">
                  <c:v>88</c:v>
                </c:pt>
                <c:pt idx="42">
                  <c:v>59</c:v>
                </c:pt>
                <c:pt idx="43">
                  <c:v>117</c:v>
                </c:pt>
                <c:pt idx="44">
                  <c:v>83</c:v>
                </c:pt>
                <c:pt idx="45">
                  <c:v>91</c:v>
                </c:pt>
                <c:pt idx="46">
                  <c:v>56</c:v>
                </c:pt>
                <c:pt idx="47">
                  <c:v>51</c:v>
                </c:pt>
                <c:pt idx="48">
                  <c:v>56</c:v>
                </c:pt>
                <c:pt idx="49">
                  <c:v>51</c:v>
                </c:pt>
                <c:pt idx="50">
                  <c:v>56</c:v>
                </c:pt>
                <c:pt idx="51">
                  <c:v>53</c:v>
                </c:pt>
                <c:pt idx="52">
                  <c:v>62</c:v>
                </c:pt>
                <c:pt idx="53">
                  <c:v>44</c:v>
                </c:pt>
                <c:pt idx="54">
                  <c:v>41</c:v>
                </c:pt>
                <c:pt idx="55">
                  <c:v>72</c:v>
                </c:pt>
                <c:pt idx="56">
                  <c:v>55</c:v>
                </c:pt>
                <c:pt idx="57">
                  <c:v>48</c:v>
                </c:pt>
                <c:pt idx="58">
                  <c:v>76</c:v>
                </c:pt>
                <c:pt idx="59">
                  <c:v>58</c:v>
                </c:pt>
                <c:pt idx="60">
                  <c:v>51</c:v>
                </c:pt>
                <c:pt idx="61">
                  <c:v>67</c:v>
                </c:pt>
                <c:pt idx="62">
                  <c:v>50</c:v>
                </c:pt>
                <c:pt idx="63">
                  <c:v>58</c:v>
                </c:pt>
                <c:pt idx="64">
                  <c:v>89</c:v>
                </c:pt>
                <c:pt idx="65">
                  <c:v>76</c:v>
                </c:pt>
                <c:pt idx="66">
                  <c:v>71</c:v>
                </c:pt>
                <c:pt idx="67">
                  <c:v>63</c:v>
                </c:pt>
                <c:pt idx="68">
                  <c:v>55</c:v>
                </c:pt>
                <c:pt idx="69">
                  <c:v>56</c:v>
                </c:pt>
                <c:pt idx="70">
                  <c:v>57</c:v>
                </c:pt>
                <c:pt idx="71">
                  <c:v>79</c:v>
                </c:pt>
                <c:pt idx="72">
                  <c:v>53</c:v>
                </c:pt>
                <c:pt idx="73">
                  <c:v>47</c:v>
                </c:pt>
                <c:pt idx="74">
                  <c:v>39</c:v>
                </c:pt>
                <c:pt idx="75">
                  <c:v>75</c:v>
                </c:pt>
                <c:pt idx="76">
                  <c:v>51</c:v>
                </c:pt>
                <c:pt idx="77">
                  <c:v>51</c:v>
                </c:pt>
                <c:pt idx="78">
                  <c:v>74</c:v>
                </c:pt>
                <c:pt idx="79">
                  <c:v>50</c:v>
                </c:pt>
                <c:pt idx="80">
                  <c:v>70</c:v>
                </c:pt>
                <c:pt idx="81">
                  <c:v>66</c:v>
                </c:pt>
                <c:pt idx="82">
                  <c:v>43</c:v>
                </c:pt>
                <c:pt idx="83">
                  <c:v>49</c:v>
                </c:pt>
                <c:pt idx="84">
                  <c:v>49</c:v>
                </c:pt>
                <c:pt idx="85">
                  <c:v>46</c:v>
                </c:pt>
                <c:pt idx="86">
                  <c:v>53</c:v>
                </c:pt>
                <c:pt idx="87">
                  <c:v>62</c:v>
                </c:pt>
                <c:pt idx="88">
                  <c:v>51</c:v>
                </c:pt>
                <c:pt idx="89">
                  <c:v>70</c:v>
                </c:pt>
                <c:pt idx="90">
                  <c:v>56</c:v>
                </c:pt>
                <c:pt idx="91">
                  <c:v>42</c:v>
                </c:pt>
                <c:pt idx="92">
                  <c:v>56</c:v>
                </c:pt>
                <c:pt idx="93">
                  <c:v>60</c:v>
                </c:pt>
                <c:pt idx="94">
                  <c:v>48</c:v>
                </c:pt>
                <c:pt idx="95">
                  <c:v>88</c:v>
                </c:pt>
                <c:pt idx="96">
                  <c:v>75</c:v>
                </c:pt>
                <c:pt idx="97">
                  <c:v>56</c:v>
                </c:pt>
                <c:pt idx="98">
                  <c:v>60</c:v>
                </c:pt>
                <c:pt idx="99">
                  <c:v>58</c:v>
                </c:pt>
                <c:pt idx="100">
                  <c:v>67</c:v>
                </c:pt>
                <c:pt idx="101">
                  <c:v>73</c:v>
                </c:pt>
                <c:pt idx="102">
                  <c:v>70</c:v>
                </c:pt>
                <c:pt idx="103">
                  <c:v>49</c:v>
                </c:pt>
                <c:pt idx="104">
                  <c:v>55</c:v>
                </c:pt>
                <c:pt idx="105">
                  <c:v>49</c:v>
                </c:pt>
                <c:pt idx="106">
                  <c:v>74</c:v>
                </c:pt>
                <c:pt idx="107">
                  <c:v>53</c:v>
                </c:pt>
                <c:pt idx="108">
                  <c:v>58</c:v>
                </c:pt>
                <c:pt idx="109">
                  <c:v>54</c:v>
                </c:pt>
                <c:pt idx="110">
                  <c:v>55</c:v>
                </c:pt>
                <c:pt idx="111">
                  <c:v>65</c:v>
                </c:pt>
                <c:pt idx="112">
                  <c:v>39</c:v>
                </c:pt>
                <c:pt idx="113">
                  <c:v>42</c:v>
                </c:pt>
                <c:pt idx="114">
                  <c:v>89</c:v>
                </c:pt>
                <c:pt idx="115">
                  <c:v>65</c:v>
                </c:pt>
                <c:pt idx="116">
                  <c:v>49</c:v>
                </c:pt>
                <c:pt idx="117">
                  <c:v>51</c:v>
                </c:pt>
                <c:pt idx="118">
                  <c:v>53</c:v>
                </c:pt>
                <c:pt idx="119">
                  <c:v>96</c:v>
                </c:pt>
                <c:pt idx="120">
                  <c:v>56</c:v>
                </c:pt>
                <c:pt idx="121">
                  <c:v>79</c:v>
                </c:pt>
                <c:pt idx="122">
                  <c:v>64</c:v>
                </c:pt>
                <c:pt idx="123">
                  <c:v>67</c:v>
                </c:pt>
                <c:pt idx="124">
                  <c:v>65</c:v>
                </c:pt>
                <c:pt idx="125">
                  <c:v>89</c:v>
                </c:pt>
                <c:pt idx="126">
                  <c:v>53</c:v>
                </c:pt>
                <c:pt idx="127">
                  <c:v>44</c:v>
                </c:pt>
                <c:pt idx="128">
                  <c:v>46</c:v>
                </c:pt>
                <c:pt idx="129">
                  <c:v>58</c:v>
                </c:pt>
                <c:pt idx="130">
                  <c:v>62</c:v>
                </c:pt>
                <c:pt idx="131">
                  <c:v>62</c:v>
                </c:pt>
                <c:pt idx="132">
                  <c:v>46</c:v>
                </c:pt>
                <c:pt idx="133">
                  <c:v>66</c:v>
                </c:pt>
                <c:pt idx="134">
                  <c:v>56</c:v>
                </c:pt>
                <c:pt idx="135">
                  <c:v>82</c:v>
                </c:pt>
                <c:pt idx="136">
                  <c:v>44</c:v>
                </c:pt>
                <c:pt idx="137">
                  <c:v>44</c:v>
                </c:pt>
                <c:pt idx="138">
                  <c:v>51</c:v>
                </c:pt>
                <c:pt idx="139">
                  <c:v>70</c:v>
                </c:pt>
                <c:pt idx="140">
                  <c:v>44</c:v>
                </c:pt>
                <c:pt idx="141">
                  <c:v>75</c:v>
                </c:pt>
                <c:pt idx="142">
                  <c:v>68</c:v>
                </c:pt>
                <c:pt idx="143">
                  <c:v>84</c:v>
                </c:pt>
                <c:pt idx="144">
                  <c:v>51</c:v>
                </c:pt>
                <c:pt idx="145">
                  <c:v>88</c:v>
                </c:pt>
                <c:pt idx="146">
                  <c:v>58</c:v>
                </c:pt>
                <c:pt idx="147">
                  <c:v>66</c:v>
                </c:pt>
                <c:pt idx="148">
                  <c:v>55</c:v>
                </c:pt>
                <c:pt idx="149">
                  <c:v>60</c:v>
                </c:pt>
              </c:numCache>
            </c:numRef>
          </c:xVal>
          <c:yVal>
            <c:numRef>
              <c:f>'1a. Exploring Data'!$I$4:$I$153</c:f>
              <c:numCache>
                <c:formatCode>0.0</c:formatCode>
                <c:ptCount val="150"/>
                <c:pt idx="0">
                  <c:v>12.5</c:v>
                </c:pt>
                <c:pt idx="1">
                  <c:v>14.5</c:v>
                </c:pt>
                <c:pt idx="2">
                  <c:v>19</c:v>
                </c:pt>
                <c:pt idx="3">
                  <c:v>18.2</c:v>
                </c:pt>
                <c:pt idx="4">
                  <c:v>7.6</c:v>
                </c:pt>
                <c:pt idx="5">
                  <c:v>18.5</c:v>
                </c:pt>
                <c:pt idx="6">
                  <c:v>13.1</c:v>
                </c:pt>
                <c:pt idx="7">
                  <c:v>14.9</c:v>
                </c:pt>
                <c:pt idx="8">
                  <c:v>17.100000000000001</c:v>
                </c:pt>
                <c:pt idx="9">
                  <c:v>9.1999999999999993</c:v>
                </c:pt>
                <c:pt idx="10">
                  <c:v>10.3</c:v>
                </c:pt>
                <c:pt idx="11">
                  <c:v>19.3</c:v>
                </c:pt>
                <c:pt idx="12">
                  <c:v>8.1</c:v>
                </c:pt>
                <c:pt idx="13">
                  <c:v>9.1</c:v>
                </c:pt>
                <c:pt idx="14">
                  <c:v>15.7</c:v>
                </c:pt>
                <c:pt idx="15">
                  <c:v>9.8000000000000007</c:v>
                </c:pt>
                <c:pt idx="16">
                  <c:v>19.5</c:v>
                </c:pt>
                <c:pt idx="17">
                  <c:v>16.2</c:v>
                </c:pt>
                <c:pt idx="18">
                  <c:v>8</c:v>
                </c:pt>
                <c:pt idx="19">
                  <c:v>12.2</c:v>
                </c:pt>
                <c:pt idx="20">
                  <c:v>11.1</c:v>
                </c:pt>
                <c:pt idx="21">
                  <c:v>16.8</c:v>
                </c:pt>
                <c:pt idx="22">
                  <c:v>11.8</c:v>
                </c:pt>
                <c:pt idx="23">
                  <c:v>14</c:v>
                </c:pt>
                <c:pt idx="24">
                  <c:v>10.5</c:v>
                </c:pt>
                <c:pt idx="25">
                  <c:v>6.2</c:v>
                </c:pt>
                <c:pt idx="26">
                  <c:v>16.899999999999999</c:v>
                </c:pt>
                <c:pt idx="27">
                  <c:v>7.9</c:v>
                </c:pt>
                <c:pt idx="28">
                  <c:v>9.6</c:v>
                </c:pt>
                <c:pt idx="29">
                  <c:v>16.3</c:v>
                </c:pt>
                <c:pt idx="30">
                  <c:v>11.2</c:v>
                </c:pt>
                <c:pt idx="31">
                  <c:v>13.1</c:v>
                </c:pt>
                <c:pt idx="32">
                  <c:v>8</c:v>
                </c:pt>
                <c:pt idx="33">
                  <c:v>16.100000000000001</c:v>
                </c:pt>
                <c:pt idx="34">
                  <c:v>10.4</c:v>
                </c:pt>
                <c:pt idx="35">
                  <c:v>7.4</c:v>
                </c:pt>
                <c:pt idx="36">
                  <c:v>10.5</c:v>
                </c:pt>
                <c:pt idx="37">
                  <c:v>12</c:v>
                </c:pt>
                <c:pt idx="38">
                  <c:v>14.5</c:v>
                </c:pt>
                <c:pt idx="39">
                  <c:v>5.9</c:v>
                </c:pt>
                <c:pt idx="40">
                  <c:v>9</c:v>
                </c:pt>
                <c:pt idx="41">
                  <c:v>15.8</c:v>
                </c:pt>
                <c:pt idx="42">
                  <c:v>14</c:v>
                </c:pt>
                <c:pt idx="43">
                  <c:v>15.3</c:v>
                </c:pt>
                <c:pt idx="44">
                  <c:v>14.4</c:v>
                </c:pt>
                <c:pt idx="45">
                  <c:v>14.8</c:v>
                </c:pt>
                <c:pt idx="46">
                  <c:v>12.1</c:v>
                </c:pt>
                <c:pt idx="47">
                  <c:v>8</c:v>
                </c:pt>
                <c:pt idx="48">
                  <c:v>8.4</c:v>
                </c:pt>
                <c:pt idx="49">
                  <c:v>10.6</c:v>
                </c:pt>
                <c:pt idx="50">
                  <c:v>10.9</c:v>
                </c:pt>
                <c:pt idx="51">
                  <c:v>8.6999999999999993</c:v>
                </c:pt>
                <c:pt idx="52">
                  <c:v>9.5</c:v>
                </c:pt>
                <c:pt idx="53">
                  <c:v>6.8</c:v>
                </c:pt>
                <c:pt idx="54">
                  <c:v>7.2</c:v>
                </c:pt>
                <c:pt idx="55">
                  <c:v>11.3</c:v>
                </c:pt>
                <c:pt idx="56">
                  <c:v>9.4</c:v>
                </c:pt>
                <c:pt idx="57">
                  <c:v>8.6</c:v>
                </c:pt>
                <c:pt idx="58">
                  <c:v>17.100000000000001</c:v>
                </c:pt>
                <c:pt idx="59">
                  <c:v>15.4</c:v>
                </c:pt>
                <c:pt idx="60">
                  <c:v>11</c:v>
                </c:pt>
                <c:pt idx="61">
                  <c:v>15.6</c:v>
                </c:pt>
                <c:pt idx="62">
                  <c:v>7.6</c:v>
                </c:pt>
                <c:pt idx="63">
                  <c:v>11.4</c:v>
                </c:pt>
                <c:pt idx="64">
                  <c:v>23.5</c:v>
                </c:pt>
                <c:pt idx="65">
                  <c:v>12.4</c:v>
                </c:pt>
                <c:pt idx="66">
                  <c:v>13.4</c:v>
                </c:pt>
                <c:pt idx="67">
                  <c:v>13.8</c:v>
                </c:pt>
                <c:pt idx="68">
                  <c:v>11.6</c:v>
                </c:pt>
                <c:pt idx="69">
                  <c:v>11.8</c:v>
                </c:pt>
                <c:pt idx="70">
                  <c:v>12.4</c:v>
                </c:pt>
                <c:pt idx="71">
                  <c:v>8.1</c:v>
                </c:pt>
                <c:pt idx="72">
                  <c:v>9.5</c:v>
                </c:pt>
                <c:pt idx="73">
                  <c:v>8.4</c:v>
                </c:pt>
                <c:pt idx="74">
                  <c:v>9</c:v>
                </c:pt>
                <c:pt idx="75">
                  <c:v>15.5</c:v>
                </c:pt>
                <c:pt idx="76">
                  <c:v>10.4</c:v>
                </c:pt>
                <c:pt idx="77">
                  <c:v>12.7</c:v>
                </c:pt>
                <c:pt idx="78">
                  <c:v>14</c:v>
                </c:pt>
                <c:pt idx="79">
                  <c:v>9.4</c:v>
                </c:pt>
                <c:pt idx="80">
                  <c:v>14</c:v>
                </c:pt>
                <c:pt idx="81">
                  <c:v>15.9</c:v>
                </c:pt>
                <c:pt idx="82">
                  <c:v>7.5</c:v>
                </c:pt>
                <c:pt idx="83">
                  <c:v>8.1</c:v>
                </c:pt>
                <c:pt idx="84">
                  <c:v>10.3</c:v>
                </c:pt>
                <c:pt idx="85">
                  <c:v>7.7</c:v>
                </c:pt>
                <c:pt idx="86">
                  <c:v>8.5</c:v>
                </c:pt>
                <c:pt idx="87">
                  <c:v>10.7</c:v>
                </c:pt>
                <c:pt idx="88">
                  <c:v>7.4</c:v>
                </c:pt>
                <c:pt idx="89">
                  <c:v>14.8</c:v>
                </c:pt>
                <c:pt idx="90">
                  <c:v>7.3</c:v>
                </c:pt>
                <c:pt idx="91">
                  <c:v>7.6</c:v>
                </c:pt>
                <c:pt idx="92">
                  <c:v>9</c:v>
                </c:pt>
                <c:pt idx="93">
                  <c:v>12.9</c:v>
                </c:pt>
                <c:pt idx="94">
                  <c:v>9</c:v>
                </c:pt>
                <c:pt idx="95">
                  <c:v>18.2</c:v>
                </c:pt>
                <c:pt idx="96">
                  <c:v>14.4</c:v>
                </c:pt>
                <c:pt idx="97">
                  <c:v>8.8000000000000007</c:v>
                </c:pt>
                <c:pt idx="98">
                  <c:v>12.5</c:v>
                </c:pt>
                <c:pt idx="99">
                  <c:v>13.3</c:v>
                </c:pt>
                <c:pt idx="100">
                  <c:v>12.5</c:v>
                </c:pt>
                <c:pt idx="101">
                  <c:v>13.2</c:v>
                </c:pt>
                <c:pt idx="102">
                  <c:v>11.1</c:v>
                </c:pt>
                <c:pt idx="103">
                  <c:v>8.3000000000000007</c:v>
                </c:pt>
                <c:pt idx="104">
                  <c:v>9.3000000000000007</c:v>
                </c:pt>
                <c:pt idx="105">
                  <c:v>8.1999999999999993</c:v>
                </c:pt>
                <c:pt idx="106">
                  <c:v>14.8</c:v>
                </c:pt>
                <c:pt idx="107">
                  <c:v>10.7</c:v>
                </c:pt>
                <c:pt idx="108">
                  <c:v>8.8000000000000007</c:v>
                </c:pt>
                <c:pt idx="109">
                  <c:v>9.6999999999999993</c:v>
                </c:pt>
                <c:pt idx="110">
                  <c:v>9.6999999999999993</c:v>
                </c:pt>
                <c:pt idx="111">
                  <c:v>10.5</c:v>
                </c:pt>
                <c:pt idx="112">
                  <c:v>8.9</c:v>
                </c:pt>
                <c:pt idx="113">
                  <c:v>7.9</c:v>
                </c:pt>
                <c:pt idx="114">
                  <c:v>21</c:v>
                </c:pt>
                <c:pt idx="115">
                  <c:v>12.7</c:v>
                </c:pt>
                <c:pt idx="116">
                  <c:v>9.4</c:v>
                </c:pt>
                <c:pt idx="117">
                  <c:v>7.5</c:v>
                </c:pt>
                <c:pt idx="118">
                  <c:v>11.8</c:v>
                </c:pt>
                <c:pt idx="119">
                  <c:v>11.4</c:v>
                </c:pt>
                <c:pt idx="120">
                  <c:v>7.2</c:v>
                </c:pt>
                <c:pt idx="121">
                  <c:v>20.399999999999999</c:v>
                </c:pt>
                <c:pt idx="122">
                  <c:v>9.8000000000000007</c:v>
                </c:pt>
                <c:pt idx="123">
                  <c:v>16.2</c:v>
                </c:pt>
                <c:pt idx="124">
                  <c:v>11.4</c:v>
                </c:pt>
                <c:pt idx="125">
                  <c:v>18.3</c:v>
                </c:pt>
                <c:pt idx="126">
                  <c:v>8.6999999999999993</c:v>
                </c:pt>
                <c:pt idx="127">
                  <c:v>9.1</c:v>
                </c:pt>
                <c:pt idx="128">
                  <c:v>9.6999999999999993</c:v>
                </c:pt>
                <c:pt idx="129">
                  <c:v>6.6</c:v>
                </c:pt>
                <c:pt idx="130">
                  <c:v>9.1</c:v>
                </c:pt>
                <c:pt idx="131">
                  <c:v>9.6999999999999993</c:v>
                </c:pt>
                <c:pt idx="132">
                  <c:v>7.8</c:v>
                </c:pt>
                <c:pt idx="133">
                  <c:v>13.9</c:v>
                </c:pt>
                <c:pt idx="134">
                  <c:v>10.3</c:v>
                </c:pt>
                <c:pt idx="135">
                  <c:v>11.7</c:v>
                </c:pt>
                <c:pt idx="136">
                  <c:v>9.4</c:v>
                </c:pt>
                <c:pt idx="137">
                  <c:v>9.5</c:v>
                </c:pt>
                <c:pt idx="138">
                  <c:v>8.6999999999999993</c:v>
                </c:pt>
                <c:pt idx="139">
                  <c:v>12.8</c:v>
                </c:pt>
                <c:pt idx="140">
                  <c:v>6.6</c:v>
                </c:pt>
                <c:pt idx="141">
                  <c:v>17</c:v>
                </c:pt>
                <c:pt idx="142">
                  <c:v>16.7</c:v>
                </c:pt>
                <c:pt idx="143">
                  <c:v>15.9</c:v>
                </c:pt>
                <c:pt idx="144">
                  <c:v>7.9</c:v>
                </c:pt>
                <c:pt idx="145">
                  <c:v>14.1</c:v>
                </c:pt>
                <c:pt idx="146">
                  <c:v>8.1</c:v>
                </c:pt>
                <c:pt idx="147">
                  <c:v>13.6</c:v>
                </c:pt>
                <c:pt idx="148">
                  <c:v>10</c:v>
                </c:pt>
                <c:pt idx="149">
                  <c:v>11.6</c:v>
                </c:pt>
              </c:numCache>
            </c:numRef>
          </c:yVal>
          <c:smooth val="0"/>
          <c:extLst>
            <c:ext xmlns:c16="http://schemas.microsoft.com/office/drawing/2014/chart" uri="{C3380CC4-5D6E-409C-BE32-E72D297353CC}">
              <c16:uniqueId val="{00000000-6701-F640-815D-B49C10B7D8B0}"/>
            </c:ext>
          </c:extLst>
        </c:ser>
        <c:dLbls>
          <c:showLegendKey val="0"/>
          <c:showVal val="0"/>
          <c:showCatName val="0"/>
          <c:showSerName val="0"/>
          <c:showPercent val="0"/>
          <c:showBubbleSize val="0"/>
        </c:dLbls>
        <c:axId val="697012624"/>
        <c:axId val="697014336"/>
      </c:scatterChart>
      <c:valAx>
        <c:axId val="697012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Staff</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014336"/>
        <c:crosses val="autoZero"/>
        <c:crossBetween val="midCat"/>
      </c:valAx>
      <c:valAx>
        <c:axId val="6970143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0126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v.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'1a. Exploring Data'!$S$3</c:f>
              <c:strCache>
                <c:ptCount val="1"/>
                <c:pt idx="0">
                  <c:v>Age (Yrs)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'1a. Exploring Data'!$S$4:$S$153</c:f>
              <c:numCache>
                <c:formatCode>General</c:formatCode>
                <c:ptCount val="150"/>
                <c:pt idx="0">
                  <c:v>10</c:v>
                </c:pt>
                <c:pt idx="1">
                  <c:v>8</c:v>
                </c:pt>
                <c:pt idx="2">
                  <c:v>7</c:v>
                </c:pt>
                <c:pt idx="3">
                  <c:v>7</c:v>
                </c:pt>
                <c:pt idx="4">
                  <c:v>15</c:v>
                </c:pt>
                <c:pt idx="5">
                  <c:v>6</c:v>
                </c:pt>
                <c:pt idx="6">
                  <c:v>7</c:v>
                </c:pt>
                <c:pt idx="7">
                  <c:v>6</c:v>
                </c:pt>
                <c:pt idx="8">
                  <c:v>8</c:v>
                </c:pt>
                <c:pt idx="9">
                  <c:v>16</c:v>
                </c:pt>
                <c:pt idx="10">
                  <c:v>10</c:v>
                </c:pt>
                <c:pt idx="11">
                  <c:v>7</c:v>
                </c:pt>
                <c:pt idx="12">
                  <c:v>23</c:v>
                </c:pt>
                <c:pt idx="13">
                  <c:v>3</c:v>
                </c:pt>
                <c:pt idx="14">
                  <c:v>9</c:v>
                </c:pt>
                <c:pt idx="15">
                  <c:v>16</c:v>
                </c:pt>
                <c:pt idx="16">
                  <c:v>9</c:v>
                </c:pt>
                <c:pt idx="17">
                  <c:v>8</c:v>
                </c:pt>
                <c:pt idx="18">
                  <c:v>12</c:v>
                </c:pt>
                <c:pt idx="19">
                  <c:v>13</c:v>
                </c:pt>
                <c:pt idx="20">
                  <c:v>3</c:v>
                </c:pt>
                <c:pt idx="21">
                  <c:v>8</c:v>
                </c:pt>
                <c:pt idx="22">
                  <c:v>8</c:v>
                </c:pt>
                <c:pt idx="23">
                  <c:v>7</c:v>
                </c:pt>
                <c:pt idx="24">
                  <c:v>3</c:v>
                </c:pt>
                <c:pt idx="25">
                  <c:v>14</c:v>
                </c:pt>
                <c:pt idx="26">
                  <c:v>12</c:v>
                </c:pt>
                <c:pt idx="27">
                  <c:v>6</c:v>
                </c:pt>
                <c:pt idx="28">
                  <c:v>6</c:v>
                </c:pt>
                <c:pt idx="29">
                  <c:v>12</c:v>
                </c:pt>
                <c:pt idx="30">
                  <c:v>14</c:v>
                </c:pt>
                <c:pt idx="31">
                  <c:v>7</c:v>
                </c:pt>
                <c:pt idx="32">
                  <c:v>3</c:v>
                </c:pt>
                <c:pt idx="33">
                  <c:v>3</c:v>
                </c:pt>
                <c:pt idx="34">
                  <c:v>4</c:v>
                </c:pt>
                <c:pt idx="35">
                  <c:v>12</c:v>
                </c:pt>
                <c:pt idx="36">
                  <c:v>15</c:v>
                </c:pt>
                <c:pt idx="37">
                  <c:v>5</c:v>
                </c:pt>
                <c:pt idx="38">
                  <c:v>9</c:v>
                </c:pt>
                <c:pt idx="39">
                  <c:v>2</c:v>
                </c:pt>
                <c:pt idx="40">
                  <c:v>13</c:v>
                </c:pt>
                <c:pt idx="41">
                  <c:v>18</c:v>
                </c:pt>
                <c:pt idx="42">
                  <c:v>5</c:v>
                </c:pt>
                <c:pt idx="43">
                  <c:v>2</c:v>
                </c:pt>
                <c:pt idx="44">
                  <c:v>22</c:v>
                </c:pt>
                <c:pt idx="45">
                  <c:v>2</c:v>
                </c:pt>
                <c:pt idx="46">
                  <c:v>4</c:v>
                </c:pt>
                <c:pt idx="47">
                  <c:v>2</c:v>
                </c:pt>
                <c:pt idx="48">
                  <c:v>14</c:v>
                </c:pt>
                <c:pt idx="49">
                  <c:v>3</c:v>
                </c:pt>
                <c:pt idx="50">
                  <c:v>9</c:v>
                </c:pt>
                <c:pt idx="51">
                  <c:v>2</c:v>
                </c:pt>
                <c:pt idx="52">
                  <c:v>21</c:v>
                </c:pt>
                <c:pt idx="53">
                  <c:v>4</c:v>
                </c:pt>
                <c:pt idx="54">
                  <c:v>12</c:v>
                </c:pt>
                <c:pt idx="55">
                  <c:v>4</c:v>
                </c:pt>
                <c:pt idx="56">
                  <c:v>14</c:v>
                </c:pt>
                <c:pt idx="57">
                  <c:v>10</c:v>
                </c:pt>
                <c:pt idx="58">
                  <c:v>5</c:v>
                </c:pt>
                <c:pt idx="59">
                  <c:v>6</c:v>
                </c:pt>
                <c:pt idx="60">
                  <c:v>6</c:v>
                </c:pt>
                <c:pt idx="61">
                  <c:v>13</c:v>
                </c:pt>
                <c:pt idx="62">
                  <c:v>3</c:v>
                </c:pt>
                <c:pt idx="63">
                  <c:v>2</c:v>
                </c:pt>
                <c:pt idx="64">
                  <c:v>8</c:v>
                </c:pt>
                <c:pt idx="65">
                  <c:v>19</c:v>
                </c:pt>
                <c:pt idx="66">
                  <c:v>5</c:v>
                </c:pt>
                <c:pt idx="67">
                  <c:v>12</c:v>
                </c:pt>
                <c:pt idx="68">
                  <c:v>3</c:v>
                </c:pt>
                <c:pt idx="69">
                  <c:v>2</c:v>
                </c:pt>
                <c:pt idx="70">
                  <c:v>7</c:v>
                </c:pt>
                <c:pt idx="71">
                  <c:v>2</c:v>
                </c:pt>
                <c:pt idx="72">
                  <c:v>19</c:v>
                </c:pt>
                <c:pt idx="73">
                  <c:v>10</c:v>
                </c:pt>
                <c:pt idx="74">
                  <c:v>9</c:v>
                </c:pt>
                <c:pt idx="75">
                  <c:v>4</c:v>
                </c:pt>
                <c:pt idx="76">
                  <c:v>5</c:v>
                </c:pt>
                <c:pt idx="77">
                  <c:v>7</c:v>
                </c:pt>
                <c:pt idx="78">
                  <c:v>18</c:v>
                </c:pt>
                <c:pt idx="79">
                  <c:v>11</c:v>
                </c:pt>
                <c:pt idx="80">
                  <c:v>5</c:v>
                </c:pt>
                <c:pt idx="81">
                  <c:v>9</c:v>
                </c:pt>
                <c:pt idx="82">
                  <c:v>5</c:v>
                </c:pt>
                <c:pt idx="83">
                  <c:v>16</c:v>
                </c:pt>
                <c:pt idx="84">
                  <c:v>3</c:v>
                </c:pt>
                <c:pt idx="85">
                  <c:v>3</c:v>
                </c:pt>
                <c:pt idx="86">
                  <c:v>21</c:v>
                </c:pt>
                <c:pt idx="87">
                  <c:v>8</c:v>
                </c:pt>
                <c:pt idx="88">
                  <c:v>4</c:v>
                </c:pt>
                <c:pt idx="89">
                  <c:v>6</c:v>
                </c:pt>
                <c:pt idx="90">
                  <c:v>24</c:v>
                </c:pt>
                <c:pt idx="91">
                  <c:v>1</c:v>
                </c:pt>
                <c:pt idx="92">
                  <c:v>3</c:v>
                </c:pt>
                <c:pt idx="93">
                  <c:v>5</c:v>
                </c:pt>
                <c:pt idx="94">
                  <c:v>12</c:v>
                </c:pt>
                <c:pt idx="95">
                  <c:v>12</c:v>
                </c:pt>
                <c:pt idx="96">
                  <c:v>5</c:v>
                </c:pt>
                <c:pt idx="97">
                  <c:v>3</c:v>
                </c:pt>
                <c:pt idx="98">
                  <c:v>17</c:v>
                </c:pt>
                <c:pt idx="99">
                  <c:v>6</c:v>
                </c:pt>
                <c:pt idx="100">
                  <c:v>10</c:v>
                </c:pt>
                <c:pt idx="101">
                  <c:v>15</c:v>
                </c:pt>
                <c:pt idx="102">
                  <c:v>20</c:v>
                </c:pt>
                <c:pt idx="103">
                  <c:v>4</c:v>
                </c:pt>
                <c:pt idx="104">
                  <c:v>11</c:v>
                </c:pt>
                <c:pt idx="105">
                  <c:v>13</c:v>
                </c:pt>
                <c:pt idx="106">
                  <c:v>6</c:v>
                </c:pt>
                <c:pt idx="107">
                  <c:v>4</c:v>
                </c:pt>
                <c:pt idx="108">
                  <c:v>13</c:v>
                </c:pt>
                <c:pt idx="109">
                  <c:v>2</c:v>
                </c:pt>
                <c:pt idx="110">
                  <c:v>4</c:v>
                </c:pt>
                <c:pt idx="111">
                  <c:v>3</c:v>
                </c:pt>
                <c:pt idx="112">
                  <c:v>7</c:v>
                </c:pt>
                <c:pt idx="113">
                  <c:v>4</c:v>
                </c:pt>
                <c:pt idx="114">
                  <c:v>6</c:v>
                </c:pt>
                <c:pt idx="115">
                  <c:v>6</c:v>
                </c:pt>
                <c:pt idx="116">
                  <c:v>10</c:v>
                </c:pt>
                <c:pt idx="117">
                  <c:v>18</c:v>
                </c:pt>
                <c:pt idx="118">
                  <c:v>7</c:v>
                </c:pt>
                <c:pt idx="119">
                  <c:v>1</c:v>
                </c:pt>
                <c:pt idx="120">
                  <c:v>4</c:v>
                </c:pt>
                <c:pt idx="121">
                  <c:v>7</c:v>
                </c:pt>
                <c:pt idx="122">
                  <c:v>5</c:v>
                </c:pt>
                <c:pt idx="123">
                  <c:v>9</c:v>
                </c:pt>
                <c:pt idx="124">
                  <c:v>9</c:v>
                </c:pt>
                <c:pt idx="125">
                  <c:v>6</c:v>
                </c:pt>
                <c:pt idx="126">
                  <c:v>10</c:v>
                </c:pt>
                <c:pt idx="127">
                  <c:v>14</c:v>
                </c:pt>
                <c:pt idx="128">
                  <c:v>7</c:v>
                </c:pt>
                <c:pt idx="129">
                  <c:v>17</c:v>
                </c:pt>
                <c:pt idx="130">
                  <c:v>23</c:v>
                </c:pt>
                <c:pt idx="131">
                  <c:v>11</c:v>
                </c:pt>
                <c:pt idx="132">
                  <c:v>17</c:v>
                </c:pt>
                <c:pt idx="133">
                  <c:v>7</c:v>
                </c:pt>
                <c:pt idx="134">
                  <c:v>11</c:v>
                </c:pt>
                <c:pt idx="135">
                  <c:v>15</c:v>
                </c:pt>
                <c:pt idx="136">
                  <c:v>12</c:v>
                </c:pt>
                <c:pt idx="137">
                  <c:v>10</c:v>
                </c:pt>
                <c:pt idx="138">
                  <c:v>15</c:v>
                </c:pt>
                <c:pt idx="139">
                  <c:v>13</c:v>
                </c:pt>
                <c:pt idx="140">
                  <c:v>2</c:v>
                </c:pt>
                <c:pt idx="141">
                  <c:v>7</c:v>
                </c:pt>
                <c:pt idx="142">
                  <c:v>4</c:v>
                </c:pt>
                <c:pt idx="143">
                  <c:v>9</c:v>
                </c:pt>
                <c:pt idx="144">
                  <c:v>3</c:v>
                </c:pt>
                <c:pt idx="145">
                  <c:v>5</c:v>
                </c:pt>
                <c:pt idx="146">
                  <c:v>19</c:v>
                </c:pt>
                <c:pt idx="147">
                  <c:v>17</c:v>
                </c:pt>
                <c:pt idx="148">
                  <c:v>8</c:v>
                </c:pt>
                <c:pt idx="149">
                  <c:v>9</c:v>
                </c:pt>
              </c:numCache>
            </c:numRef>
          </c:xVal>
          <c:yVal>
            <c:numRef>
              <c:f>'1a. Exploring Data'!$R$4:$R$153</c:f>
              <c:numCache>
                <c:formatCode>0.0</c:formatCode>
                <c:ptCount val="150"/>
                <c:pt idx="0">
                  <c:v>12.5</c:v>
                </c:pt>
                <c:pt idx="1">
                  <c:v>14.5</c:v>
                </c:pt>
                <c:pt idx="2">
                  <c:v>19</c:v>
                </c:pt>
                <c:pt idx="3">
                  <c:v>18.2</c:v>
                </c:pt>
                <c:pt idx="4">
                  <c:v>7.6</c:v>
                </c:pt>
                <c:pt idx="5">
                  <c:v>18.5</c:v>
                </c:pt>
                <c:pt idx="6">
                  <c:v>13.1</c:v>
                </c:pt>
                <c:pt idx="7">
                  <c:v>14.9</c:v>
                </c:pt>
                <c:pt idx="8">
                  <c:v>17.100000000000001</c:v>
                </c:pt>
                <c:pt idx="9">
                  <c:v>9.1999999999999993</c:v>
                </c:pt>
                <c:pt idx="10">
                  <c:v>10.3</c:v>
                </c:pt>
                <c:pt idx="11">
                  <c:v>19.3</c:v>
                </c:pt>
                <c:pt idx="12">
                  <c:v>8.1</c:v>
                </c:pt>
                <c:pt idx="13">
                  <c:v>9.1</c:v>
                </c:pt>
                <c:pt idx="14">
                  <c:v>15.7</c:v>
                </c:pt>
                <c:pt idx="15">
                  <c:v>9.8000000000000007</c:v>
                </c:pt>
                <c:pt idx="16">
                  <c:v>19.5</c:v>
                </c:pt>
                <c:pt idx="17">
                  <c:v>16.2</c:v>
                </c:pt>
                <c:pt idx="18">
                  <c:v>8</c:v>
                </c:pt>
                <c:pt idx="19">
                  <c:v>12.2</c:v>
                </c:pt>
                <c:pt idx="20">
                  <c:v>11.1</c:v>
                </c:pt>
                <c:pt idx="21">
                  <c:v>16.8</c:v>
                </c:pt>
                <c:pt idx="22">
                  <c:v>11.8</c:v>
                </c:pt>
                <c:pt idx="23">
                  <c:v>14</c:v>
                </c:pt>
                <c:pt idx="24">
                  <c:v>10.5</c:v>
                </c:pt>
                <c:pt idx="25">
                  <c:v>6.2</c:v>
                </c:pt>
                <c:pt idx="26">
                  <c:v>16.899999999999999</c:v>
                </c:pt>
                <c:pt idx="27">
                  <c:v>7.9</c:v>
                </c:pt>
                <c:pt idx="28">
                  <c:v>9.6</c:v>
                </c:pt>
                <c:pt idx="29">
                  <c:v>16.3</c:v>
                </c:pt>
                <c:pt idx="30">
                  <c:v>11.2</c:v>
                </c:pt>
                <c:pt idx="31">
                  <c:v>13.1</c:v>
                </c:pt>
                <c:pt idx="32">
                  <c:v>8</c:v>
                </c:pt>
                <c:pt idx="33">
                  <c:v>16.100000000000001</c:v>
                </c:pt>
                <c:pt idx="34">
                  <c:v>10.4</c:v>
                </c:pt>
                <c:pt idx="35">
                  <c:v>7.4</c:v>
                </c:pt>
                <c:pt idx="36">
                  <c:v>10.5</c:v>
                </c:pt>
                <c:pt idx="37">
                  <c:v>12</c:v>
                </c:pt>
                <c:pt idx="38">
                  <c:v>14.5</c:v>
                </c:pt>
                <c:pt idx="39">
                  <c:v>5.9</c:v>
                </c:pt>
                <c:pt idx="40">
                  <c:v>9</c:v>
                </c:pt>
                <c:pt idx="41">
                  <c:v>15.8</c:v>
                </c:pt>
                <c:pt idx="42">
                  <c:v>14</c:v>
                </c:pt>
                <c:pt idx="43">
                  <c:v>15.3</c:v>
                </c:pt>
                <c:pt idx="44">
                  <c:v>14.4</c:v>
                </c:pt>
                <c:pt idx="45">
                  <c:v>14.8</c:v>
                </c:pt>
                <c:pt idx="46">
                  <c:v>12.1</c:v>
                </c:pt>
                <c:pt idx="47">
                  <c:v>8</c:v>
                </c:pt>
                <c:pt idx="48">
                  <c:v>8.4</c:v>
                </c:pt>
                <c:pt idx="49">
                  <c:v>10.6</c:v>
                </c:pt>
                <c:pt idx="50">
                  <c:v>10.9</c:v>
                </c:pt>
                <c:pt idx="51">
                  <c:v>8.6999999999999993</c:v>
                </c:pt>
                <c:pt idx="52">
                  <c:v>9.5</c:v>
                </c:pt>
                <c:pt idx="53">
                  <c:v>6.8</c:v>
                </c:pt>
                <c:pt idx="54">
                  <c:v>7.2</c:v>
                </c:pt>
                <c:pt idx="55">
                  <c:v>11.3</c:v>
                </c:pt>
                <c:pt idx="56">
                  <c:v>9.4</c:v>
                </c:pt>
                <c:pt idx="57">
                  <c:v>8.6</c:v>
                </c:pt>
                <c:pt idx="58">
                  <c:v>17.100000000000001</c:v>
                </c:pt>
                <c:pt idx="59">
                  <c:v>15.4</c:v>
                </c:pt>
                <c:pt idx="60">
                  <c:v>11</c:v>
                </c:pt>
                <c:pt idx="61">
                  <c:v>15.6</c:v>
                </c:pt>
                <c:pt idx="62">
                  <c:v>7.6</c:v>
                </c:pt>
                <c:pt idx="63">
                  <c:v>11.4</c:v>
                </c:pt>
                <c:pt idx="64">
                  <c:v>23.5</c:v>
                </c:pt>
                <c:pt idx="65">
                  <c:v>12.4</c:v>
                </c:pt>
                <c:pt idx="66">
                  <c:v>13.4</c:v>
                </c:pt>
                <c:pt idx="67">
                  <c:v>13.8</c:v>
                </c:pt>
                <c:pt idx="68">
                  <c:v>11.6</c:v>
                </c:pt>
                <c:pt idx="69">
                  <c:v>11.8</c:v>
                </c:pt>
                <c:pt idx="70">
                  <c:v>12.4</c:v>
                </c:pt>
                <c:pt idx="71">
                  <c:v>8.1</c:v>
                </c:pt>
                <c:pt idx="72">
                  <c:v>9.5</c:v>
                </c:pt>
                <c:pt idx="73">
                  <c:v>8.4</c:v>
                </c:pt>
                <c:pt idx="74">
                  <c:v>9</c:v>
                </c:pt>
                <c:pt idx="75">
                  <c:v>15.5</c:v>
                </c:pt>
                <c:pt idx="76">
                  <c:v>10.4</c:v>
                </c:pt>
                <c:pt idx="77">
                  <c:v>12.7</c:v>
                </c:pt>
                <c:pt idx="78">
                  <c:v>14</c:v>
                </c:pt>
                <c:pt idx="79">
                  <c:v>9.4</c:v>
                </c:pt>
                <c:pt idx="80">
                  <c:v>14</c:v>
                </c:pt>
                <c:pt idx="81">
                  <c:v>15.9</c:v>
                </c:pt>
                <c:pt idx="82">
                  <c:v>7.5</c:v>
                </c:pt>
                <c:pt idx="83">
                  <c:v>8.1</c:v>
                </c:pt>
                <c:pt idx="84">
                  <c:v>10.3</c:v>
                </c:pt>
                <c:pt idx="85">
                  <c:v>7.7</c:v>
                </c:pt>
                <c:pt idx="86">
                  <c:v>8.5</c:v>
                </c:pt>
                <c:pt idx="87">
                  <c:v>10.7</c:v>
                </c:pt>
                <c:pt idx="88">
                  <c:v>7.4</c:v>
                </c:pt>
                <c:pt idx="89">
                  <c:v>14.8</c:v>
                </c:pt>
                <c:pt idx="90">
                  <c:v>7.3</c:v>
                </c:pt>
                <c:pt idx="91">
                  <c:v>7.6</c:v>
                </c:pt>
                <c:pt idx="92">
                  <c:v>9</c:v>
                </c:pt>
                <c:pt idx="93">
                  <c:v>12.9</c:v>
                </c:pt>
                <c:pt idx="94">
                  <c:v>9</c:v>
                </c:pt>
                <c:pt idx="95">
                  <c:v>18.2</c:v>
                </c:pt>
                <c:pt idx="96">
                  <c:v>14.4</c:v>
                </c:pt>
                <c:pt idx="97">
                  <c:v>8.8000000000000007</c:v>
                </c:pt>
                <c:pt idx="98">
                  <c:v>12.5</c:v>
                </c:pt>
                <c:pt idx="99">
                  <c:v>13.3</c:v>
                </c:pt>
                <c:pt idx="100">
                  <c:v>12.5</c:v>
                </c:pt>
                <c:pt idx="101">
                  <c:v>13.2</c:v>
                </c:pt>
                <c:pt idx="102">
                  <c:v>11.1</c:v>
                </c:pt>
                <c:pt idx="103">
                  <c:v>8.3000000000000007</c:v>
                </c:pt>
                <c:pt idx="104">
                  <c:v>9.3000000000000007</c:v>
                </c:pt>
                <c:pt idx="105">
                  <c:v>8.1999999999999993</c:v>
                </c:pt>
                <c:pt idx="106">
                  <c:v>14.8</c:v>
                </c:pt>
                <c:pt idx="107">
                  <c:v>10.7</c:v>
                </c:pt>
                <c:pt idx="108">
                  <c:v>8.8000000000000007</c:v>
                </c:pt>
                <c:pt idx="109">
                  <c:v>9.6999999999999993</c:v>
                </c:pt>
                <c:pt idx="110">
                  <c:v>9.6999999999999993</c:v>
                </c:pt>
                <c:pt idx="111">
                  <c:v>10.5</c:v>
                </c:pt>
                <c:pt idx="112">
                  <c:v>8.9</c:v>
                </c:pt>
                <c:pt idx="113">
                  <c:v>7.9</c:v>
                </c:pt>
                <c:pt idx="114">
                  <c:v>21</c:v>
                </c:pt>
                <c:pt idx="115">
                  <c:v>12.7</c:v>
                </c:pt>
                <c:pt idx="116">
                  <c:v>9.4</c:v>
                </c:pt>
                <c:pt idx="117">
                  <c:v>7.5</c:v>
                </c:pt>
                <c:pt idx="118">
                  <c:v>11.8</c:v>
                </c:pt>
                <c:pt idx="119">
                  <c:v>11.4</c:v>
                </c:pt>
                <c:pt idx="120">
                  <c:v>7.2</c:v>
                </c:pt>
                <c:pt idx="121">
                  <c:v>20.399999999999999</c:v>
                </c:pt>
                <c:pt idx="122">
                  <c:v>9.8000000000000007</c:v>
                </c:pt>
                <c:pt idx="123">
                  <c:v>16.2</c:v>
                </c:pt>
                <c:pt idx="124">
                  <c:v>11.4</c:v>
                </c:pt>
                <c:pt idx="125">
                  <c:v>18.3</c:v>
                </c:pt>
                <c:pt idx="126">
                  <c:v>8.6999999999999993</c:v>
                </c:pt>
                <c:pt idx="127">
                  <c:v>9.1</c:v>
                </c:pt>
                <c:pt idx="128">
                  <c:v>9.6999999999999993</c:v>
                </c:pt>
                <c:pt idx="129">
                  <c:v>6.6</c:v>
                </c:pt>
                <c:pt idx="130">
                  <c:v>9.1</c:v>
                </c:pt>
                <c:pt idx="131">
                  <c:v>9.6999999999999993</c:v>
                </c:pt>
                <c:pt idx="132">
                  <c:v>7.8</c:v>
                </c:pt>
                <c:pt idx="133">
                  <c:v>13.9</c:v>
                </c:pt>
                <c:pt idx="134">
                  <c:v>10.3</c:v>
                </c:pt>
                <c:pt idx="135">
                  <c:v>11.7</c:v>
                </c:pt>
                <c:pt idx="136">
                  <c:v>9.4</c:v>
                </c:pt>
                <c:pt idx="137">
                  <c:v>9.5</c:v>
                </c:pt>
                <c:pt idx="138">
                  <c:v>8.6999999999999993</c:v>
                </c:pt>
                <c:pt idx="139">
                  <c:v>12.8</c:v>
                </c:pt>
                <c:pt idx="140">
                  <c:v>6.6</c:v>
                </c:pt>
                <c:pt idx="141">
                  <c:v>17</c:v>
                </c:pt>
                <c:pt idx="142">
                  <c:v>16.7</c:v>
                </c:pt>
                <c:pt idx="143">
                  <c:v>15.9</c:v>
                </c:pt>
                <c:pt idx="144">
                  <c:v>7.9</c:v>
                </c:pt>
                <c:pt idx="145">
                  <c:v>14.1</c:v>
                </c:pt>
                <c:pt idx="146">
                  <c:v>8.1</c:v>
                </c:pt>
                <c:pt idx="147">
                  <c:v>13.6</c:v>
                </c:pt>
                <c:pt idx="148">
                  <c:v>10</c:v>
                </c:pt>
                <c:pt idx="149">
                  <c:v>11.6</c:v>
                </c:pt>
              </c:numCache>
            </c:numRef>
          </c:yVal>
          <c:smooth val="0"/>
          <c:extLst>
            <c:ext xmlns:c16="http://schemas.microsoft.com/office/drawing/2014/chart" uri="{C3380CC4-5D6E-409C-BE32-E72D297353CC}">
              <c16:uniqueId val="{00000000-69B8-2E44-9840-F2B562462BE0}"/>
            </c:ext>
          </c:extLst>
        </c:ser>
        <c:dLbls>
          <c:showLegendKey val="0"/>
          <c:showVal val="0"/>
          <c:showCatName val="0"/>
          <c:showSerName val="0"/>
          <c:showPercent val="0"/>
          <c:showBubbleSize val="0"/>
        </c:dLbls>
        <c:axId val="1956672511"/>
        <c:axId val="1944692223"/>
      </c:scatterChart>
      <c:valAx>
        <c:axId val="19566725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spc="0" baseline="0">
                    <a:solidFill>
                      <a:sysClr val="windowText" lastClr="000000">
                        <a:lumMod val="65000"/>
                        <a:lumOff val="35000"/>
                      </a:sysClr>
                    </a:solidFill>
                  </a:rPr>
                  <a:t>Age (Yrs)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692223"/>
        <c:crosses val="autoZero"/>
        <c:crossBetween val="midCat"/>
      </c:valAx>
      <c:valAx>
        <c:axId val="19446922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6725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Advertising v.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'1a. Exploring Data'!$AC$3</c:f>
              <c:strCache>
                <c:ptCount val="1"/>
                <c:pt idx="0">
                  <c:v>Adv.$'000</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'1a. Exploring Data'!$AC$4:$AC$153</c:f>
              <c:numCache>
                <c:formatCode>General</c:formatCode>
                <c:ptCount val="150"/>
                <c:pt idx="0">
                  <c:v>171</c:v>
                </c:pt>
                <c:pt idx="1">
                  <c:v>213</c:v>
                </c:pt>
                <c:pt idx="2">
                  <c:v>255</c:v>
                </c:pt>
                <c:pt idx="3">
                  <c:v>287</c:v>
                </c:pt>
                <c:pt idx="4">
                  <c:v>112</c:v>
                </c:pt>
                <c:pt idx="5">
                  <c:v>238</c:v>
                </c:pt>
                <c:pt idx="6">
                  <c:v>124</c:v>
                </c:pt>
                <c:pt idx="7">
                  <c:v>214</c:v>
                </c:pt>
                <c:pt idx="8">
                  <c:v>215</c:v>
                </c:pt>
                <c:pt idx="9">
                  <c:v>154</c:v>
                </c:pt>
                <c:pt idx="10">
                  <c:v>97</c:v>
                </c:pt>
                <c:pt idx="11">
                  <c:v>301</c:v>
                </c:pt>
                <c:pt idx="12">
                  <c:v>123</c:v>
                </c:pt>
                <c:pt idx="13">
                  <c:v>148</c:v>
                </c:pt>
                <c:pt idx="14">
                  <c:v>228</c:v>
                </c:pt>
                <c:pt idx="15">
                  <c:v>136</c:v>
                </c:pt>
                <c:pt idx="16">
                  <c:v>369</c:v>
                </c:pt>
                <c:pt idx="17">
                  <c:v>187</c:v>
                </c:pt>
                <c:pt idx="18">
                  <c:v>66</c:v>
                </c:pt>
                <c:pt idx="19">
                  <c:v>116</c:v>
                </c:pt>
                <c:pt idx="20">
                  <c:v>144</c:v>
                </c:pt>
                <c:pt idx="21">
                  <c:v>201</c:v>
                </c:pt>
                <c:pt idx="22">
                  <c:v>96</c:v>
                </c:pt>
                <c:pt idx="23">
                  <c:v>134</c:v>
                </c:pt>
                <c:pt idx="24">
                  <c:v>101</c:v>
                </c:pt>
                <c:pt idx="25">
                  <c:v>82</c:v>
                </c:pt>
                <c:pt idx="26">
                  <c:v>311</c:v>
                </c:pt>
                <c:pt idx="27">
                  <c:v>65</c:v>
                </c:pt>
                <c:pt idx="28">
                  <c:v>31</c:v>
                </c:pt>
                <c:pt idx="29">
                  <c:v>249</c:v>
                </c:pt>
                <c:pt idx="30">
                  <c:v>197</c:v>
                </c:pt>
                <c:pt idx="31">
                  <c:v>213</c:v>
                </c:pt>
                <c:pt idx="32">
                  <c:v>69</c:v>
                </c:pt>
                <c:pt idx="33">
                  <c:v>201</c:v>
                </c:pt>
                <c:pt idx="34">
                  <c:v>69</c:v>
                </c:pt>
                <c:pt idx="35">
                  <c:v>117</c:v>
                </c:pt>
                <c:pt idx="36">
                  <c:v>81</c:v>
                </c:pt>
                <c:pt idx="37">
                  <c:v>211</c:v>
                </c:pt>
                <c:pt idx="38">
                  <c:v>151</c:v>
                </c:pt>
                <c:pt idx="39">
                  <c:v>77</c:v>
                </c:pt>
                <c:pt idx="40">
                  <c:v>99</c:v>
                </c:pt>
                <c:pt idx="41">
                  <c:v>283</c:v>
                </c:pt>
                <c:pt idx="42">
                  <c:v>196</c:v>
                </c:pt>
                <c:pt idx="43">
                  <c:v>253</c:v>
                </c:pt>
                <c:pt idx="44">
                  <c:v>203</c:v>
                </c:pt>
                <c:pt idx="45">
                  <c:v>164</c:v>
                </c:pt>
                <c:pt idx="46">
                  <c:v>146</c:v>
                </c:pt>
                <c:pt idx="47">
                  <c:v>121</c:v>
                </c:pt>
                <c:pt idx="48">
                  <c:v>128</c:v>
                </c:pt>
                <c:pt idx="49">
                  <c:v>132</c:v>
                </c:pt>
                <c:pt idx="50">
                  <c:v>75</c:v>
                </c:pt>
                <c:pt idx="51">
                  <c:v>144</c:v>
                </c:pt>
                <c:pt idx="52">
                  <c:v>152</c:v>
                </c:pt>
                <c:pt idx="53">
                  <c:v>104</c:v>
                </c:pt>
                <c:pt idx="54">
                  <c:v>112</c:v>
                </c:pt>
                <c:pt idx="55">
                  <c:v>139</c:v>
                </c:pt>
                <c:pt idx="56">
                  <c:v>150</c:v>
                </c:pt>
                <c:pt idx="57">
                  <c:v>60</c:v>
                </c:pt>
                <c:pt idx="58">
                  <c:v>266</c:v>
                </c:pt>
                <c:pt idx="59">
                  <c:v>209</c:v>
                </c:pt>
                <c:pt idx="60">
                  <c:v>181</c:v>
                </c:pt>
                <c:pt idx="61">
                  <c:v>180</c:v>
                </c:pt>
                <c:pt idx="62">
                  <c:v>111</c:v>
                </c:pt>
                <c:pt idx="63">
                  <c:v>150</c:v>
                </c:pt>
                <c:pt idx="64">
                  <c:v>348</c:v>
                </c:pt>
                <c:pt idx="65">
                  <c:v>214</c:v>
                </c:pt>
                <c:pt idx="66">
                  <c:v>141</c:v>
                </c:pt>
                <c:pt idx="67">
                  <c:v>148</c:v>
                </c:pt>
                <c:pt idx="68">
                  <c:v>146</c:v>
                </c:pt>
                <c:pt idx="69">
                  <c:v>199</c:v>
                </c:pt>
                <c:pt idx="70">
                  <c:v>171</c:v>
                </c:pt>
                <c:pt idx="71">
                  <c:v>122</c:v>
                </c:pt>
                <c:pt idx="72">
                  <c:v>110</c:v>
                </c:pt>
                <c:pt idx="73">
                  <c:v>73</c:v>
                </c:pt>
                <c:pt idx="74">
                  <c:v>89</c:v>
                </c:pt>
                <c:pt idx="75">
                  <c:v>166</c:v>
                </c:pt>
                <c:pt idx="76">
                  <c:v>118</c:v>
                </c:pt>
                <c:pt idx="77">
                  <c:v>117</c:v>
                </c:pt>
                <c:pt idx="78">
                  <c:v>175</c:v>
                </c:pt>
                <c:pt idx="79">
                  <c:v>102</c:v>
                </c:pt>
                <c:pt idx="80">
                  <c:v>182</c:v>
                </c:pt>
                <c:pt idx="81">
                  <c:v>230</c:v>
                </c:pt>
                <c:pt idx="82">
                  <c:v>59</c:v>
                </c:pt>
                <c:pt idx="83">
                  <c:v>71</c:v>
                </c:pt>
                <c:pt idx="84">
                  <c:v>46</c:v>
                </c:pt>
                <c:pt idx="85">
                  <c:v>43</c:v>
                </c:pt>
                <c:pt idx="86">
                  <c:v>125</c:v>
                </c:pt>
                <c:pt idx="87">
                  <c:v>118</c:v>
                </c:pt>
                <c:pt idx="88">
                  <c:v>101</c:v>
                </c:pt>
                <c:pt idx="89">
                  <c:v>213</c:v>
                </c:pt>
                <c:pt idx="90">
                  <c:v>115</c:v>
                </c:pt>
                <c:pt idx="91">
                  <c:v>121</c:v>
                </c:pt>
                <c:pt idx="92">
                  <c:v>69</c:v>
                </c:pt>
                <c:pt idx="93">
                  <c:v>178</c:v>
                </c:pt>
                <c:pt idx="94">
                  <c:v>85</c:v>
                </c:pt>
                <c:pt idx="95">
                  <c:v>282</c:v>
                </c:pt>
                <c:pt idx="96">
                  <c:v>156</c:v>
                </c:pt>
                <c:pt idx="97">
                  <c:v>86</c:v>
                </c:pt>
                <c:pt idx="98">
                  <c:v>212</c:v>
                </c:pt>
                <c:pt idx="99">
                  <c:v>157</c:v>
                </c:pt>
                <c:pt idx="100">
                  <c:v>91</c:v>
                </c:pt>
                <c:pt idx="101">
                  <c:v>169</c:v>
                </c:pt>
                <c:pt idx="102">
                  <c:v>175</c:v>
                </c:pt>
                <c:pt idx="103">
                  <c:v>77</c:v>
                </c:pt>
                <c:pt idx="104">
                  <c:v>125</c:v>
                </c:pt>
                <c:pt idx="105">
                  <c:v>102</c:v>
                </c:pt>
                <c:pt idx="106">
                  <c:v>249</c:v>
                </c:pt>
                <c:pt idx="107">
                  <c:v>134</c:v>
                </c:pt>
                <c:pt idx="108">
                  <c:v>129</c:v>
                </c:pt>
                <c:pt idx="109">
                  <c:v>51</c:v>
                </c:pt>
                <c:pt idx="110">
                  <c:v>33</c:v>
                </c:pt>
                <c:pt idx="111">
                  <c:v>121</c:v>
                </c:pt>
                <c:pt idx="112">
                  <c:v>116</c:v>
                </c:pt>
                <c:pt idx="113">
                  <c:v>68</c:v>
                </c:pt>
                <c:pt idx="114">
                  <c:v>296</c:v>
                </c:pt>
                <c:pt idx="115">
                  <c:v>165</c:v>
                </c:pt>
                <c:pt idx="116">
                  <c:v>92</c:v>
                </c:pt>
                <c:pt idx="117">
                  <c:v>109</c:v>
                </c:pt>
                <c:pt idx="118">
                  <c:v>125</c:v>
                </c:pt>
                <c:pt idx="119">
                  <c:v>199</c:v>
                </c:pt>
                <c:pt idx="120">
                  <c:v>113</c:v>
                </c:pt>
                <c:pt idx="121">
                  <c:v>284</c:v>
                </c:pt>
                <c:pt idx="122">
                  <c:v>115</c:v>
                </c:pt>
                <c:pt idx="123">
                  <c:v>188</c:v>
                </c:pt>
                <c:pt idx="124">
                  <c:v>139</c:v>
                </c:pt>
                <c:pt idx="125">
                  <c:v>232</c:v>
                </c:pt>
                <c:pt idx="126">
                  <c:v>83</c:v>
                </c:pt>
                <c:pt idx="127">
                  <c:v>100</c:v>
                </c:pt>
                <c:pt idx="128">
                  <c:v>113</c:v>
                </c:pt>
                <c:pt idx="129">
                  <c:v>100</c:v>
                </c:pt>
                <c:pt idx="130">
                  <c:v>123</c:v>
                </c:pt>
                <c:pt idx="131">
                  <c:v>106</c:v>
                </c:pt>
                <c:pt idx="132">
                  <c:v>126</c:v>
                </c:pt>
                <c:pt idx="133">
                  <c:v>200</c:v>
                </c:pt>
                <c:pt idx="134">
                  <c:v>47</c:v>
                </c:pt>
                <c:pt idx="135">
                  <c:v>202</c:v>
                </c:pt>
                <c:pt idx="136">
                  <c:v>97</c:v>
                </c:pt>
                <c:pt idx="137">
                  <c:v>49</c:v>
                </c:pt>
                <c:pt idx="138">
                  <c:v>84</c:v>
                </c:pt>
                <c:pt idx="139">
                  <c:v>209</c:v>
                </c:pt>
                <c:pt idx="140">
                  <c:v>70</c:v>
                </c:pt>
                <c:pt idx="141">
                  <c:v>185</c:v>
                </c:pt>
                <c:pt idx="142">
                  <c:v>209</c:v>
                </c:pt>
                <c:pt idx="143">
                  <c:v>175</c:v>
                </c:pt>
                <c:pt idx="144">
                  <c:v>118</c:v>
                </c:pt>
                <c:pt idx="145">
                  <c:v>253</c:v>
                </c:pt>
                <c:pt idx="146">
                  <c:v>20</c:v>
                </c:pt>
                <c:pt idx="147">
                  <c:v>103</c:v>
                </c:pt>
                <c:pt idx="148">
                  <c:v>120</c:v>
                </c:pt>
                <c:pt idx="149">
                  <c:v>102</c:v>
                </c:pt>
              </c:numCache>
            </c:numRef>
          </c:xVal>
          <c:yVal>
            <c:numRef>
              <c:f>'1a. Exploring Data'!$AB$4:$AB$153</c:f>
              <c:numCache>
                <c:formatCode>0.0</c:formatCode>
                <c:ptCount val="150"/>
                <c:pt idx="0">
                  <c:v>12.5</c:v>
                </c:pt>
                <c:pt idx="1">
                  <c:v>14.5</c:v>
                </c:pt>
                <c:pt idx="2">
                  <c:v>19</c:v>
                </c:pt>
                <c:pt idx="3">
                  <c:v>18.2</c:v>
                </c:pt>
                <c:pt idx="4">
                  <c:v>7.6</c:v>
                </c:pt>
                <c:pt idx="5">
                  <c:v>18.5</c:v>
                </c:pt>
                <c:pt idx="6">
                  <c:v>13.1</c:v>
                </c:pt>
                <c:pt idx="7">
                  <c:v>14.9</c:v>
                </c:pt>
                <c:pt idx="8">
                  <c:v>17.100000000000001</c:v>
                </c:pt>
                <c:pt idx="9">
                  <c:v>9.1999999999999993</c:v>
                </c:pt>
                <c:pt idx="10">
                  <c:v>10.3</c:v>
                </c:pt>
                <c:pt idx="11">
                  <c:v>19.3</c:v>
                </c:pt>
                <c:pt idx="12">
                  <c:v>8.1</c:v>
                </c:pt>
                <c:pt idx="13">
                  <c:v>9.1</c:v>
                </c:pt>
                <c:pt idx="14">
                  <c:v>15.7</c:v>
                </c:pt>
                <c:pt idx="15">
                  <c:v>9.8000000000000007</c:v>
                </c:pt>
                <c:pt idx="16">
                  <c:v>19.5</c:v>
                </c:pt>
                <c:pt idx="17">
                  <c:v>16.2</c:v>
                </c:pt>
                <c:pt idx="18">
                  <c:v>8</c:v>
                </c:pt>
                <c:pt idx="19">
                  <c:v>12.2</c:v>
                </c:pt>
                <c:pt idx="20">
                  <c:v>11.1</c:v>
                </c:pt>
                <c:pt idx="21">
                  <c:v>16.8</c:v>
                </c:pt>
                <c:pt idx="22">
                  <c:v>11.8</c:v>
                </c:pt>
                <c:pt idx="23">
                  <c:v>14</c:v>
                </c:pt>
                <c:pt idx="24">
                  <c:v>10.5</c:v>
                </c:pt>
                <c:pt idx="25">
                  <c:v>6.2</c:v>
                </c:pt>
                <c:pt idx="26">
                  <c:v>16.899999999999999</c:v>
                </c:pt>
                <c:pt idx="27">
                  <c:v>7.9</c:v>
                </c:pt>
                <c:pt idx="28">
                  <c:v>9.6</c:v>
                </c:pt>
                <c:pt idx="29">
                  <c:v>16.3</c:v>
                </c:pt>
                <c:pt idx="30">
                  <c:v>11.2</c:v>
                </c:pt>
                <c:pt idx="31">
                  <c:v>13.1</c:v>
                </c:pt>
                <c:pt idx="32">
                  <c:v>8</c:v>
                </c:pt>
                <c:pt idx="33">
                  <c:v>16.100000000000001</c:v>
                </c:pt>
                <c:pt idx="34">
                  <c:v>10.4</c:v>
                </c:pt>
                <c:pt idx="35">
                  <c:v>7.4</c:v>
                </c:pt>
                <c:pt idx="36">
                  <c:v>10.5</c:v>
                </c:pt>
                <c:pt idx="37">
                  <c:v>12</c:v>
                </c:pt>
                <c:pt idx="38">
                  <c:v>14.5</c:v>
                </c:pt>
                <c:pt idx="39">
                  <c:v>5.9</c:v>
                </c:pt>
                <c:pt idx="40">
                  <c:v>9</c:v>
                </c:pt>
                <c:pt idx="41">
                  <c:v>15.8</c:v>
                </c:pt>
                <c:pt idx="42">
                  <c:v>14</c:v>
                </c:pt>
                <c:pt idx="43">
                  <c:v>15.3</c:v>
                </c:pt>
                <c:pt idx="44">
                  <c:v>14.4</c:v>
                </c:pt>
                <c:pt idx="45">
                  <c:v>14.8</c:v>
                </c:pt>
                <c:pt idx="46">
                  <c:v>12.1</c:v>
                </c:pt>
                <c:pt idx="47">
                  <c:v>8</c:v>
                </c:pt>
                <c:pt idx="48">
                  <c:v>8.4</c:v>
                </c:pt>
                <c:pt idx="49">
                  <c:v>10.6</c:v>
                </c:pt>
                <c:pt idx="50">
                  <c:v>10.9</c:v>
                </c:pt>
                <c:pt idx="51">
                  <c:v>8.6999999999999993</c:v>
                </c:pt>
                <c:pt idx="52">
                  <c:v>9.5</c:v>
                </c:pt>
                <c:pt idx="53">
                  <c:v>6.8</c:v>
                </c:pt>
                <c:pt idx="54">
                  <c:v>7.2</c:v>
                </c:pt>
                <c:pt idx="55">
                  <c:v>11.3</c:v>
                </c:pt>
                <c:pt idx="56">
                  <c:v>9.4</c:v>
                </c:pt>
                <c:pt idx="57">
                  <c:v>8.6</c:v>
                </c:pt>
                <c:pt idx="58">
                  <c:v>17.100000000000001</c:v>
                </c:pt>
                <c:pt idx="59">
                  <c:v>15.4</c:v>
                </c:pt>
                <c:pt idx="60">
                  <c:v>11</c:v>
                </c:pt>
                <c:pt idx="61">
                  <c:v>15.6</c:v>
                </c:pt>
                <c:pt idx="62">
                  <c:v>7.6</c:v>
                </c:pt>
                <c:pt idx="63">
                  <c:v>11.4</c:v>
                </c:pt>
                <c:pt idx="64">
                  <c:v>23.5</c:v>
                </c:pt>
                <c:pt idx="65">
                  <c:v>12.4</c:v>
                </c:pt>
                <c:pt idx="66">
                  <c:v>13.4</c:v>
                </c:pt>
                <c:pt idx="67">
                  <c:v>13.8</c:v>
                </c:pt>
                <c:pt idx="68">
                  <c:v>11.6</c:v>
                </c:pt>
                <c:pt idx="69">
                  <c:v>11.8</c:v>
                </c:pt>
                <c:pt idx="70">
                  <c:v>12.4</c:v>
                </c:pt>
                <c:pt idx="71">
                  <c:v>8.1</c:v>
                </c:pt>
                <c:pt idx="72">
                  <c:v>9.5</c:v>
                </c:pt>
                <c:pt idx="73">
                  <c:v>8.4</c:v>
                </c:pt>
                <c:pt idx="74">
                  <c:v>9</c:v>
                </c:pt>
                <c:pt idx="75">
                  <c:v>15.5</c:v>
                </c:pt>
                <c:pt idx="76">
                  <c:v>10.4</c:v>
                </c:pt>
                <c:pt idx="77">
                  <c:v>12.7</c:v>
                </c:pt>
                <c:pt idx="78">
                  <c:v>14</c:v>
                </c:pt>
                <c:pt idx="79">
                  <c:v>9.4</c:v>
                </c:pt>
                <c:pt idx="80">
                  <c:v>14</c:v>
                </c:pt>
                <c:pt idx="81">
                  <c:v>15.9</c:v>
                </c:pt>
                <c:pt idx="82">
                  <c:v>7.5</c:v>
                </c:pt>
                <c:pt idx="83">
                  <c:v>8.1</c:v>
                </c:pt>
                <c:pt idx="84">
                  <c:v>10.3</c:v>
                </c:pt>
                <c:pt idx="85">
                  <c:v>7.7</c:v>
                </c:pt>
                <c:pt idx="86">
                  <c:v>8.5</c:v>
                </c:pt>
                <c:pt idx="87">
                  <c:v>10.7</c:v>
                </c:pt>
                <c:pt idx="88">
                  <c:v>7.4</c:v>
                </c:pt>
                <c:pt idx="89">
                  <c:v>14.8</c:v>
                </c:pt>
                <c:pt idx="90">
                  <c:v>7.3</c:v>
                </c:pt>
                <c:pt idx="91">
                  <c:v>7.6</c:v>
                </c:pt>
                <c:pt idx="92">
                  <c:v>9</c:v>
                </c:pt>
                <c:pt idx="93">
                  <c:v>12.9</c:v>
                </c:pt>
                <c:pt idx="94">
                  <c:v>9</c:v>
                </c:pt>
                <c:pt idx="95">
                  <c:v>18.2</c:v>
                </c:pt>
                <c:pt idx="96">
                  <c:v>14.4</c:v>
                </c:pt>
                <c:pt idx="97">
                  <c:v>8.8000000000000007</c:v>
                </c:pt>
                <c:pt idx="98">
                  <c:v>12.5</c:v>
                </c:pt>
                <c:pt idx="99">
                  <c:v>13.3</c:v>
                </c:pt>
                <c:pt idx="100">
                  <c:v>12.5</c:v>
                </c:pt>
                <c:pt idx="101">
                  <c:v>13.2</c:v>
                </c:pt>
                <c:pt idx="102">
                  <c:v>11.1</c:v>
                </c:pt>
                <c:pt idx="103">
                  <c:v>8.3000000000000007</c:v>
                </c:pt>
                <c:pt idx="104">
                  <c:v>9.3000000000000007</c:v>
                </c:pt>
                <c:pt idx="105">
                  <c:v>8.1999999999999993</c:v>
                </c:pt>
                <c:pt idx="106">
                  <c:v>14.8</c:v>
                </c:pt>
                <c:pt idx="107">
                  <c:v>10.7</c:v>
                </c:pt>
                <c:pt idx="108">
                  <c:v>8.8000000000000007</c:v>
                </c:pt>
                <c:pt idx="109">
                  <c:v>9.6999999999999993</c:v>
                </c:pt>
                <c:pt idx="110">
                  <c:v>9.6999999999999993</c:v>
                </c:pt>
                <c:pt idx="111">
                  <c:v>10.5</c:v>
                </c:pt>
                <c:pt idx="112">
                  <c:v>8.9</c:v>
                </c:pt>
                <c:pt idx="113">
                  <c:v>7.9</c:v>
                </c:pt>
                <c:pt idx="114">
                  <c:v>21</c:v>
                </c:pt>
                <c:pt idx="115">
                  <c:v>12.7</c:v>
                </c:pt>
                <c:pt idx="116">
                  <c:v>9.4</c:v>
                </c:pt>
                <c:pt idx="117">
                  <c:v>7.5</c:v>
                </c:pt>
                <c:pt idx="118">
                  <c:v>11.8</c:v>
                </c:pt>
                <c:pt idx="119">
                  <c:v>11.4</c:v>
                </c:pt>
                <c:pt idx="120">
                  <c:v>7.2</c:v>
                </c:pt>
                <c:pt idx="121">
                  <c:v>20.399999999999999</c:v>
                </c:pt>
                <c:pt idx="122">
                  <c:v>9.8000000000000007</c:v>
                </c:pt>
                <c:pt idx="123">
                  <c:v>16.2</c:v>
                </c:pt>
                <c:pt idx="124">
                  <c:v>11.4</c:v>
                </c:pt>
                <c:pt idx="125">
                  <c:v>18.3</c:v>
                </c:pt>
                <c:pt idx="126">
                  <c:v>8.6999999999999993</c:v>
                </c:pt>
                <c:pt idx="127">
                  <c:v>9.1</c:v>
                </c:pt>
                <c:pt idx="128">
                  <c:v>9.6999999999999993</c:v>
                </c:pt>
                <c:pt idx="129">
                  <c:v>6.6</c:v>
                </c:pt>
                <c:pt idx="130">
                  <c:v>9.1</c:v>
                </c:pt>
                <c:pt idx="131">
                  <c:v>9.6999999999999993</c:v>
                </c:pt>
                <c:pt idx="132">
                  <c:v>7.8</c:v>
                </c:pt>
                <c:pt idx="133">
                  <c:v>13.9</c:v>
                </c:pt>
                <c:pt idx="134">
                  <c:v>10.3</c:v>
                </c:pt>
                <c:pt idx="135">
                  <c:v>11.7</c:v>
                </c:pt>
                <c:pt idx="136">
                  <c:v>9.4</c:v>
                </c:pt>
                <c:pt idx="137">
                  <c:v>9.5</c:v>
                </c:pt>
                <c:pt idx="138">
                  <c:v>8.6999999999999993</c:v>
                </c:pt>
                <c:pt idx="139">
                  <c:v>12.8</c:v>
                </c:pt>
                <c:pt idx="140">
                  <c:v>6.6</c:v>
                </c:pt>
                <c:pt idx="141">
                  <c:v>17</c:v>
                </c:pt>
                <c:pt idx="142">
                  <c:v>16.7</c:v>
                </c:pt>
                <c:pt idx="143">
                  <c:v>15.9</c:v>
                </c:pt>
                <c:pt idx="144">
                  <c:v>7.9</c:v>
                </c:pt>
                <c:pt idx="145">
                  <c:v>14.1</c:v>
                </c:pt>
                <c:pt idx="146">
                  <c:v>8.1</c:v>
                </c:pt>
                <c:pt idx="147">
                  <c:v>13.6</c:v>
                </c:pt>
                <c:pt idx="148">
                  <c:v>10</c:v>
                </c:pt>
                <c:pt idx="149">
                  <c:v>11.6</c:v>
                </c:pt>
              </c:numCache>
            </c:numRef>
          </c:yVal>
          <c:smooth val="0"/>
          <c:extLst>
            <c:ext xmlns:c16="http://schemas.microsoft.com/office/drawing/2014/chart" uri="{C3380CC4-5D6E-409C-BE32-E72D297353CC}">
              <c16:uniqueId val="{00000000-7ADB-4E42-B5E9-BEDE909DFF3B}"/>
            </c:ext>
          </c:extLst>
        </c:ser>
        <c:dLbls>
          <c:showLegendKey val="0"/>
          <c:showVal val="0"/>
          <c:showCatName val="0"/>
          <c:showSerName val="0"/>
          <c:showPercent val="0"/>
          <c:showBubbleSize val="0"/>
        </c:dLbls>
        <c:axId val="2005668031"/>
        <c:axId val="2081665487"/>
      </c:scatterChart>
      <c:valAx>
        <c:axId val="20056680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spc="0" baseline="0">
                    <a:solidFill>
                      <a:sysClr val="windowText" lastClr="000000">
                        <a:lumMod val="65000"/>
                        <a:lumOff val="35000"/>
                      </a:sysClr>
                    </a:solidFill>
                  </a:rPr>
                  <a:t>Advertising and Promotional Expenses ($000)</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665487"/>
        <c:crosses val="autoZero"/>
        <c:crossBetween val="midCat"/>
      </c:valAx>
      <c:valAx>
        <c:axId val="20816654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6680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Competitors Number v.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'1a. Exploring Data'!$AM$3</c:f>
              <c:strCache>
                <c:ptCount val="1"/>
                <c:pt idx="0">
                  <c:v>Competitors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'1a. Exploring Data'!$AM$4:$AM$153</c:f>
              <c:numCache>
                <c:formatCode>General</c:formatCode>
                <c:ptCount val="150"/>
                <c:pt idx="0">
                  <c:v>3</c:v>
                </c:pt>
                <c:pt idx="1">
                  <c:v>5</c:v>
                </c:pt>
                <c:pt idx="2">
                  <c:v>2</c:v>
                </c:pt>
                <c:pt idx="3">
                  <c:v>1</c:v>
                </c:pt>
                <c:pt idx="4">
                  <c:v>0</c:v>
                </c:pt>
                <c:pt idx="5">
                  <c:v>0</c:v>
                </c:pt>
                <c:pt idx="6">
                  <c:v>2</c:v>
                </c:pt>
                <c:pt idx="7">
                  <c:v>2</c:v>
                </c:pt>
                <c:pt idx="8">
                  <c:v>3</c:v>
                </c:pt>
                <c:pt idx="9">
                  <c:v>5</c:v>
                </c:pt>
                <c:pt idx="10">
                  <c:v>2</c:v>
                </c:pt>
                <c:pt idx="11">
                  <c:v>2</c:v>
                </c:pt>
                <c:pt idx="12">
                  <c:v>1</c:v>
                </c:pt>
                <c:pt idx="13">
                  <c:v>0</c:v>
                </c:pt>
                <c:pt idx="14">
                  <c:v>1</c:v>
                </c:pt>
                <c:pt idx="15">
                  <c:v>4</c:v>
                </c:pt>
                <c:pt idx="16">
                  <c:v>1</c:v>
                </c:pt>
                <c:pt idx="17">
                  <c:v>0</c:v>
                </c:pt>
                <c:pt idx="18">
                  <c:v>1</c:v>
                </c:pt>
                <c:pt idx="19">
                  <c:v>0</c:v>
                </c:pt>
                <c:pt idx="20">
                  <c:v>6</c:v>
                </c:pt>
                <c:pt idx="21">
                  <c:v>0</c:v>
                </c:pt>
                <c:pt idx="22">
                  <c:v>6</c:v>
                </c:pt>
                <c:pt idx="23">
                  <c:v>3</c:v>
                </c:pt>
                <c:pt idx="24">
                  <c:v>3</c:v>
                </c:pt>
                <c:pt idx="25">
                  <c:v>2</c:v>
                </c:pt>
                <c:pt idx="26">
                  <c:v>4</c:v>
                </c:pt>
                <c:pt idx="27">
                  <c:v>1</c:v>
                </c:pt>
                <c:pt idx="28">
                  <c:v>4</c:v>
                </c:pt>
                <c:pt idx="29">
                  <c:v>6</c:v>
                </c:pt>
                <c:pt idx="30">
                  <c:v>0</c:v>
                </c:pt>
                <c:pt idx="31">
                  <c:v>2</c:v>
                </c:pt>
                <c:pt idx="32">
                  <c:v>0</c:v>
                </c:pt>
                <c:pt idx="33">
                  <c:v>1</c:v>
                </c:pt>
                <c:pt idx="34">
                  <c:v>1</c:v>
                </c:pt>
                <c:pt idx="35">
                  <c:v>1</c:v>
                </c:pt>
                <c:pt idx="36">
                  <c:v>4</c:v>
                </c:pt>
                <c:pt idx="37">
                  <c:v>3</c:v>
                </c:pt>
                <c:pt idx="38">
                  <c:v>0</c:v>
                </c:pt>
                <c:pt idx="39">
                  <c:v>6</c:v>
                </c:pt>
                <c:pt idx="40">
                  <c:v>3</c:v>
                </c:pt>
                <c:pt idx="41">
                  <c:v>2</c:v>
                </c:pt>
                <c:pt idx="42">
                  <c:v>2</c:v>
                </c:pt>
                <c:pt idx="43">
                  <c:v>6</c:v>
                </c:pt>
                <c:pt idx="44">
                  <c:v>3</c:v>
                </c:pt>
                <c:pt idx="45">
                  <c:v>1</c:v>
                </c:pt>
                <c:pt idx="46">
                  <c:v>1</c:v>
                </c:pt>
                <c:pt idx="47">
                  <c:v>4</c:v>
                </c:pt>
                <c:pt idx="48">
                  <c:v>1</c:v>
                </c:pt>
                <c:pt idx="49">
                  <c:v>2</c:v>
                </c:pt>
                <c:pt idx="50">
                  <c:v>0</c:v>
                </c:pt>
                <c:pt idx="51">
                  <c:v>0</c:v>
                </c:pt>
                <c:pt idx="52">
                  <c:v>3</c:v>
                </c:pt>
                <c:pt idx="53">
                  <c:v>1</c:v>
                </c:pt>
                <c:pt idx="54">
                  <c:v>3</c:v>
                </c:pt>
                <c:pt idx="55">
                  <c:v>1</c:v>
                </c:pt>
                <c:pt idx="56">
                  <c:v>3</c:v>
                </c:pt>
                <c:pt idx="57">
                  <c:v>3</c:v>
                </c:pt>
                <c:pt idx="58">
                  <c:v>1</c:v>
                </c:pt>
                <c:pt idx="59">
                  <c:v>1</c:v>
                </c:pt>
                <c:pt idx="60">
                  <c:v>2</c:v>
                </c:pt>
                <c:pt idx="61">
                  <c:v>1</c:v>
                </c:pt>
                <c:pt idx="62">
                  <c:v>4</c:v>
                </c:pt>
                <c:pt idx="63">
                  <c:v>2</c:v>
                </c:pt>
                <c:pt idx="64">
                  <c:v>2</c:v>
                </c:pt>
                <c:pt idx="65">
                  <c:v>2</c:v>
                </c:pt>
                <c:pt idx="66">
                  <c:v>2</c:v>
                </c:pt>
                <c:pt idx="67">
                  <c:v>3</c:v>
                </c:pt>
                <c:pt idx="68">
                  <c:v>3</c:v>
                </c:pt>
                <c:pt idx="69">
                  <c:v>2</c:v>
                </c:pt>
                <c:pt idx="70">
                  <c:v>1</c:v>
                </c:pt>
                <c:pt idx="71">
                  <c:v>4</c:v>
                </c:pt>
                <c:pt idx="72">
                  <c:v>1</c:v>
                </c:pt>
                <c:pt idx="73">
                  <c:v>0</c:v>
                </c:pt>
                <c:pt idx="74">
                  <c:v>5</c:v>
                </c:pt>
                <c:pt idx="75">
                  <c:v>5</c:v>
                </c:pt>
                <c:pt idx="76">
                  <c:v>3</c:v>
                </c:pt>
                <c:pt idx="77">
                  <c:v>6</c:v>
                </c:pt>
                <c:pt idx="78">
                  <c:v>0</c:v>
                </c:pt>
                <c:pt idx="79">
                  <c:v>3</c:v>
                </c:pt>
                <c:pt idx="80">
                  <c:v>5</c:v>
                </c:pt>
                <c:pt idx="81">
                  <c:v>5</c:v>
                </c:pt>
                <c:pt idx="82">
                  <c:v>4</c:v>
                </c:pt>
                <c:pt idx="83">
                  <c:v>2</c:v>
                </c:pt>
                <c:pt idx="84">
                  <c:v>1</c:v>
                </c:pt>
                <c:pt idx="85">
                  <c:v>0</c:v>
                </c:pt>
                <c:pt idx="86">
                  <c:v>3</c:v>
                </c:pt>
                <c:pt idx="87">
                  <c:v>3</c:v>
                </c:pt>
                <c:pt idx="88">
                  <c:v>2</c:v>
                </c:pt>
                <c:pt idx="89">
                  <c:v>5</c:v>
                </c:pt>
                <c:pt idx="90">
                  <c:v>1</c:v>
                </c:pt>
                <c:pt idx="91">
                  <c:v>1</c:v>
                </c:pt>
                <c:pt idx="92">
                  <c:v>1</c:v>
                </c:pt>
                <c:pt idx="93">
                  <c:v>2</c:v>
                </c:pt>
                <c:pt idx="94">
                  <c:v>4</c:v>
                </c:pt>
                <c:pt idx="95">
                  <c:v>0</c:v>
                </c:pt>
                <c:pt idx="96">
                  <c:v>4</c:v>
                </c:pt>
                <c:pt idx="97">
                  <c:v>3</c:v>
                </c:pt>
                <c:pt idx="98">
                  <c:v>1</c:v>
                </c:pt>
                <c:pt idx="99">
                  <c:v>2</c:v>
                </c:pt>
                <c:pt idx="100">
                  <c:v>3</c:v>
                </c:pt>
                <c:pt idx="101">
                  <c:v>0</c:v>
                </c:pt>
                <c:pt idx="102">
                  <c:v>2</c:v>
                </c:pt>
                <c:pt idx="103">
                  <c:v>5</c:v>
                </c:pt>
                <c:pt idx="104">
                  <c:v>7</c:v>
                </c:pt>
                <c:pt idx="105">
                  <c:v>3</c:v>
                </c:pt>
                <c:pt idx="106">
                  <c:v>2</c:v>
                </c:pt>
                <c:pt idx="107">
                  <c:v>1</c:v>
                </c:pt>
                <c:pt idx="108">
                  <c:v>4</c:v>
                </c:pt>
                <c:pt idx="109">
                  <c:v>2</c:v>
                </c:pt>
                <c:pt idx="110">
                  <c:v>2</c:v>
                </c:pt>
                <c:pt idx="111">
                  <c:v>3</c:v>
                </c:pt>
                <c:pt idx="112">
                  <c:v>7</c:v>
                </c:pt>
                <c:pt idx="113">
                  <c:v>1</c:v>
                </c:pt>
                <c:pt idx="114">
                  <c:v>5</c:v>
                </c:pt>
                <c:pt idx="115">
                  <c:v>4</c:v>
                </c:pt>
                <c:pt idx="116">
                  <c:v>2</c:v>
                </c:pt>
                <c:pt idx="117">
                  <c:v>3</c:v>
                </c:pt>
                <c:pt idx="118">
                  <c:v>2</c:v>
                </c:pt>
                <c:pt idx="119">
                  <c:v>3</c:v>
                </c:pt>
                <c:pt idx="120">
                  <c:v>5</c:v>
                </c:pt>
                <c:pt idx="121">
                  <c:v>5</c:v>
                </c:pt>
                <c:pt idx="122">
                  <c:v>0</c:v>
                </c:pt>
                <c:pt idx="123">
                  <c:v>0</c:v>
                </c:pt>
                <c:pt idx="124">
                  <c:v>4</c:v>
                </c:pt>
                <c:pt idx="125">
                  <c:v>2</c:v>
                </c:pt>
                <c:pt idx="126">
                  <c:v>2</c:v>
                </c:pt>
                <c:pt idx="127">
                  <c:v>2</c:v>
                </c:pt>
                <c:pt idx="128">
                  <c:v>1</c:v>
                </c:pt>
                <c:pt idx="129">
                  <c:v>4</c:v>
                </c:pt>
                <c:pt idx="130">
                  <c:v>6</c:v>
                </c:pt>
                <c:pt idx="131">
                  <c:v>2</c:v>
                </c:pt>
                <c:pt idx="132">
                  <c:v>2</c:v>
                </c:pt>
                <c:pt idx="133">
                  <c:v>4</c:v>
                </c:pt>
                <c:pt idx="134">
                  <c:v>3</c:v>
                </c:pt>
                <c:pt idx="135">
                  <c:v>5</c:v>
                </c:pt>
                <c:pt idx="136">
                  <c:v>2</c:v>
                </c:pt>
                <c:pt idx="137">
                  <c:v>3</c:v>
                </c:pt>
                <c:pt idx="138">
                  <c:v>4</c:v>
                </c:pt>
                <c:pt idx="139">
                  <c:v>1</c:v>
                </c:pt>
                <c:pt idx="140">
                  <c:v>5</c:v>
                </c:pt>
                <c:pt idx="141">
                  <c:v>2</c:v>
                </c:pt>
                <c:pt idx="142">
                  <c:v>0</c:v>
                </c:pt>
                <c:pt idx="143">
                  <c:v>1</c:v>
                </c:pt>
                <c:pt idx="144">
                  <c:v>3</c:v>
                </c:pt>
                <c:pt idx="145">
                  <c:v>4</c:v>
                </c:pt>
                <c:pt idx="146">
                  <c:v>4</c:v>
                </c:pt>
                <c:pt idx="147">
                  <c:v>2</c:v>
                </c:pt>
                <c:pt idx="148">
                  <c:v>3</c:v>
                </c:pt>
                <c:pt idx="149">
                  <c:v>5</c:v>
                </c:pt>
              </c:numCache>
            </c:numRef>
          </c:xVal>
          <c:yVal>
            <c:numRef>
              <c:f>'1a. Exploring Data'!$AL$4:$AL$153</c:f>
              <c:numCache>
                <c:formatCode>0.0</c:formatCode>
                <c:ptCount val="150"/>
                <c:pt idx="0">
                  <c:v>12.5</c:v>
                </c:pt>
                <c:pt idx="1">
                  <c:v>14.5</c:v>
                </c:pt>
                <c:pt idx="2">
                  <c:v>19</c:v>
                </c:pt>
                <c:pt idx="3">
                  <c:v>18.2</c:v>
                </c:pt>
                <c:pt idx="4">
                  <c:v>7.6</c:v>
                </c:pt>
                <c:pt idx="5">
                  <c:v>18.5</c:v>
                </c:pt>
                <c:pt idx="6">
                  <c:v>13.1</c:v>
                </c:pt>
                <c:pt idx="7">
                  <c:v>14.9</c:v>
                </c:pt>
                <c:pt idx="8">
                  <c:v>17.100000000000001</c:v>
                </c:pt>
                <c:pt idx="9">
                  <c:v>9.1999999999999993</c:v>
                </c:pt>
                <c:pt idx="10">
                  <c:v>10.3</c:v>
                </c:pt>
                <c:pt idx="11">
                  <c:v>19.3</c:v>
                </c:pt>
                <c:pt idx="12">
                  <c:v>8.1</c:v>
                </c:pt>
                <c:pt idx="13">
                  <c:v>9.1</c:v>
                </c:pt>
                <c:pt idx="14">
                  <c:v>15.7</c:v>
                </c:pt>
                <c:pt idx="15">
                  <c:v>9.8000000000000007</c:v>
                </c:pt>
                <c:pt idx="16">
                  <c:v>19.5</c:v>
                </c:pt>
                <c:pt idx="17">
                  <c:v>16.2</c:v>
                </c:pt>
                <c:pt idx="18">
                  <c:v>8</c:v>
                </c:pt>
                <c:pt idx="19">
                  <c:v>12.2</c:v>
                </c:pt>
                <c:pt idx="20">
                  <c:v>11.1</c:v>
                </c:pt>
                <c:pt idx="21">
                  <c:v>16.8</c:v>
                </c:pt>
                <c:pt idx="22">
                  <c:v>11.8</c:v>
                </c:pt>
                <c:pt idx="23">
                  <c:v>14</c:v>
                </c:pt>
                <c:pt idx="24">
                  <c:v>10.5</c:v>
                </c:pt>
                <c:pt idx="25">
                  <c:v>6.2</c:v>
                </c:pt>
                <c:pt idx="26">
                  <c:v>16.899999999999999</c:v>
                </c:pt>
                <c:pt idx="27">
                  <c:v>7.9</c:v>
                </c:pt>
                <c:pt idx="28">
                  <c:v>9.6</c:v>
                </c:pt>
                <c:pt idx="29">
                  <c:v>16.3</c:v>
                </c:pt>
                <c:pt idx="30">
                  <c:v>11.2</c:v>
                </c:pt>
                <c:pt idx="31">
                  <c:v>13.1</c:v>
                </c:pt>
                <c:pt idx="32">
                  <c:v>8</c:v>
                </c:pt>
                <c:pt idx="33">
                  <c:v>16.100000000000001</c:v>
                </c:pt>
                <c:pt idx="34">
                  <c:v>10.4</c:v>
                </c:pt>
                <c:pt idx="35">
                  <c:v>7.4</c:v>
                </c:pt>
                <c:pt idx="36">
                  <c:v>10.5</c:v>
                </c:pt>
                <c:pt idx="37">
                  <c:v>12</c:v>
                </c:pt>
                <c:pt idx="38">
                  <c:v>14.5</c:v>
                </c:pt>
                <c:pt idx="39">
                  <c:v>5.9</c:v>
                </c:pt>
                <c:pt idx="40">
                  <c:v>9</c:v>
                </c:pt>
                <c:pt idx="41">
                  <c:v>15.8</c:v>
                </c:pt>
                <c:pt idx="42">
                  <c:v>14</c:v>
                </c:pt>
                <c:pt idx="43">
                  <c:v>15.3</c:v>
                </c:pt>
                <c:pt idx="44">
                  <c:v>14.4</c:v>
                </c:pt>
                <c:pt idx="45">
                  <c:v>14.8</c:v>
                </c:pt>
                <c:pt idx="46">
                  <c:v>12.1</c:v>
                </c:pt>
                <c:pt idx="47">
                  <c:v>8</c:v>
                </c:pt>
                <c:pt idx="48">
                  <c:v>8.4</c:v>
                </c:pt>
                <c:pt idx="49">
                  <c:v>10.6</c:v>
                </c:pt>
                <c:pt idx="50">
                  <c:v>10.9</c:v>
                </c:pt>
                <c:pt idx="51">
                  <c:v>8.6999999999999993</c:v>
                </c:pt>
                <c:pt idx="52">
                  <c:v>9.5</c:v>
                </c:pt>
                <c:pt idx="53">
                  <c:v>6.8</c:v>
                </c:pt>
                <c:pt idx="54">
                  <c:v>7.2</c:v>
                </c:pt>
                <c:pt idx="55">
                  <c:v>11.3</c:v>
                </c:pt>
                <c:pt idx="56">
                  <c:v>9.4</c:v>
                </c:pt>
                <c:pt idx="57">
                  <c:v>8.6</c:v>
                </c:pt>
                <c:pt idx="58">
                  <c:v>17.100000000000001</c:v>
                </c:pt>
                <c:pt idx="59">
                  <c:v>15.4</c:v>
                </c:pt>
                <c:pt idx="60">
                  <c:v>11</c:v>
                </c:pt>
                <c:pt idx="61">
                  <c:v>15.6</c:v>
                </c:pt>
                <c:pt idx="62">
                  <c:v>7.6</c:v>
                </c:pt>
                <c:pt idx="63">
                  <c:v>11.4</c:v>
                </c:pt>
                <c:pt idx="64">
                  <c:v>23.5</c:v>
                </c:pt>
                <c:pt idx="65">
                  <c:v>12.4</c:v>
                </c:pt>
                <c:pt idx="66">
                  <c:v>13.4</c:v>
                </c:pt>
                <c:pt idx="67">
                  <c:v>13.8</c:v>
                </c:pt>
                <c:pt idx="68">
                  <c:v>11.6</c:v>
                </c:pt>
                <c:pt idx="69">
                  <c:v>11.8</c:v>
                </c:pt>
                <c:pt idx="70">
                  <c:v>12.4</c:v>
                </c:pt>
                <c:pt idx="71">
                  <c:v>8.1</c:v>
                </c:pt>
                <c:pt idx="72">
                  <c:v>9.5</c:v>
                </c:pt>
                <c:pt idx="73">
                  <c:v>8.4</c:v>
                </c:pt>
                <c:pt idx="74">
                  <c:v>9</c:v>
                </c:pt>
                <c:pt idx="75">
                  <c:v>15.5</c:v>
                </c:pt>
                <c:pt idx="76">
                  <c:v>10.4</c:v>
                </c:pt>
                <c:pt idx="77">
                  <c:v>12.7</c:v>
                </c:pt>
                <c:pt idx="78">
                  <c:v>14</c:v>
                </c:pt>
                <c:pt idx="79">
                  <c:v>9.4</c:v>
                </c:pt>
                <c:pt idx="80">
                  <c:v>14</c:v>
                </c:pt>
                <c:pt idx="81">
                  <c:v>15.9</c:v>
                </c:pt>
                <c:pt idx="82">
                  <c:v>7.5</c:v>
                </c:pt>
                <c:pt idx="83">
                  <c:v>8.1</c:v>
                </c:pt>
                <c:pt idx="84">
                  <c:v>10.3</c:v>
                </c:pt>
                <c:pt idx="85">
                  <c:v>7.7</c:v>
                </c:pt>
                <c:pt idx="86">
                  <c:v>8.5</c:v>
                </c:pt>
                <c:pt idx="87">
                  <c:v>10.7</c:v>
                </c:pt>
                <c:pt idx="88">
                  <c:v>7.4</c:v>
                </c:pt>
                <c:pt idx="89">
                  <c:v>14.8</c:v>
                </c:pt>
                <c:pt idx="90">
                  <c:v>7.3</c:v>
                </c:pt>
                <c:pt idx="91">
                  <c:v>7.6</c:v>
                </c:pt>
                <c:pt idx="92">
                  <c:v>9</c:v>
                </c:pt>
                <c:pt idx="93">
                  <c:v>12.9</c:v>
                </c:pt>
                <c:pt idx="94">
                  <c:v>9</c:v>
                </c:pt>
                <c:pt idx="95">
                  <c:v>18.2</c:v>
                </c:pt>
                <c:pt idx="96">
                  <c:v>14.4</c:v>
                </c:pt>
                <c:pt idx="97">
                  <c:v>8.8000000000000007</c:v>
                </c:pt>
                <c:pt idx="98">
                  <c:v>12.5</c:v>
                </c:pt>
                <c:pt idx="99">
                  <c:v>13.3</c:v>
                </c:pt>
                <c:pt idx="100">
                  <c:v>12.5</c:v>
                </c:pt>
                <c:pt idx="101">
                  <c:v>13.2</c:v>
                </c:pt>
                <c:pt idx="102">
                  <c:v>11.1</c:v>
                </c:pt>
                <c:pt idx="103">
                  <c:v>8.3000000000000007</c:v>
                </c:pt>
                <c:pt idx="104">
                  <c:v>9.3000000000000007</c:v>
                </c:pt>
                <c:pt idx="105">
                  <c:v>8.1999999999999993</c:v>
                </c:pt>
                <c:pt idx="106">
                  <c:v>14.8</c:v>
                </c:pt>
                <c:pt idx="107">
                  <c:v>10.7</c:v>
                </c:pt>
                <c:pt idx="108">
                  <c:v>8.8000000000000007</c:v>
                </c:pt>
                <c:pt idx="109">
                  <c:v>9.6999999999999993</c:v>
                </c:pt>
                <c:pt idx="110">
                  <c:v>9.6999999999999993</c:v>
                </c:pt>
                <c:pt idx="111">
                  <c:v>10.5</c:v>
                </c:pt>
                <c:pt idx="112">
                  <c:v>8.9</c:v>
                </c:pt>
                <c:pt idx="113">
                  <c:v>7.9</c:v>
                </c:pt>
                <c:pt idx="114">
                  <c:v>21</c:v>
                </c:pt>
                <c:pt idx="115">
                  <c:v>12.7</c:v>
                </c:pt>
                <c:pt idx="116">
                  <c:v>9.4</c:v>
                </c:pt>
                <c:pt idx="117">
                  <c:v>7.5</c:v>
                </c:pt>
                <c:pt idx="118">
                  <c:v>11.8</c:v>
                </c:pt>
                <c:pt idx="119">
                  <c:v>11.4</c:v>
                </c:pt>
                <c:pt idx="120">
                  <c:v>7.2</c:v>
                </c:pt>
                <c:pt idx="121">
                  <c:v>20.399999999999999</c:v>
                </c:pt>
                <c:pt idx="122">
                  <c:v>9.8000000000000007</c:v>
                </c:pt>
                <c:pt idx="123">
                  <c:v>16.2</c:v>
                </c:pt>
                <c:pt idx="124">
                  <c:v>11.4</c:v>
                </c:pt>
                <c:pt idx="125">
                  <c:v>18.3</c:v>
                </c:pt>
                <c:pt idx="126">
                  <c:v>8.6999999999999993</c:v>
                </c:pt>
                <c:pt idx="127">
                  <c:v>9.1</c:v>
                </c:pt>
                <c:pt idx="128">
                  <c:v>9.6999999999999993</c:v>
                </c:pt>
                <c:pt idx="129">
                  <c:v>6.6</c:v>
                </c:pt>
                <c:pt idx="130">
                  <c:v>9.1</c:v>
                </c:pt>
                <c:pt idx="131">
                  <c:v>9.6999999999999993</c:v>
                </c:pt>
                <c:pt idx="132">
                  <c:v>7.8</c:v>
                </c:pt>
                <c:pt idx="133">
                  <c:v>13.9</c:v>
                </c:pt>
                <c:pt idx="134">
                  <c:v>10.3</c:v>
                </c:pt>
                <c:pt idx="135">
                  <c:v>11.7</c:v>
                </c:pt>
                <c:pt idx="136">
                  <c:v>9.4</c:v>
                </c:pt>
                <c:pt idx="137">
                  <c:v>9.5</c:v>
                </c:pt>
                <c:pt idx="138">
                  <c:v>8.6999999999999993</c:v>
                </c:pt>
                <c:pt idx="139">
                  <c:v>12.8</c:v>
                </c:pt>
                <c:pt idx="140">
                  <c:v>6.6</c:v>
                </c:pt>
                <c:pt idx="141">
                  <c:v>17</c:v>
                </c:pt>
                <c:pt idx="142">
                  <c:v>16.7</c:v>
                </c:pt>
                <c:pt idx="143">
                  <c:v>15.9</c:v>
                </c:pt>
                <c:pt idx="144">
                  <c:v>7.9</c:v>
                </c:pt>
                <c:pt idx="145">
                  <c:v>14.1</c:v>
                </c:pt>
                <c:pt idx="146">
                  <c:v>8.1</c:v>
                </c:pt>
                <c:pt idx="147">
                  <c:v>13.6</c:v>
                </c:pt>
                <c:pt idx="148">
                  <c:v>10</c:v>
                </c:pt>
                <c:pt idx="149">
                  <c:v>11.6</c:v>
                </c:pt>
              </c:numCache>
            </c:numRef>
          </c:yVal>
          <c:smooth val="0"/>
          <c:extLst>
            <c:ext xmlns:c16="http://schemas.microsoft.com/office/drawing/2014/chart" uri="{C3380CC4-5D6E-409C-BE32-E72D297353CC}">
              <c16:uniqueId val="{00000000-B77A-FF4D-A21F-9243C5E925F0}"/>
            </c:ext>
          </c:extLst>
        </c:ser>
        <c:dLbls>
          <c:showLegendKey val="0"/>
          <c:showVal val="0"/>
          <c:showCatName val="0"/>
          <c:showSerName val="0"/>
          <c:showPercent val="0"/>
          <c:showBubbleSize val="0"/>
        </c:dLbls>
        <c:axId val="697699344"/>
        <c:axId val="697701056"/>
      </c:scatterChart>
      <c:valAx>
        <c:axId val="697699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Competitors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01056"/>
        <c:crosses val="autoZero"/>
        <c:crossBetween val="midCat"/>
      </c:valAx>
      <c:valAx>
        <c:axId val="6977010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r>
                  <a:rPr lang="en-US" baseline="0"/>
                  <a:t> ($m)</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699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Trading Hours v.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'1a. Exploring Data'!$AW$3</c:f>
              <c:strCache>
                <c:ptCount val="1"/>
                <c:pt idx="0">
                  <c:v>HrsTrading</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'1a. Exploring Data'!$AW$4:$AW$153</c:f>
              <c:numCache>
                <c:formatCode>General</c:formatCode>
                <c:ptCount val="150"/>
                <c:pt idx="0">
                  <c:v>110</c:v>
                </c:pt>
                <c:pt idx="1">
                  <c:v>134</c:v>
                </c:pt>
                <c:pt idx="2">
                  <c:v>98</c:v>
                </c:pt>
                <c:pt idx="3">
                  <c:v>85</c:v>
                </c:pt>
                <c:pt idx="4">
                  <c:v>72</c:v>
                </c:pt>
                <c:pt idx="5">
                  <c:v>77</c:v>
                </c:pt>
                <c:pt idx="6">
                  <c:v>100</c:v>
                </c:pt>
                <c:pt idx="7">
                  <c:v>95</c:v>
                </c:pt>
                <c:pt idx="8">
                  <c:v>112</c:v>
                </c:pt>
                <c:pt idx="9">
                  <c:v>135</c:v>
                </c:pt>
                <c:pt idx="10">
                  <c:v>100</c:v>
                </c:pt>
                <c:pt idx="11">
                  <c:v>96</c:v>
                </c:pt>
                <c:pt idx="12">
                  <c:v>72</c:v>
                </c:pt>
                <c:pt idx="13">
                  <c:v>73</c:v>
                </c:pt>
                <c:pt idx="14">
                  <c:v>86</c:v>
                </c:pt>
                <c:pt idx="15">
                  <c:v>121</c:v>
                </c:pt>
                <c:pt idx="16">
                  <c:v>85</c:v>
                </c:pt>
                <c:pt idx="17">
                  <c:v>73</c:v>
                </c:pt>
                <c:pt idx="18">
                  <c:v>90</c:v>
                </c:pt>
                <c:pt idx="19">
                  <c:v>82</c:v>
                </c:pt>
                <c:pt idx="20">
                  <c:v>168</c:v>
                </c:pt>
                <c:pt idx="21">
                  <c:v>80</c:v>
                </c:pt>
                <c:pt idx="22">
                  <c:v>145</c:v>
                </c:pt>
                <c:pt idx="23">
                  <c:v>112</c:v>
                </c:pt>
                <c:pt idx="24">
                  <c:v>106</c:v>
                </c:pt>
                <c:pt idx="25">
                  <c:v>101</c:v>
                </c:pt>
                <c:pt idx="26">
                  <c:v>124</c:v>
                </c:pt>
                <c:pt idx="27">
                  <c:v>88</c:v>
                </c:pt>
                <c:pt idx="28">
                  <c:v>117</c:v>
                </c:pt>
                <c:pt idx="29">
                  <c:v>154</c:v>
                </c:pt>
                <c:pt idx="30">
                  <c:v>72</c:v>
                </c:pt>
                <c:pt idx="31">
                  <c:v>101</c:v>
                </c:pt>
                <c:pt idx="32">
                  <c:v>72</c:v>
                </c:pt>
                <c:pt idx="33">
                  <c:v>91</c:v>
                </c:pt>
                <c:pt idx="34">
                  <c:v>78</c:v>
                </c:pt>
                <c:pt idx="35">
                  <c:v>96</c:v>
                </c:pt>
                <c:pt idx="36">
                  <c:v>120</c:v>
                </c:pt>
                <c:pt idx="37">
                  <c:v>112</c:v>
                </c:pt>
                <c:pt idx="38">
                  <c:v>72</c:v>
                </c:pt>
                <c:pt idx="39">
                  <c:v>150</c:v>
                </c:pt>
                <c:pt idx="40">
                  <c:v>110</c:v>
                </c:pt>
                <c:pt idx="41">
                  <c:v>104</c:v>
                </c:pt>
                <c:pt idx="42">
                  <c:v>99</c:v>
                </c:pt>
                <c:pt idx="43">
                  <c:v>145</c:v>
                </c:pt>
                <c:pt idx="44">
                  <c:v>111</c:v>
                </c:pt>
                <c:pt idx="45">
                  <c:v>86</c:v>
                </c:pt>
                <c:pt idx="46">
                  <c:v>84</c:v>
                </c:pt>
                <c:pt idx="47">
                  <c:v>123</c:v>
                </c:pt>
                <c:pt idx="48">
                  <c:v>97</c:v>
                </c:pt>
                <c:pt idx="49">
                  <c:v>98</c:v>
                </c:pt>
                <c:pt idx="50">
                  <c:v>72</c:v>
                </c:pt>
                <c:pt idx="51">
                  <c:v>73</c:v>
                </c:pt>
                <c:pt idx="52">
                  <c:v>111</c:v>
                </c:pt>
                <c:pt idx="53">
                  <c:v>86</c:v>
                </c:pt>
                <c:pt idx="54">
                  <c:v>120</c:v>
                </c:pt>
                <c:pt idx="55">
                  <c:v>84</c:v>
                </c:pt>
                <c:pt idx="56">
                  <c:v>108</c:v>
                </c:pt>
                <c:pt idx="57">
                  <c:v>118</c:v>
                </c:pt>
                <c:pt idx="58">
                  <c:v>92</c:v>
                </c:pt>
                <c:pt idx="59">
                  <c:v>88</c:v>
                </c:pt>
                <c:pt idx="60">
                  <c:v>101</c:v>
                </c:pt>
                <c:pt idx="61">
                  <c:v>91</c:v>
                </c:pt>
                <c:pt idx="62">
                  <c:v>120</c:v>
                </c:pt>
                <c:pt idx="63">
                  <c:v>98</c:v>
                </c:pt>
                <c:pt idx="64">
                  <c:v>98</c:v>
                </c:pt>
                <c:pt idx="65">
                  <c:v>98</c:v>
                </c:pt>
                <c:pt idx="66">
                  <c:v>96</c:v>
                </c:pt>
                <c:pt idx="67">
                  <c:v>116</c:v>
                </c:pt>
                <c:pt idx="68">
                  <c:v>114</c:v>
                </c:pt>
                <c:pt idx="69">
                  <c:v>98</c:v>
                </c:pt>
                <c:pt idx="70">
                  <c:v>91</c:v>
                </c:pt>
                <c:pt idx="71">
                  <c:v>129</c:v>
                </c:pt>
                <c:pt idx="72">
                  <c:v>88</c:v>
                </c:pt>
                <c:pt idx="73">
                  <c:v>82</c:v>
                </c:pt>
                <c:pt idx="74">
                  <c:v>135</c:v>
                </c:pt>
                <c:pt idx="75">
                  <c:v>133</c:v>
                </c:pt>
                <c:pt idx="76">
                  <c:v>112</c:v>
                </c:pt>
                <c:pt idx="77">
                  <c:v>168</c:v>
                </c:pt>
                <c:pt idx="78">
                  <c:v>78</c:v>
                </c:pt>
                <c:pt idx="79">
                  <c:v>110</c:v>
                </c:pt>
                <c:pt idx="80">
                  <c:v>132</c:v>
                </c:pt>
                <c:pt idx="81">
                  <c:v>137</c:v>
                </c:pt>
                <c:pt idx="82">
                  <c:v>127</c:v>
                </c:pt>
                <c:pt idx="83">
                  <c:v>112</c:v>
                </c:pt>
                <c:pt idx="84">
                  <c:v>85</c:v>
                </c:pt>
                <c:pt idx="85">
                  <c:v>74</c:v>
                </c:pt>
                <c:pt idx="86">
                  <c:v>109</c:v>
                </c:pt>
                <c:pt idx="87">
                  <c:v>108</c:v>
                </c:pt>
                <c:pt idx="88">
                  <c:v>100</c:v>
                </c:pt>
                <c:pt idx="89">
                  <c:v>168</c:v>
                </c:pt>
                <c:pt idx="90">
                  <c:v>87</c:v>
                </c:pt>
                <c:pt idx="91">
                  <c:v>84</c:v>
                </c:pt>
                <c:pt idx="92">
                  <c:v>87</c:v>
                </c:pt>
                <c:pt idx="93">
                  <c:v>101</c:v>
                </c:pt>
                <c:pt idx="94">
                  <c:v>130</c:v>
                </c:pt>
                <c:pt idx="95">
                  <c:v>72</c:v>
                </c:pt>
                <c:pt idx="96">
                  <c:v>129</c:v>
                </c:pt>
                <c:pt idx="97">
                  <c:v>100</c:v>
                </c:pt>
                <c:pt idx="98">
                  <c:v>86</c:v>
                </c:pt>
                <c:pt idx="99">
                  <c:v>98</c:v>
                </c:pt>
                <c:pt idx="100">
                  <c:v>112</c:v>
                </c:pt>
                <c:pt idx="101">
                  <c:v>85</c:v>
                </c:pt>
                <c:pt idx="102">
                  <c:v>96</c:v>
                </c:pt>
                <c:pt idx="103">
                  <c:v>150</c:v>
                </c:pt>
                <c:pt idx="104">
                  <c:v>168</c:v>
                </c:pt>
                <c:pt idx="105">
                  <c:v>108</c:v>
                </c:pt>
                <c:pt idx="106">
                  <c:v>78</c:v>
                </c:pt>
                <c:pt idx="107">
                  <c:v>86</c:v>
                </c:pt>
                <c:pt idx="108">
                  <c:v>133</c:v>
                </c:pt>
                <c:pt idx="109">
                  <c:v>107</c:v>
                </c:pt>
                <c:pt idx="110">
                  <c:v>100</c:v>
                </c:pt>
                <c:pt idx="111">
                  <c:v>108</c:v>
                </c:pt>
                <c:pt idx="112">
                  <c:v>155</c:v>
                </c:pt>
                <c:pt idx="113">
                  <c:v>90</c:v>
                </c:pt>
                <c:pt idx="114">
                  <c:v>137</c:v>
                </c:pt>
                <c:pt idx="115">
                  <c:v>140</c:v>
                </c:pt>
                <c:pt idx="116">
                  <c:v>98</c:v>
                </c:pt>
                <c:pt idx="117">
                  <c:v>111</c:v>
                </c:pt>
                <c:pt idx="118">
                  <c:v>101</c:v>
                </c:pt>
                <c:pt idx="119">
                  <c:v>109</c:v>
                </c:pt>
                <c:pt idx="120">
                  <c:v>132</c:v>
                </c:pt>
                <c:pt idx="121">
                  <c:v>137</c:v>
                </c:pt>
                <c:pt idx="122">
                  <c:v>72</c:v>
                </c:pt>
                <c:pt idx="123">
                  <c:v>76</c:v>
                </c:pt>
                <c:pt idx="124">
                  <c:v>124</c:v>
                </c:pt>
                <c:pt idx="125">
                  <c:v>99</c:v>
                </c:pt>
                <c:pt idx="126">
                  <c:v>90</c:v>
                </c:pt>
                <c:pt idx="127">
                  <c:v>98</c:v>
                </c:pt>
                <c:pt idx="128">
                  <c:v>85</c:v>
                </c:pt>
                <c:pt idx="129">
                  <c:v>136</c:v>
                </c:pt>
                <c:pt idx="130">
                  <c:v>168</c:v>
                </c:pt>
                <c:pt idx="131">
                  <c:v>96</c:v>
                </c:pt>
                <c:pt idx="132">
                  <c:v>97</c:v>
                </c:pt>
                <c:pt idx="133">
                  <c:v>124</c:v>
                </c:pt>
                <c:pt idx="134">
                  <c:v>111</c:v>
                </c:pt>
                <c:pt idx="135">
                  <c:v>147</c:v>
                </c:pt>
                <c:pt idx="136">
                  <c:v>101</c:v>
                </c:pt>
                <c:pt idx="137">
                  <c:v>111</c:v>
                </c:pt>
                <c:pt idx="138">
                  <c:v>122</c:v>
                </c:pt>
                <c:pt idx="139">
                  <c:v>85</c:v>
                </c:pt>
                <c:pt idx="140">
                  <c:v>137</c:v>
                </c:pt>
                <c:pt idx="141">
                  <c:v>99</c:v>
                </c:pt>
                <c:pt idx="142">
                  <c:v>75</c:v>
                </c:pt>
                <c:pt idx="143">
                  <c:v>84</c:v>
                </c:pt>
                <c:pt idx="144">
                  <c:v>115</c:v>
                </c:pt>
                <c:pt idx="145">
                  <c:v>124</c:v>
                </c:pt>
                <c:pt idx="146">
                  <c:v>139</c:v>
                </c:pt>
                <c:pt idx="147">
                  <c:v>102</c:v>
                </c:pt>
                <c:pt idx="148">
                  <c:v>114</c:v>
                </c:pt>
                <c:pt idx="149">
                  <c:v>135</c:v>
                </c:pt>
              </c:numCache>
            </c:numRef>
          </c:xVal>
          <c:yVal>
            <c:numRef>
              <c:f>'1a. Exploring Data'!$AV$4:$AV$153</c:f>
              <c:numCache>
                <c:formatCode>0.0</c:formatCode>
                <c:ptCount val="150"/>
                <c:pt idx="0">
                  <c:v>12.5</c:v>
                </c:pt>
                <c:pt idx="1">
                  <c:v>14.5</c:v>
                </c:pt>
                <c:pt idx="2">
                  <c:v>19</c:v>
                </c:pt>
                <c:pt idx="3">
                  <c:v>18.2</c:v>
                </c:pt>
                <c:pt idx="4">
                  <c:v>7.6</c:v>
                </c:pt>
                <c:pt idx="5">
                  <c:v>18.5</c:v>
                </c:pt>
                <c:pt idx="6">
                  <c:v>13.1</c:v>
                </c:pt>
                <c:pt idx="7">
                  <c:v>14.9</c:v>
                </c:pt>
                <c:pt idx="8">
                  <c:v>17.100000000000001</c:v>
                </c:pt>
                <c:pt idx="9">
                  <c:v>9.1999999999999993</c:v>
                </c:pt>
                <c:pt idx="10">
                  <c:v>10.3</c:v>
                </c:pt>
                <c:pt idx="11">
                  <c:v>19.3</c:v>
                </c:pt>
                <c:pt idx="12">
                  <c:v>8.1</c:v>
                </c:pt>
                <c:pt idx="13">
                  <c:v>9.1</c:v>
                </c:pt>
                <c:pt idx="14">
                  <c:v>15.7</c:v>
                </c:pt>
                <c:pt idx="15">
                  <c:v>9.8000000000000007</c:v>
                </c:pt>
                <c:pt idx="16">
                  <c:v>19.5</c:v>
                </c:pt>
                <c:pt idx="17">
                  <c:v>16.2</c:v>
                </c:pt>
                <c:pt idx="18">
                  <c:v>8</c:v>
                </c:pt>
                <c:pt idx="19">
                  <c:v>12.2</c:v>
                </c:pt>
                <c:pt idx="20">
                  <c:v>11.1</c:v>
                </c:pt>
                <c:pt idx="21">
                  <c:v>16.8</c:v>
                </c:pt>
                <c:pt idx="22">
                  <c:v>11.8</c:v>
                </c:pt>
                <c:pt idx="23">
                  <c:v>14</c:v>
                </c:pt>
                <c:pt idx="24">
                  <c:v>10.5</c:v>
                </c:pt>
                <c:pt idx="25">
                  <c:v>6.2</c:v>
                </c:pt>
                <c:pt idx="26">
                  <c:v>16.899999999999999</c:v>
                </c:pt>
                <c:pt idx="27">
                  <c:v>7.9</c:v>
                </c:pt>
                <c:pt idx="28">
                  <c:v>9.6</c:v>
                </c:pt>
                <c:pt idx="29">
                  <c:v>16.3</c:v>
                </c:pt>
                <c:pt idx="30">
                  <c:v>11.2</c:v>
                </c:pt>
                <c:pt idx="31">
                  <c:v>13.1</c:v>
                </c:pt>
                <c:pt idx="32">
                  <c:v>8</c:v>
                </c:pt>
                <c:pt idx="33">
                  <c:v>16.100000000000001</c:v>
                </c:pt>
                <c:pt idx="34">
                  <c:v>10.4</c:v>
                </c:pt>
                <c:pt idx="35">
                  <c:v>7.4</c:v>
                </c:pt>
                <c:pt idx="36">
                  <c:v>10.5</c:v>
                </c:pt>
                <c:pt idx="37">
                  <c:v>12</c:v>
                </c:pt>
                <c:pt idx="38">
                  <c:v>14.5</c:v>
                </c:pt>
                <c:pt idx="39">
                  <c:v>5.9</c:v>
                </c:pt>
                <c:pt idx="40">
                  <c:v>9</c:v>
                </c:pt>
                <c:pt idx="41">
                  <c:v>15.8</c:v>
                </c:pt>
                <c:pt idx="42">
                  <c:v>14</c:v>
                </c:pt>
                <c:pt idx="43">
                  <c:v>15.3</c:v>
                </c:pt>
                <c:pt idx="44">
                  <c:v>14.4</c:v>
                </c:pt>
                <c:pt idx="45">
                  <c:v>14.8</c:v>
                </c:pt>
                <c:pt idx="46">
                  <c:v>12.1</c:v>
                </c:pt>
                <c:pt idx="47">
                  <c:v>8</c:v>
                </c:pt>
                <c:pt idx="48">
                  <c:v>8.4</c:v>
                </c:pt>
                <c:pt idx="49">
                  <c:v>10.6</c:v>
                </c:pt>
                <c:pt idx="50">
                  <c:v>10.9</c:v>
                </c:pt>
                <c:pt idx="51">
                  <c:v>8.6999999999999993</c:v>
                </c:pt>
                <c:pt idx="52">
                  <c:v>9.5</c:v>
                </c:pt>
                <c:pt idx="53">
                  <c:v>6.8</c:v>
                </c:pt>
                <c:pt idx="54">
                  <c:v>7.2</c:v>
                </c:pt>
                <c:pt idx="55">
                  <c:v>11.3</c:v>
                </c:pt>
                <c:pt idx="56">
                  <c:v>9.4</c:v>
                </c:pt>
                <c:pt idx="57">
                  <c:v>8.6</c:v>
                </c:pt>
                <c:pt idx="58">
                  <c:v>17.100000000000001</c:v>
                </c:pt>
                <c:pt idx="59">
                  <c:v>15.4</c:v>
                </c:pt>
                <c:pt idx="60">
                  <c:v>11</c:v>
                </c:pt>
                <c:pt idx="61">
                  <c:v>15.6</c:v>
                </c:pt>
                <c:pt idx="62">
                  <c:v>7.6</c:v>
                </c:pt>
                <c:pt idx="63">
                  <c:v>11.4</c:v>
                </c:pt>
                <c:pt idx="64">
                  <c:v>23.5</c:v>
                </c:pt>
                <c:pt idx="65">
                  <c:v>12.4</c:v>
                </c:pt>
                <c:pt idx="66">
                  <c:v>13.4</c:v>
                </c:pt>
                <c:pt idx="67">
                  <c:v>13.8</c:v>
                </c:pt>
                <c:pt idx="68">
                  <c:v>11.6</c:v>
                </c:pt>
                <c:pt idx="69">
                  <c:v>11.8</c:v>
                </c:pt>
                <c:pt idx="70">
                  <c:v>12.4</c:v>
                </c:pt>
                <c:pt idx="71">
                  <c:v>8.1</c:v>
                </c:pt>
                <c:pt idx="72">
                  <c:v>9.5</c:v>
                </c:pt>
                <c:pt idx="73">
                  <c:v>8.4</c:v>
                </c:pt>
                <c:pt idx="74">
                  <c:v>9</c:v>
                </c:pt>
                <c:pt idx="75">
                  <c:v>15.5</c:v>
                </c:pt>
                <c:pt idx="76">
                  <c:v>10.4</c:v>
                </c:pt>
                <c:pt idx="77">
                  <c:v>12.7</c:v>
                </c:pt>
                <c:pt idx="78">
                  <c:v>14</c:v>
                </c:pt>
                <c:pt idx="79">
                  <c:v>9.4</c:v>
                </c:pt>
                <c:pt idx="80">
                  <c:v>14</c:v>
                </c:pt>
                <c:pt idx="81">
                  <c:v>15.9</c:v>
                </c:pt>
                <c:pt idx="82">
                  <c:v>7.5</c:v>
                </c:pt>
                <c:pt idx="83">
                  <c:v>8.1</c:v>
                </c:pt>
                <c:pt idx="84">
                  <c:v>10.3</c:v>
                </c:pt>
                <c:pt idx="85">
                  <c:v>7.7</c:v>
                </c:pt>
                <c:pt idx="86">
                  <c:v>8.5</c:v>
                </c:pt>
                <c:pt idx="87">
                  <c:v>10.7</c:v>
                </c:pt>
                <c:pt idx="88">
                  <c:v>7.4</c:v>
                </c:pt>
                <c:pt idx="89">
                  <c:v>14.8</c:v>
                </c:pt>
                <c:pt idx="90">
                  <c:v>7.3</c:v>
                </c:pt>
                <c:pt idx="91">
                  <c:v>7.6</c:v>
                </c:pt>
                <c:pt idx="92">
                  <c:v>9</c:v>
                </c:pt>
                <c:pt idx="93">
                  <c:v>12.9</c:v>
                </c:pt>
                <c:pt idx="94">
                  <c:v>9</c:v>
                </c:pt>
                <c:pt idx="95">
                  <c:v>18.2</c:v>
                </c:pt>
                <c:pt idx="96">
                  <c:v>14.4</c:v>
                </c:pt>
                <c:pt idx="97">
                  <c:v>8.8000000000000007</c:v>
                </c:pt>
                <c:pt idx="98">
                  <c:v>12.5</c:v>
                </c:pt>
                <c:pt idx="99">
                  <c:v>13.3</c:v>
                </c:pt>
                <c:pt idx="100">
                  <c:v>12.5</c:v>
                </c:pt>
                <c:pt idx="101">
                  <c:v>13.2</c:v>
                </c:pt>
                <c:pt idx="102">
                  <c:v>11.1</c:v>
                </c:pt>
                <c:pt idx="103">
                  <c:v>8.3000000000000007</c:v>
                </c:pt>
                <c:pt idx="104">
                  <c:v>9.3000000000000007</c:v>
                </c:pt>
                <c:pt idx="105">
                  <c:v>8.1999999999999993</c:v>
                </c:pt>
                <c:pt idx="106">
                  <c:v>14.8</c:v>
                </c:pt>
                <c:pt idx="107">
                  <c:v>10.7</c:v>
                </c:pt>
                <c:pt idx="108">
                  <c:v>8.8000000000000007</c:v>
                </c:pt>
                <c:pt idx="109">
                  <c:v>9.6999999999999993</c:v>
                </c:pt>
                <c:pt idx="110">
                  <c:v>9.6999999999999993</c:v>
                </c:pt>
                <c:pt idx="111">
                  <c:v>10.5</c:v>
                </c:pt>
                <c:pt idx="112">
                  <c:v>8.9</c:v>
                </c:pt>
                <c:pt idx="113">
                  <c:v>7.9</c:v>
                </c:pt>
                <c:pt idx="114">
                  <c:v>21</c:v>
                </c:pt>
                <c:pt idx="115">
                  <c:v>12.7</c:v>
                </c:pt>
                <c:pt idx="116">
                  <c:v>9.4</c:v>
                </c:pt>
                <c:pt idx="117">
                  <c:v>7.5</c:v>
                </c:pt>
                <c:pt idx="118">
                  <c:v>11.8</c:v>
                </c:pt>
                <c:pt idx="119">
                  <c:v>11.4</c:v>
                </c:pt>
                <c:pt idx="120">
                  <c:v>7.2</c:v>
                </c:pt>
                <c:pt idx="121">
                  <c:v>20.399999999999999</c:v>
                </c:pt>
                <c:pt idx="122">
                  <c:v>9.8000000000000007</c:v>
                </c:pt>
                <c:pt idx="123">
                  <c:v>16.2</c:v>
                </c:pt>
                <c:pt idx="124">
                  <c:v>11.4</c:v>
                </c:pt>
                <c:pt idx="125">
                  <c:v>18.3</c:v>
                </c:pt>
                <c:pt idx="126">
                  <c:v>8.6999999999999993</c:v>
                </c:pt>
                <c:pt idx="127">
                  <c:v>9.1</c:v>
                </c:pt>
                <c:pt idx="128">
                  <c:v>9.6999999999999993</c:v>
                </c:pt>
                <c:pt idx="129">
                  <c:v>6.6</c:v>
                </c:pt>
                <c:pt idx="130">
                  <c:v>9.1</c:v>
                </c:pt>
                <c:pt idx="131">
                  <c:v>9.6999999999999993</c:v>
                </c:pt>
                <c:pt idx="132">
                  <c:v>7.8</c:v>
                </c:pt>
                <c:pt idx="133">
                  <c:v>13.9</c:v>
                </c:pt>
                <c:pt idx="134">
                  <c:v>10.3</c:v>
                </c:pt>
                <c:pt idx="135">
                  <c:v>11.7</c:v>
                </c:pt>
                <c:pt idx="136">
                  <c:v>9.4</c:v>
                </c:pt>
                <c:pt idx="137">
                  <c:v>9.5</c:v>
                </c:pt>
                <c:pt idx="138">
                  <c:v>8.6999999999999993</c:v>
                </c:pt>
                <c:pt idx="139">
                  <c:v>12.8</c:v>
                </c:pt>
                <c:pt idx="140">
                  <c:v>6.6</c:v>
                </c:pt>
                <c:pt idx="141">
                  <c:v>17</c:v>
                </c:pt>
                <c:pt idx="142">
                  <c:v>16.7</c:v>
                </c:pt>
                <c:pt idx="143">
                  <c:v>15.9</c:v>
                </c:pt>
                <c:pt idx="144">
                  <c:v>7.9</c:v>
                </c:pt>
                <c:pt idx="145">
                  <c:v>14.1</c:v>
                </c:pt>
                <c:pt idx="146">
                  <c:v>8.1</c:v>
                </c:pt>
                <c:pt idx="147">
                  <c:v>13.6</c:v>
                </c:pt>
                <c:pt idx="148">
                  <c:v>10</c:v>
                </c:pt>
                <c:pt idx="149">
                  <c:v>11.6</c:v>
                </c:pt>
              </c:numCache>
            </c:numRef>
          </c:yVal>
          <c:smooth val="0"/>
          <c:extLst>
            <c:ext xmlns:c16="http://schemas.microsoft.com/office/drawing/2014/chart" uri="{C3380CC4-5D6E-409C-BE32-E72D297353CC}">
              <c16:uniqueId val="{00000000-7218-6441-8E28-810734CF5354}"/>
            </c:ext>
          </c:extLst>
        </c:ser>
        <c:dLbls>
          <c:showLegendKey val="0"/>
          <c:showVal val="0"/>
          <c:showCatName val="0"/>
          <c:showSerName val="0"/>
          <c:showPercent val="0"/>
          <c:showBubbleSize val="0"/>
        </c:dLbls>
        <c:axId val="1962459279"/>
        <c:axId val="1962162239"/>
      </c:scatterChart>
      <c:valAx>
        <c:axId val="1962459279"/>
        <c:scaling>
          <c:orientation val="minMax"/>
          <c:min val="6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Trading Hours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162239"/>
        <c:crosses val="autoZero"/>
        <c:crossBetween val="midCat"/>
        <c:majorUnit val="20"/>
      </c:valAx>
      <c:valAx>
        <c:axId val="19621622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4592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Sundays v.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'1a. Exploring Data'!$BG$3</c:f>
              <c:strCache>
                <c:ptCount val="1"/>
                <c:pt idx="0">
                  <c:v>Sundays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'1a. Exploring Data'!$BG$4:$BG$153</c:f>
              <c:numCache>
                <c:formatCode>General</c:formatCode>
                <c:ptCount val="150"/>
                <c:pt idx="0">
                  <c:v>0</c:v>
                </c:pt>
                <c:pt idx="1">
                  <c:v>0</c:v>
                </c:pt>
                <c:pt idx="2">
                  <c:v>1</c:v>
                </c:pt>
                <c:pt idx="3">
                  <c:v>1</c:v>
                </c:pt>
                <c:pt idx="4">
                  <c:v>1</c:v>
                </c:pt>
                <c:pt idx="5">
                  <c:v>1</c:v>
                </c:pt>
                <c:pt idx="6">
                  <c:v>1</c:v>
                </c:pt>
                <c:pt idx="7">
                  <c:v>0</c:v>
                </c:pt>
                <c:pt idx="8">
                  <c:v>0</c:v>
                </c:pt>
                <c:pt idx="9">
                  <c:v>1</c:v>
                </c:pt>
                <c:pt idx="10">
                  <c:v>0</c:v>
                </c:pt>
                <c:pt idx="11">
                  <c:v>0</c:v>
                </c:pt>
                <c:pt idx="12">
                  <c:v>1</c:v>
                </c:pt>
                <c:pt idx="13">
                  <c:v>0</c:v>
                </c:pt>
                <c:pt idx="14">
                  <c:v>0</c:v>
                </c:pt>
                <c:pt idx="15">
                  <c:v>1</c:v>
                </c:pt>
                <c:pt idx="16">
                  <c:v>1</c:v>
                </c:pt>
                <c:pt idx="17">
                  <c:v>1</c:v>
                </c:pt>
                <c:pt idx="18">
                  <c:v>1</c:v>
                </c:pt>
                <c:pt idx="19">
                  <c:v>1</c:v>
                </c:pt>
                <c:pt idx="20">
                  <c:v>1</c:v>
                </c:pt>
                <c:pt idx="21">
                  <c:v>1</c:v>
                </c:pt>
                <c:pt idx="22">
                  <c:v>1</c:v>
                </c:pt>
                <c:pt idx="23">
                  <c:v>0</c:v>
                </c:pt>
                <c:pt idx="24">
                  <c:v>0</c:v>
                </c:pt>
                <c:pt idx="25">
                  <c:v>1</c:v>
                </c:pt>
                <c:pt idx="26">
                  <c:v>1</c:v>
                </c:pt>
                <c:pt idx="27">
                  <c:v>0</c:v>
                </c:pt>
                <c:pt idx="28">
                  <c:v>0</c:v>
                </c:pt>
                <c:pt idx="29">
                  <c:v>1</c:v>
                </c:pt>
                <c:pt idx="30">
                  <c:v>1</c:v>
                </c:pt>
                <c:pt idx="31">
                  <c:v>1</c:v>
                </c:pt>
                <c:pt idx="32">
                  <c:v>1</c:v>
                </c:pt>
                <c:pt idx="33">
                  <c:v>1</c:v>
                </c:pt>
                <c:pt idx="34">
                  <c:v>0</c:v>
                </c:pt>
                <c:pt idx="35">
                  <c:v>0</c:v>
                </c:pt>
                <c:pt idx="36">
                  <c:v>0</c:v>
                </c:pt>
                <c:pt idx="37">
                  <c:v>0</c:v>
                </c:pt>
                <c:pt idx="38">
                  <c:v>1</c:v>
                </c:pt>
                <c:pt idx="39">
                  <c:v>1</c:v>
                </c:pt>
                <c:pt idx="40">
                  <c:v>0</c:v>
                </c:pt>
                <c:pt idx="41">
                  <c:v>0</c:v>
                </c:pt>
                <c:pt idx="42">
                  <c:v>0</c:v>
                </c:pt>
                <c:pt idx="43">
                  <c:v>1</c:v>
                </c:pt>
                <c:pt idx="44">
                  <c:v>0</c:v>
                </c:pt>
                <c:pt idx="45">
                  <c:v>0</c:v>
                </c:pt>
                <c:pt idx="46">
                  <c:v>1</c:v>
                </c:pt>
                <c:pt idx="47">
                  <c:v>0</c:v>
                </c:pt>
                <c:pt idx="48">
                  <c:v>1</c:v>
                </c:pt>
                <c:pt idx="49">
                  <c:v>0</c:v>
                </c:pt>
                <c:pt idx="50">
                  <c:v>1</c:v>
                </c:pt>
                <c:pt idx="51">
                  <c:v>1</c:v>
                </c:pt>
                <c:pt idx="52">
                  <c:v>0</c:v>
                </c:pt>
                <c:pt idx="53">
                  <c:v>0</c:v>
                </c:pt>
                <c:pt idx="54">
                  <c:v>1</c:v>
                </c:pt>
                <c:pt idx="55">
                  <c:v>1</c:v>
                </c:pt>
                <c:pt idx="56">
                  <c:v>0</c:v>
                </c:pt>
                <c:pt idx="57">
                  <c:v>1</c:v>
                </c:pt>
                <c:pt idx="58">
                  <c:v>1</c:v>
                </c:pt>
                <c:pt idx="59">
                  <c:v>1</c:v>
                </c:pt>
                <c:pt idx="60">
                  <c:v>1</c:v>
                </c:pt>
                <c:pt idx="61">
                  <c:v>0</c:v>
                </c:pt>
                <c:pt idx="62">
                  <c:v>0</c:v>
                </c:pt>
                <c:pt idx="63">
                  <c:v>1</c:v>
                </c:pt>
                <c:pt idx="64">
                  <c:v>1</c:v>
                </c:pt>
                <c:pt idx="65">
                  <c:v>1</c:v>
                </c:pt>
                <c:pt idx="66">
                  <c:v>1</c:v>
                </c:pt>
                <c:pt idx="67">
                  <c:v>0</c:v>
                </c:pt>
                <c:pt idx="68">
                  <c:v>1</c:v>
                </c:pt>
                <c:pt idx="69">
                  <c:v>1</c:v>
                </c:pt>
                <c:pt idx="70">
                  <c:v>0</c:v>
                </c:pt>
                <c:pt idx="71">
                  <c:v>1</c:v>
                </c:pt>
                <c:pt idx="72">
                  <c:v>0</c:v>
                </c:pt>
                <c:pt idx="73">
                  <c:v>1</c:v>
                </c:pt>
                <c:pt idx="74">
                  <c:v>1</c:v>
                </c:pt>
                <c:pt idx="75">
                  <c:v>0</c:v>
                </c:pt>
                <c:pt idx="76">
                  <c:v>0</c:v>
                </c:pt>
                <c:pt idx="77">
                  <c:v>1</c:v>
                </c:pt>
                <c:pt idx="78">
                  <c:v>1</c:v>
                </c:pt>
                <c:pt idx="79">
                  <c:v>0</c:v>
                </c:pt>
                <c:pt idx="80">
                  <c:v>1</c:v>
                </c:pt>
                <c:pt idx="81">
                  <c:v>0</c:v>
                </c:pt>
                <c:pt idx="82">
                  <c:v>1</c:v>
                </c:pt>
                <c:pt idx="83">
                  <c:v>1</c:v>
                </c:pt>
                <c:pt idx="84">
                  <c:v>1</c:v>
                </c:pt>
                <c:pt idx="85">
                  <c:v>1</c:v>
                </c:pt>
                <c:pt idx="86">
                  <c:v>0</c:v>
                </c:pt>
                <c:pt idx="87">
                  <c:v>0</c:v>
                </c:pt>
                <c:pt idx="88">
                  <c:v>1</c:v>
                </c:pt>
                <c:pt idx="89">
                  <c:v>1</c:v>
                </c:pt>
                <c:pt idx="90">
                  <c:v>1</c:v>
                </c:pt>
                <c:pt idx="91">
                  <c:v>1</c:v>
                </c:pt>
                <c:pt idx="92">
                  <c:v>0</c:v>
                </c:pt>
                <c:pt idx="93">
                  <c:v>1</c:v>
                </c:pt>
                <c:pt idx="94">
                  <c:v>1</c:v>
                </c:pt>
                <c:pt idx="95">
                  <c:v>1</c:v>
                </c:pt>
                <c:pt idx="96">
                  <c:v>1</c:v>
                </c:pt>
                <c:pt idx="97">
                  <c:v>0</c:v>
                </c:pt>
                <c:pt idx="98">
                  <c:v>1</c:v>
                </c:pt>
                <c:pt idx="99">
                  <c:v>1</c:v>
                </c:pt>
                <c:pt idx="100">
                  <c:v>0</c:v>
                </c:pt>
                <c:pt idx="101">
                  <c:v>1</c:v>
                </c:pt>
                <c:pt idx="102">
                  <c:v>0</c:v>
                </c:pt>
                <c:pt idx="103">
                  <c:v>1</c:v>
                </c:pt>
                <c:pt idx="104">
                  <c:v>1</c:v>
                </c:pt>
                <c:pt idx="105">
                  <c:v>1</c:v>
                </c:pt>
                <c:pt idx="106">
                  <c:v>1</c:v>
                </c:pt>
                <c:pt idx="107">
                  <c:v>1</c:v>
                </c:pt>
                <c:pt idx="108">
                  <c:v>0</c:v>
                </c:pt>
                <c:pt idx="109">
                  <c:v>1</c:v>
                </c:pt>
                <c:pt idx="110">
                  <c:v>1</c:v>
                </c:pt>
                <c:pt idx="111">
                  <c:v>0</c:v>
                </c:pt>
                <c:pt idx="112">
                  <c:v>1</c:v>
                </c:pt>
                <c:pt idx="113">
                  <c:v>0</c:v>
                </c:pt>
                <c:pt idx="114">
                  <c:v>0</c:v>
                </c:pt>
                <c:pt idx="115">
                  <c:v>1</c:v>
                </c:pt>
                <c:pt idx="116">
                  <c:v>1</c:v>
                </c:pt>
                <c:pt idx="117">
                  <c:v>0</c:v>
                </c:pt>
                <c:pt idx="118">
                  <c:v>0</c:v>
                </c:pt>
                <c:pt idx="119">
                  <c:v>0</c:v>
                </c:pt>
                <c:pt idx="120">
                  <c:v>1</c:v>
                </c:pt>
                <c:pt idx="121">
                  <c:v>0</c:v>
                </c:pt>
                <c:pt idx="122">
                  <c:v>1</c:v>
                </c:pt>
                <c:pt idx="123">
                  <c:v>1</c:v>
                </c:pt>
                <c:pt idx="124">
                  <c:v>1</c:v>
                </c:pt>
                <c:pt idx="125">
                  <c:v>1</c:v>
                </c:pt>
                <c:pt idx="126">
                  <c:v>1</c:v>
                </c:pt>
                <c:pt idx="127">
                  <c:v>1</c:v>
                </c:pt>
                <c:pt idx="128">
                  <c:v>0</c:v>
                </c:pt>
                <c:pt idx="129">
                  <c:v>1</c:v>
                </c:pt>
                <c:pt idx="130">
                  <c:v>1</c:v>
                </c:pt>
                <c:pt idx="131">
                  <c:v>1</c:v>
                </c:pt>
                <c:pt idx="132">
                  <c:v>1</c:v>
                </c:pt>
                <c:pt idx="133">
                  <c:v>1</c:v>
                </c:pt>
                <c:pt idx="134">
                  <c:v>0</c:v>
                </c:pt>
                <c:pt idx="135">
                  <c:v>1</c:v>
                </c:pt>
                <c:pt idx="136">
                  <c:v>1</c:v>
                </c:pt>
                <c:pt idx="137">
                  <c:v>0</c:v>
                </c:pt>
                <c:pt idx="138">
                  <c:v>1</c:v>
                </c:pt>
                <c:pt idx="139">
                  <c:v>1</c:v>
                </c:pt>
                <c:pt idx="140">
                  <c:v>0</c:v>
                </c:pt>
                <c:pt idx="141">
                  <c:v>1</c:v>
                </c:pt>
                <c:pt idx="142">
                  <c:v>1</c:v>
                </c:pt>
                <c:pt idx="143">
                  <c:v>1</c:v>
                </c:pt>
                <c:pt idx="144">
                  <c:v>0</c:v>
                </c:pt>
                <c:pt idx="145">
                  <c:v>1</c:v>
                </c:pt>
                <c:pt idx="146">
                  <c:v>0</c:v>
                </c:pt>
                <c:pt idx="147">
                  <c:v>0</c:v>
                </c:pt>
                <c:pt idx="148">
                  <c:v>0</c:v>
                </c:pt>
                <c:pt idx="149">
                  <c:v>1</c:v>
                </c:pt>
              </c:numCache>
            </c:numRef>
          </c:xVal>
          <c:yVal>
            <c:numRef>
              <c:f>'1a. Exploring Data'!$BF$4:$BF$153</c:f>
              <c:numCache>
                <c:formatCode>0.0</c:formatCode>
                <c:ptCount val="150"/>
                <c:pt idx="0">
                  <c:v>12.5</c:v>
                </c:pt>
                <c:pt idx="1">
                  <c:v>14.5</c:v>
                </c:pt>
                <c:pt idx="2">
                  <c:v>19</c:v>
                </c:pt>
                <c:pt idx="3">
                  <c:v>18.2</c:v>
                </c:pt>
                <c:pt idx="4">
                  <c:v>7.6</c:v>
                </c:pt>
                <c:pt idx="5">
                  <c:v>18.5</c:v>
                </c:pt>
                <c:pt idx="6">
                  <c:v>13.1</c:v>
                </c:pt>
                <c:pt idx="7">
                  <c:v>14.9</c:v>
                </c:pt>
                <c:pt idx="8">
                  <c:v>17.100000000000001</c:v>
                </c:pt>
                <c:pt idx="9">
                  <c:v>9.1999999999999993</c:v>
                </c:pt>
                <c:pt idx="10">
                  <c:v>10.3</c:v>
                </c:pt>
                <c:pt idx="11">
                  <c:v>19.3</c:v>
                </c:pt>
                <c:pt idx="12">
                  <c:v>8.1</c:v>
                </c:pt>
                <c:pt idx="13">
                  <c:v>9.1</c:v>
                </c:pt>
                <c:pt idx="14">
                  <c:v>15.7</c:v>
                </c:pt>
                <c:pt idx="15">
                  <c:v>9.8000000000000007</c:v>
                </c:pt>
                <c:pt idx="16">
                  <c:v>19.5</c:v>
                </c:pt>
                <c:pt idx="17">
                  <c:v>16.2</c:v>
                </c:pt>
                <c:pt idx="18">
                  <c:v>8</c:v>
                </c:pt>
                <c:pt idx="19">
                  <c:v>12.2</c:v>
                </c:pt>
                <c:pt idx="20">
                  <c:v>11.1</c:v>
                </c:pt>
                <c:pt idx="21">
                  <c:v>16.8</c:v>
                </c:pt>
                <c:pt idx="22">
                  <c:v>11.8</c:v>
                </c:pt>
                <c:pt idx="23">
                  <c:v>14</c:v>
                </c:pt>
                <c:pt idx="24">
                  <c:v>10.5</c:v>
                </c:pt>
                <c:pt idx="25">
                  <c:v>6.2</c:v>
                </c:pt>
                <c:pt idx="26">
                  <c:v>16.899999999999999</c:v>
                </c:pt>
                <c:pt idx="27">
                  <c:v>7.9</c:v>
                </c:pt>
                <c:pt idx="28">
                  <c:v>9.6</c:v>
                </c:pt>
                <c:pt idx="29">
                  <c:v>16.3</c:v>
                </c:pt>
                <c:pt idx="30">
                  <c:v>11.2</c:v>
                </c:pt>
                <c:pt idx="31">
                  <c:v>13.1</c:v>
                </c:pt>
                <c:pt idx="32">
                  <c:v>8</c:v>
                </c:pt>
                <c:pt idx="33">
                  <c:v>16.100000000000001</c:v>
                </c:pt>
                <c:pt idx="34">
                  <c:v>10.4</c:v>
                </c:pt>
                <c:pt idx="35">
                  <c:v>7.4</c:v>
                </c:pt>
                <c:pt idx="36">
                  <c:v>10.5</c:v>
                </c:pt>
                <c:pt idx="37">
                  <c:v>12</c:v>
                </c:pt>
                <c:pt idx="38">
                  <c:v>14.5</c:v>
                </c:pt>
                <c:pt idx="39">
                  <c:v>5.9</c:v>
                </c:pt>
                <c:pt idx="40">
                  <c:v>9</c:v>
                </c:pt>
                <c:pt idx="41">
                  <c:v>15.8</c:v>
                </c:pt>
                <c:pt idx="42">
                  <c:v>14</c:v>
                </c:pt>
                <c:pt idx="43">
                  <c:v>15.3</c:v>
                </c:pt>
                <c:pt idx="44">
                  <c:v>14.4</c:v>
                </c:pt>
                <c:pt idx="45">
                  <c:v>14.8</c:v>
                </c:pt>
                <c:pt idx="46">
                  <c:v>12.1</c:v>
                </c:pt>
                <c:pt idx="47">
                  <c:v>8</c:v>
                </c:pt>
                <c:pt idx="48">
                  <c:v>8.4</c:v>
                </c:pt>
                <c:pt idx="49">
                  <c:v>10.6</c:v>
                </c:pt>
                <c:pt idx="50">
                  <c:v>10.9</c:v>
                </c:pt>
                <c:pt idx="51">
                  <c:v>8.6999999999999993</c:v>
                </c:pt>
                <c:pt idx="52">
                  <c:v>9.5</c:v>
                </c:pt>
                <c:pt idx="53">
                  <c:v>6.8</c:v>
                </c:pt>
                <c:pt idx="54">
                  <c:v>7.2</c:v>
                </c:pt>
                <c:pt idx="55">
                  <c:v>11.3</c:v>
                </c:pt>
                <c:pt idx="56">
                  <c:v>9.4</c:v>
                </c:pt>
                <c:pt idx="57">
                  <c:v>8.6</c:v>
                </c:pt>
                <c:pt idx="58">
                  <c:v>17.100000000000001</c:v>
                </c:pt>
                <c:pt idx="59">
                  <c:v>15.4</c:v>
                </c:pt>
                <c:pt idx="60">
                  <c:v>11</c:v>
                </c:pt>
                <c:pt idx="61">
                  <c:v>15.6</c:v>
                </c:pt>
                <c:pt idx="62">
                  <c:v>7.6</c:v>
                </c:pt>
                <c:pt idx="63">
                  <c:v>11.4</c:v>
                </c:pt>
                <c:pt idx="64">
                  <c:v>23.5</c:v>
                </c:pt>
                <c:pt idx="65">
                  <c:v>12.4</c:v>
                </c:pt>
                <c:pt idx="66">
                  <c:v>13.4</c:v>
                </c:pt>
                <c:pt idx="67">
                  <c:v>13.8</c:v>
                </c:pt>
                <c:pt idx="68">
                  <c:v>11.6</c:v>
                </c:pt>
                <c:pt idx="69">
                  <c:v>11.8</c:v>
                </c:pt>
                <c:pt idx="70">
                  <c:v>12.4</c:v>
                </c:pt>
                <c:pt idx="71">
                  <c:v>8.1</c:v>
                </c:pt>
                <c:pt idx="72">
                  <c:v>9.5</c:v>
                </c:pt>
                <c:pt idx="73">
                  <c:v>8.4</c:v>
                </c:pt>
                <c:pt idx="74">
                  <c:v>9</c:v>
                </c:pt>
                <c:pt idx="75">
                  <c:v>15.5</c:v>
                </c:pt>
                <c:pt idx="76">
                  <c:v>10.4</c:v>
                </c:pt>
                <c:pt idx="77">
                  <c:v>12.7</c:v>
                </c:pt>
                <c:pt idx="78">
                  <c:v>14</c:v>
                </c:pt>
                <c:pt idx="79">
                  <c:v>9.4</c:v>
                </c:pt>
                <c:pt idx="80">
                  <c:v>14</c:v>
                </c:pt>
                <c:pt idx="81">
                  <c:v>15.9</c:v>
                </c:pt>
                <c:pt idx="82">
                  <c:v>7.5</c:v>
                </c:pt>
                <c:pt idx="83">
                  <c:v>8.1</c:v>
                </c:pt>
                <c:pt idx="84">
                  <c:v>10.3</c:v>
                </c:pt>
                <c:pt idx="85">
                  <c:v>7.7</c:v>
                </c:pt>
                <c:pt idx="86">
                  <c:v>8.5</c:v>
                </c:pt>
                <c:pt idx="87">
                  <c:v>10.7</c:v>
                </c:pt>
                <c:pt idx="88">
                  <c:v>7.4</c:v>
                </c:pt>
                <c:pt idx="89">
                  <c:v>14.8</c:v>
                </c:pt>
                <c:pt idx="90">
                  <c:v>7.3</c:v>
                </c:pt>
                <c:pt idx="91">
                  <c:v>7.6</c:v>
                </c:pt>
                <c:pt idx="92">
                  <c:v>9</c:v>
                </c:pt>
                <c:pt idx="93">
                  <c:v>12.9</c:v>
                </c:pt>
                <c:pt idx="94">
                  <c:v>9</c:v>
                </c:pt>
                <c:pt idx="95">
                  <c:v>18.2</c:v>
                </c:pt>
                <c:pt idx="96">
                  <c:v>14.4</c:v>
                </c:pt>
                <c:pt idx="97">
                  <c:v>8.8000000000000007</c:v>
                </c:pt>
                <c:pt idx="98">
                  <c:v>12.5</c:v>
                </c:pt>
                <c:pt idx="99">
                  <c:v>13.3</c:v>
                </c:pt>
                <c:pt idx="100">
                  <c:v>12.5</c:v>
                </c:pt>
                <c:pt idx="101">
                  <c:v>13.2</c:v>
                </c:pt>
                <c:pt idx="102">
                  <c:v>11.1</c:v>
                </c:pt>
                <c:pt idx="103">
                  <c:v>8.3000000000000007</c:v>
                </c:pt>
                <c:pt idx="104">
                  <c:v>9.3000000000000007</c:v>
                </c:pt>
                <c:pt idx="105">
                  <c:v>8.1999999999999993</c:v>
                </c:pt>
                <c:pt idx="106">
                  <c:v>14.8</c:v>
                </c:pt>
                <c:pt idx="107">
                  <c:v>10.7</c:v>
                </c:pt>
                <c:pt idx="108">
                  <c:v>8.8000000000000007</c:v>
                </c:pt>
                <c:pt idx="109">
                  <c:v>9.6999999999999993</c:v>
                </c:pt>
                <c:pt idx="110">
                  <c:v>9.6999999999999993</c:v>
                </c:pt>
                <c:pt idx="111">
                  <c:v>10.5</c:v>
                </c:pt>
                <c:pt idx="112">
                  <c:v>8.9</c:v>
                </c:pt>
                <c:pt idx="113">
                  <c:v>7.9</c:v>
                </c:pt>
                <c:pt idx="114">
                  <c:v>21</c:v>
                </c:pt>
                <c:pt idx="115">
                  <c:v>12.7</c:v>
                </c:pt>
                <c:pt idx="116">
                  <c:v>9.4</c:v>
                </c:pt>
                <c:pt idx="117">
                  <c:v>7.5</c:v>
                </c:pt>
                <c:pt idx="118">
                  <c:v>11.8</c:v>
                </c:pt>
                <c:pt idx="119">
                  <c:v>11.4</c:v>
                </c:pt>
                <c:pt idx="120">
                  <c:v>7.2</c:v>
                </c:pt>
                <c:pt idx="121">
                  <c:v>20.399999999999999</c:v>
                </c:pt>
                <c:pt idx="122">
                  <c:v>9.8000000000000007</c:v>
                </c:pt>
                <c:pt idx="123">
                  <c:v>16.2</c:v>
                </c:pt>
                <c:pt idx="124">
                  <c:v>11.4</c:v>
                </c:pt>
                <c:pt idx="125">
                  <c:v>18.3</c:v>
                </c:pt>
                <c:pt idx="126">
                  <c:v>8.6999999999999993</c:v>
                </c:pt>
                <c:pt idx="127">
                  <c:v>9.1</c:v>
                </c:pt>
                <c:pt idx="128">
                  <c:v>9.6999999999999993</c:v>
                </c:pt>
                <c:pt idx="129">
                  <c:v>6.6</c:v>
                </c:pt>
                <c:pt idx="130">
                  <c:v>9.1</c:v>
                </c:pt>
                <c:pt idx="131">
                  <c:v>9.6999999999999993</c:v>
                </c:pt>
                <c:pt idx="132">
                  <c:v>7.8</c:v>
                </c:pt>
                <c:pt idx="133">
                  <c:v>13.9</c:v>
                </c:pt>
                <c:pt idx="134">
                  <c:v>10.3</c:v>
                </c:pt>
                <c:pt idx="135">
                  <c:v>11.7</c:v>
                </c:pt>
                <c:pt idx="136">
                  <c:v>9.4</c:v>
                </c:pt>
                <c:pt idx="137">
                  <c:v>9.5</c:v>
                </c:pt>
                <c:pt idx="138">
                  <c:v>8.6999999999999993</c:v>
                </c:pt>
                <c:pt idx="139">
                  <c:v>12.8</c:v>
                </c:pt>
                <c:pt idx="140">
                  <c:v>6.6</c:v>
                </c:pt>
                <c:pt idx="141">
                  <c:v>17</c:v>
                </c:pt>
                <c:pt idx="142">
                  <c:v>16.7</c:v>
                </c:pt>
                <c:pt idx="143">
                  <c:v>15.9</c:v>
                </c:pt>
                <c:pt idx="144">
                  <c:v>7.9</c:v>
                </c:pt>
                <c:pt idx="145">
                  <c:v>14.1</c:v>
                </c:pt>
                <c:pt idx="146">
                  <c:v>8.1</c:v>
                </c:pt>
                <c:pt idx="147">
                  <c:v>13.6</c:v>
                </c:pt>
                <c:pt idx="148">
                  <c:v>10</c:v>
                </c:pt>
                <c:pt idx="149">
                  <c:v>11.6</c:v>
                </c:pt>
              </c:numCache>
            </c:numRef>
          </c:yVal>
          <c:smooth val="0"/>
          <c:extLst>
            <c:ext xmlns:c16="http://schemas.microsoft.com/office/drawing/2014/chart" uri="{C3380CC4-5D6E-409C-BE32-E72D297353CC}">
              <c16:uniqueId val="{00000000-7AE2-5F40-BBC0-F22CC7BBBE35}"/>
            </c:ext>
          </c:extLst>
        </c:ser>
        <c:dLbls>
          <c:showLegendKey val="0"/>
          <c:showVal val="0"/>
          <c:showCatName val="0"/>
          <c:showSerName val="0"/>
          <c:showPercent val="0"/>
          <c:showBubbleSize val="0"/>
        </c:dLbls>
        <c:axId val="2018644751"/>
        <c:axId val="2018646463"/>
      </c:scatterChart>
      <c:valAx>
        <c:axId val="20186447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Trading on Sungdays (Not open</a:t>
                </a:r>
                <a:r>
                  <a:rPr lang="en-US" baseline="0"/>
                  <a:t>=0, Open=1)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646463"/>
        <c:crosses val="autoZero"/>
        <c:crossBetween val="midCat"/>
      </c:valAx>
      <c:valAx>
        <c:axId val="201864646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644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Union v.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'1a. Exploring Data'!$BQ$3</c:f>
              <c:strCache>
                <c:ptCount val="1"/>
                <c:pt idx="0">
                  <c:v>Union%</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0"/>
          </c:trendline>
          <c:trendline>
            <c:spPr>
              <a:ln w="19050" cap="rnd">
                <a:solidFill>
                  <a:srgbClr val="FF0000"/>
                </a:solidFill>
                <a:prstDash val="dash"/>
              </a:ln>
              <a:effectLst/>
            </c:spPr>
            <c:trendlineType val="exp"/>
            <c:dispRSqr val="0"/>
            <c:dispEq val="0"/>
          </c:trendline>
          <c:xVal>
            <c:numRef>
              <c:f>'1a. Exploring Data'!$BQ$4:$BQ$153</c:f>
              <c:numCache>
                <c:formatCode>0</c:formatCode>
                <c:ptCount val="150"/>
                <c:pt idx="0">
                  <c:v>38</c:v>
                </c:pt>
                <c:pt idx="1">
                  <c:v>38</c:v>
                </c:pt>
                <c:pt idx="2">
                  <c:v>39</c:v>
                </c:pt>
                <c:pt idx="3">
                  <c:v>38</c:v>
                </c:pt>
                <c:pt idx="4">
                  <c:v>40</c:v>
                </c:pt>
                <c:pt idx="5">
                  <c:v>37</c:v>
                </c:pt>
                <c:pt idx="6">
                  <c:v>37</c:v>
                </c:pt>
                <c:pt idx="7">
                  <c:v>36</c:v>
                </c:pt>
                <c:pt idx="8">
                  <c:v>40</c:v>
                </c:pt>
                <c:pt idx="9">
                  <c:v>43</c:v>
                </c:pt>
                <c:pt idx="10">
                  <c:v>40</c:v>
                </c:pt>
                <c:pt idx="11">
                  <c:v>40</c:v>
                </c:pt>
                <c:pt idx="12">
                  <c:v>44</c:v>
                </c:pt>
                <c:pt idx="13">
                  <c:v>36</c:v>
                </c:pt>
                <c:pt idx="14">
                  <c:v>38</c:v>
                </c:pt>
                <c:pt idx="15">
                  <c:v>41</c:v>
                </c:pt>
                <c:pt idx="16">
                  <c:v>38</c:v>
                </c:pt>
                <c:pt idx="17">
                  <c:v>41</c:v>
                </c:pt>
                <c:pt idx="18">
                  <c:v>40</c:v>
                </c:pt>
                <c:pt idx="19">
                  <c:v>40</c:v>
                </c:pt>
                <c:pt idx="20">
                  <c:v>27</c:v>
                </c:pt>
                <c:pt idx="21">
                  <c:v>37</c:v>
                </c:pt>
                <c:pt idx="22">
                  <c:v>40</c:v>
                </c:pt>
                <c:pt idx="23">
                  <c:v>38</c:v>
                </c:pt>
                <c:pt idx="24">
                  <c:v>33</c:v>
                </c:pt>
                <c:pt idx="25">
                  <c:v>40</c:v>
                </c:pt>
                <c:pt idx="26">
                  <c:v>42</c:v>
                </c:pt>
                <c:pt idx="27">
                  <c:v>37</c:v>
                </c:pt>
                <c:pt idx="28">
                  <c:v>36</c:v>
                </c:pt>
                <c:pt idx="29">
                  <c:v>42</c:v>
                </c:pt>
                <c:pt idx="30">
                  <c:v>42</c:v>
                </c:pt>
                <c:pt idx="31">
                  <c:v>39</c:v>
                </c:pt>
                <c:pt idx="32">
                  <c:v>34</c:v>
                </c:pt>
                <c:pt idx="33">
                  <c:v>32</c:v>
                </c:pt>
                <c:pt idx="34">
                  <c:v>37</c:v>
                </c:pt>
                <c:pt idx="35">
                  <c:v>40</c:v>
                </c:pt>
                <c:pt idx="36">
                  <c:v>41</c:v>
                </c:pt>
                <c:pt idx="37">
                  <c:v>37</c:v>
                </c:pt>
                <c:pt idx="38">
                  <c:v>39</c:v>
                </c:pt>
                <c:pt idx="39">
                  <c:v>30</c:v>
                </c:pt>
                <c:pt idx="40">
                  <c:v>41</c:v>
                </c:pt>
                <c:pt idx="41">
                  <c:v>43</c:v>
                </c:pt>
                <c:pt idx="42">
                  <c:v>35</c:v>
                </c:pt>
                <c:pt idx="43">
                  <c:v>30</c:v>
                </c:pt>
                <c:pt idx="44">
                  <c:v>50</c:v>
                </c:pt>
                <c:pt idx="45">
                  <c:v>29</c:v>
                </c:pt>
                <c:pt idx="46">
                  <c:v>34</c:v>
                </c:pt>
                <c:pt idx="47">
                  <c:v>33</c:v>
                </c:pt>
                <c:pt idx="48">
                  <c:v>41</c:v>
                </c:pt>
                <c:pt idx="49">
                  <c:v>35</c:v>
                </c:pt>
                <c:pt idx="50">
                  <c:v>41</c:v>
                </c:pt>
                <c:pt idx="51">
                  <c:v>32</c:v>
                </c:pt>
                <c:pt idx="52">
                  <c:v>47</c:v>
                </c:pt>
                <c:pt idx="53">
                  <c:v>36</c:v>
                </c:pt>
                <c:pt idx="54">
                  <c:v>40</c:v>
                </c:pt>
                <c:pt idx="55">
                  <c:v>34</c:v>
                </c:pt>
                <c:pt idx="56">
                  <c:v>40</c:v>
                </c:pt>
                <c:pt idx="57">
                  <c:v>39</c:v>
                </c:pt>
                <c:pt idx="58">
                  <c:v>34</c:v>
                </c:pt>
                <c:pt idx="59">
                  <c:v>38</c:v>
                </c:pt>
                <c:pt idx="60">
                  <c:v>37</c:v>
                </c:pt>
                <c:pt idx="61">
                  <c:v>40</c:v>
                </c:pt>
                <c:pt idx="62">
                  <c:v>32</c:v>
                </c:pt>
                <c:pt idx="63">
                  <c:v>25</c:v>
                </c:pt>
                <c:pt idx="64">
                  <c:v>40</c:v>
                </c:pt>
                <c:pt idx="65">
                  <c:v>43</c:v>
                </c:pt>
                <c:pt idx="66">
                  <c:v>37</c:v>
                </c:pt>
                <c:pt idx="67">
                  <c:v>39</c:v>
                </c:pt>
                <c:pt idx="68">
                  <c:v>28</c:v>
                </c:pt>
                <c:pt idx="69">
                  <c:v>30</c:v>
                </c:pt>
                <c:pt idx="70">
                  <c:v>38</c:v>
                </c:pt>
                <c:pt idx="71">
                  <c:v>33</c:v>
                </c:pt>
                <c:pt idx="72">
                  <c:v>49</c:v>
                </c:pt>
                <c:pt idx="73">
                  <c:v>41</c:v>
                </c:pt>
                <c:pt idx="74">
                  <c:v>40</c:v>
                </c:pt>
                <c:pt idx="75">
                  <c:v>32</c:v>
                </c:pt>
                <c:pt idx="76">
                  <c:v>35</c:v>
                </c:pt>
                <c:pt idx="77">
                  <c:v>36</c:v>
                </c:pt>
                <c:pt idx="78">
                  <c:v>45</c:v>
                </c:pt>
                <c:pt idx="79">
                  <c:v>41</c:v>
                </c:pt>
                <c:pt idx="80">
                  <c:v>35</c:v>
                </c:pt>
                <c:pt idx="81">
                  <c:v>38</c:v>
                </c:pt>
                <c:pt idx="82">
                  <c:v>35</c:v>
                </c:pt>
                <c:pt idx="83">
                  <c:v>45</c:v>
                </c:pt>
                <c:pt idx="84">
                  <c:v>32</c:v>
                </c:pt>
                <c:pt idx="85">
                  <c:v>32</c:v>
                </c:pt>
                <c:pt idx="86">
                  <c:v>45</c:v>
                </c:pt>
                <c:pt idx="87">
                  <c:v>37</c:v>
                </c:pt>
                <c:pt idx="88">
                  <c:v>34</c:v>
                </c:pt>
                <c:pt idx="89">
                  <c:v>37</c:v>
                </c:pt>
                <c:pt idx="90">
                  <c:v>45</c:v>
                </c:pt>
                <c:pt idx="91">
                  <c:v>24</c:v>
                </c:pt>
                <c:pt idx="92">
                  <c:v>32</c:v>
                </c:pt>
                <c:pt idx="93">
                  <c:v>36</c:v>
                </c:pt>
                <c:pt idx="94">
                  <c:v>38</c:v>
                </c:pt>
                <c:pt idx="95">
                  <c:v>41</c:v>
                </c:pt>
                <c:pt idx="96">
                  <c:v>36</c:v>
                </c:pt>
                <c:pt idx="97">
                  <c:v>31</c:v>
                </c:pt>
                <c:pt idx="98">
                  <c:v>44</c:v>
                </c:pt>
                <c:pt idx="99">
                  <c:v>36</c:v>
                </c:pt>
                <c:pt idx="100">
                  <c:v>38</c:v>
                </c:pt>
                <c:pt idx="101">
                  <c:v>42</c:v>
                </c:pt>
                <c:pt idx="102">
                  <c:v>47</c:v>
                </c:pt>
                <c:pt idx="103">
                  <c:v>32</c:v>
                </c:pt>
                <c:pt idx="104">
                  <c:v>41</c:v>
                </c:pt>
                <c:pt idx="105">
                  <c:v>41</c:v>
                </c:pt>
                <c:pt idx="106">
                  <c:v>38</c:v>
                </c:pt>
                <c:pt idx="107">
                  <c:v>35</c:v>
                </c:pt>
                <c:pt idx="108">
                  <c:v>44</c:v>
                </c:pt>
                <c:pt idx="109">
                  <c:v>28</c:v>
                </c:pt>
                <c:pt idx="110">
                  <c:v>34</c:v>
                </c:pt>
                <c:pt idx="111">
                  <c:v>29</c:v>
                </c:pt>
                <c:pt idx="112">
                  <c:v>35</c:v>
                </c:pt>
                <c:pt idx="113">
                  <c:v>36</c:v>
                </c:pt>
                <c:pt idx="114">
                  <c:v>36</c:v>
                </c:pt>
                <c:pt idx="115">
                  <c:v>35</c:v>
                </c:pt>
                <c:pt idx="116">
                  <c:v>42</c:v>
                </c:pt>
                <c:pt idx="117">
                  <c:v>49</c:v>
                </c:pt>
                <c:pt idx="118">
                  <c:v>36</c:v>
                </c:pt>
                <c:pt idx="119">
                  <c:v>24</c:v>
                </c:pt>
                <c:pt idx="120">
                  <c:v>31</c:v>
                </c:pt>
                <c:pt idx="121">
                  <c:v>39</c:v>
                </c:pt>
                <c:pt idx="122">
                  <c:v>35</c:v>
                </c:pt>
                <c:pt idx="123">
                  <c:v>37</c:v>
                </c:pt>
                <c:pt idx="124">
                  <c:v>40</c:v>
                </c:pt>
                <c:pt idx="125">
                  <c:v>37</c:v>
                </c:pt>
                <c:pt idx="126">
                  <c:v>39</c:v>
                </c:pt>
                <c:pt idx="127">
                  <c:v>41</c:v>
                </c:pt>
                <c:pt idx="128">
                  <c:v>39</c:v>
                </c:pt>
                <c:pt idx="129">
                  <c:v>43</c:v>
                </c:pt>
                <c:pt idx="130">
                  <c:v>48</c:v>
                </c:pt>
                <c:pt idx="131">
                  <c:v>42</c:v>
                </c:pt>
                <c:pt idx="132">
                  <c:v>47</c:v>
                </c:pt>
                <c:pt idx="133">
                  <c:v>38</c:v>
                </c:pt>
                <c:pt idx="134">
                  <c:v>38</c:v>
                </c:pt>
                <c:pt idx="135">
                  <c:v>42</c:v>
                </c:pt>
                <c:pt idx="136">
                  <c:v>40</c:v>
                </c:pt>
                <c:pt idx="137">
                  <c:v>40</c:v>
                </c:pt>
                <c:pt idx="138">
                  <c:v>43</c:v>
                </c:pt>
                <c:pt idx="139">
                  <c:v>40</c:v>
                </c:pt>
                <c:pt idx="140">
                  <c:v>29</c:v>
                </c:pt>
                <c:pt idx="141">
                  <c:v>39</c:v>
                </c:pt>
                <c:pt idx="142">
                  <c:v>35</c:v>
                </c:pt>
                <c:pt idx="143">
                  <c:v>37</c:v>
                </c:pt>
                <c:pt idx="144">
                  <c:v>33</c:v>
                </c:pt>
                <c:pt idx="145">
                  <c:v>35</c:v>
                </c:pt>
                <c:pt idx="146">
                  <c:v>42</c:v>
                </c:pt>
                <c:pt idx="147">
                  <c:v>45</c:v>
                </c:pt>
                <c:pt idx="148">
                  <c:v>40</c:v>
                </c:pt>
                <c:pt idx="149">
                  <c:v>39</c:v>
                </c:pt>
              </c:numCache>
            </c:numRef>
          </c:xVal>
          <c:yVal>
            <c:numRef>
              <c:f>'1a. Exploring Data'!$BP$4:$BP$153</c:f>
              <c:numCache>
                <c:formatCode>0.0</c:formatCode>
                <c:ptCount val="150"/>
                <c:pt idx="0">
                  <c:v>12.5</c:v>
                </c:pt>
                <c:pt idx="1">
                  <c:v>14.5</c:v>
                </c:pt>
                <c:pt idx="2">
                  <c:v>19</c:v>
                </c:pt>
                <c:pt idx="3">
                  <c:v>18.2</c:v>
                </c:pt>
                <c:pt idx="4">
                  <c:v>7.6</c:v>
                </c:pt>
                <c:pt idx="5">
                  <c:v>18.5</c:v>
                </c:pt>
                <c:pt idx="6">
                  <c:v>13.1</c:v>
                </c:pt>
                <c:pt idx="7">
                  <c:v>14.9</c:v>
                </c:pt>
                <c:pt idx="8">
                  <c:v>17.100000000000001</c:v>
                </c:pt>
                <c:pt idx="9">
                  <c:v>9.1999999999999993</c:v>
                </c:pt>
                <c:pt idx="10">
                  <c:v>10.3</c:v>
                </c:pt>
                <c:pt idx="11">
                  <c:v>19.3</c:v>
                </c:pt>
                <c:pt idx="12">
                  <c:v>8.1</c:v>
                </c:pt>
                <c:pt idx="13">
                  <c:v>9.1</c:v>
                </c:pt>
                <c:pt idx="14">
                  <c:v>15.7</c:v>
                </c:pt>
                <c:pt idx="15">
                  <c:v>9.8000000000000007</c:v>
                </c:pt>
                <c:pt idx="16">
                  <c:v>19.5</c:v>
                </c:pt>
                <c:pt idx="17">
                  <c:v>16.2</c:v>
                </c:pt>
                <c:pt idx="18">
                  <c:v>8</c:v>
                </c:pt>
                <c:pt idx="19">
                  <c:v>12.2</c:v>
                </c:pt>
                <c:pt idx="20">
                  <c:v>11.1</c:v>
                </c:pt>
                <c:pt idx="21">
                  <c:v>16.8</c:v>
                </c:pt>
                <c:pt idx="22">
                  <c:v>11.8</c:v>
                </c:pt>
                <c:pt idx="23">
                  <c:v>14</c:v>
                </c:pt>
                <c:pt idx="24">
                  <c:v>10.5</c:v>
                </c:pt>
                <c:pt idx="25">
                  <c:v>6.2</c:v>
                </c:pt>
                <c:pt idx="26">
                  <c:v>16.899999999999999</c:v>
                </c:pt>
                <c:pt idx="27">
                  <c:v>7.9</c:v>
                </c:pt>
                <c:pt idx="28">
                  <c:v>9.6</c:v>
                </c:pt>
                <c:pt idx="29">
                  <c:v>16.3</c:v>
                </c:pt>
                <c:pt idx="30">
                  <c:v>11.2</c:v>
                </c:pt>
                <c:pt idx="31">
                  <c:v>13.1</c:v>
                </c:pt>
                <c:pt idx="32">
                  <c:v>8</c:v>
                </c:pt>
                <c:pt idx="33">
                  <c:v>16.100000000000001</c:v>
                </c:pt>
                <c:pt idx="34">
                  <c:v>10.4</c:v>
                </c:pt>
                <c:pt idx="35">
                  <c:v>7.4</c:v>
                </c:pt>
                <c:pt idx="36">
                  <c:v>10.5</c:v>
                </c:pt>
                <c:pt idx="37">
                  <c:v>12</c:v>
                </c:pt>
                <c:pt idx="38">
                  <c:v>14.5</c:v>
                </c:pt>
                <c:pt idx="39">
                  <c:v>5.9</c:v>
                </c:pt>
                <c:pt idx="40">
                  <c:v>9</c:v>
                </c:pt>
                <c:pt idx="41">
                  <c:v>15.8</c:v>
                </c:pt>
                <c:pt idx="42">
                  <c:v>14</c:v>
                </c:pt>
                <c:pt idx="43">
                  <c:v>15.3</c:v>
                </c:pt>
                <c:pt idx="44">
                  <c:v>14.4</c:v>
                </c:pt>
                <c:pt idx="45">
                  <c:v>14.8</c:v>
                </c:pt>
                <c:pt idx="46">
                  <c:v>12.1</c:v>
                </c:pt>
                <c:pt idx="47">
                  <c:v>8</c:v>
                </c:pt>
                <c:pt idx="48">
                  <c:v>8.4</c:v>
                </c:pt>
                <c:pt idx="49">
                  <c:v>10.6</c:v>
                </c:pt>
                <c:pt idx="50">
                  <c:v>10.9</c:v>
                </c:pt>
                <c:pt idx="51">
                  <c:v>8.6999999999999993</c:v>
                </c:pt>
                <c:pt idx="52">
                  <c:v>9.5</c:v>
                </c:pt>
                <c:pt idx="53">
                  <c:v>6.8</c:v>
                </c:pt>
                <c:pt idx="54">
                  <c:v>7.2</c:v>
                </c:pt>
                <c:pt idx="55">
                  <c:v>11.3</c:v>
                </c:pt>
                <c:pt idx="56">
                  <c:v>9.4</c:v>
                </c:pt>
                <c:pt idx="57">
                  <c:v>8.6</c:v>
                </c:pt>
                <c:pt idx="58">
                  <c:v>17.100000000000001</c:v>
                </c:pt>
                <c:pt idx="59">
                  <c:v>15.4</c:v>
                </c:pt>
                <c:pt idx="60">
                  <c:v>11</c:v>
                </c:pt>
                <c:pt idx="61">
                  <c:v>15.6</c:v>
                </c:pt>
                <c:pt idx="62">
                  <c:v>7.6</c:v>
                </c:pt>
                <c:pt idx="63">
                  <c:v>11.4</c:v>
                </c:pt>
                <c:pt idx="64">
                  <c:v>23.5</c:v>
                </c:pt>
                <c:pt idx="65">
                  <c:v>12.4</c:v>
                </c:pt>
                <c:pt idx="66">
                  <c:v>13.4</c:v>
                </c:pt>
                <c:pt idx="67">
                  <c:v>13.8</c:v>
                </c:pt>
                <c:pt idx="68">
                  <c:v>11.6</c:v>
                </c:pt>
                <c:pt idx="69">
                  <c:v>11.8</c:v>
                </c:pt>
                <c:pt idx="70">
                  <c:v>12.4</c:v>
                </c:pt>
                <c:pt idx="71">
                  <c:v>8.1</c:v>
                </c:pt>
                <c:pt idx="72">
                  <c:v>9.5</c:v>
                </c:pt>
                <c:pt idx="73">
                  <c:v>8.4</c:v>
                </c:pt>
                <c:pt idx="74">
                  <c:v>9</c:v>
                </c:pt>
                <c:pt idx="75">
                  <c:v>15.5</c:v>
                </c:pt>
                <c:pt idx="76">
                  <c:v>10.4</c:v>
                </c:pt>
                <c:pt idx="77">
                  <c:v>12.7</c:v>
                </c:pt>
                <c:pt idx="78">
                  <c:v>14</c:v>
                </c:pt>
                <c:pt idx="79">
                  <c:v>9.4</c:v>
                </c:pt>
                <c:pt idx="80">
                  <c:v>14</c:v>
                </c:pt>
                <c:pt idx="81">
                  <c:v>15.9</c:v>
                </c:pt>
                <c:pt idx="82">
                  <c:v>7.5</c:v>
                </c:pt>
                <c:pt idx="83">
                  <c:v>8.1</c:v>
                </c:pt>
                <c:pt idx="84">
                  <c:v>10.3</c:v>
                </c:pt>
                <c:pt idx="85">
                  <c:v>7.7</c:v>
                </c:pt>
                <c:pt idx="86">
                  <c:v>8.5</c:v>
                </c:pt>
                <c:pt idx="87">
                  <c:v>10.7</c:v>
                </c:pt>
                <c:pt idx="88">
                  <c:v>7.4</c:v>
                </c:pt>
                <c:pt idx="89">
                  <c:v>14.8</c:v>
                </c:pt>
                <c:pt idx="90">
                  <c:v>7.3</c:v>
                </c:pt>
                <c:pt idx="91">
                  <c:v>7.6</c:v>
                </c:pt>
                <c:pt idx="92">
                  <c:v>9</c:v>
                </c:pt>
                <c:pt idx="93">
                  <c:v>12.9</c:v>
                </c:pt>
                <c:pt idx="94">
                  <c:v>9</c:v>
                </c:pt>
                <c:pt idx="95">
                  <c:v>18.2</c:v>
                </c:pt>
                <c:pt idx="96">
                  <c:v>14.4</c:v>
                </c:pt>
                <c:pt idx="97">
                  <c:v>8.8000000000000007</c:v>
                </c:pt>
                <c:pt idx="98">
                  <c:v>12.5</c:v>
                </c:pt>
                <c:pt idx="99">
                  <c:v>13.3</c:v>
                </c:pt>
                <c:pt idx="100">
                  <c:v>12.5</c:v>
                </c:pt>
                <c:pt idx="101">
                  <c:v>13.2</c:v>
                </c:pt>
                <c:pt idx="102">
                  <c:v>11.1</c:v>
                </c:pt>
                <c:pt idx="103">
                  <c:v>8.3000000000000007</c:v>
                </c:pt>
                <c:pt idx="104">
                  <c:v>9.3000000000000007</c:v>
                </c:pt>
                <c:pt idx="105">
                  <c:v>8.1999999999999993</c:v>
                </c:pt>
                <c:pt idx="106">
                  <c:v>14.8</c:v>
                </c:pt>
                <c:pt idx="107">
                  <c:v>10.7</c:v>
                </c:pt>
                <c:pt idx="108">
                  <c:v>8.8000000000000007</c:v>
                </c:pt>
                <c:pt idx="109">
                  <c:v>9.6999999999999993</c:v>
                </c:pt>
                <c:pt idx="110">
                  <c:v>9.6999999999999993</c:v>
                </c:pt>
                <c:pt idx="111">
                  <c:v>10.5</c:v>
                </c:pt>
                <c:pt idx="112">
                  <c:v>8.9</c:v>
                </c:pt>
                <c:pt idx="113">
                  <c:v>7.9</c:v>
                </c:pt>
                <c:pt idx="114">
                  <c:v>21</c:v>
                </c:pt>
                <c:pt idx="115">
                  <c:v>12.7</c:v>
                </c:pt>
                <c:pt idx="116">
                  <c:v>9.4</c:v>
                </c:pt>
                <c:pt idx="117">
                  <c:v>7.5</c:v>
                </c:pt>
                <c:pt idx="118">
                  <c:v>11.8</c:v>
                </c:pt>
                <c:pt idx="119">
                  <c:v>11.4</c:v>
                </c:pt>
                <c:pt idx="120">
                  <c:v>7.2</c:v>
                </c:pt>
                <c:pt idx="121">
                  <c:v>20.399999999999999</c:v>
                </c:pt>
                <c:pt idx="122">
                  <c:v>9.8000000000000007</c:v>
                </c:pt>
                <c:pt idx="123">
                  <c:v>16.2</c:v>
                </c:pt>
                <c:pt idx="124">
                  <c:v>11.4</c:v>
                </c:pt>
                <c:pt idx="125">
                  <c:v>18.3</c:v>
                </c:pt>
                <c:pt idx="126">
                  <c:v>8.6999999999999993</c:v>
                </c:pt>
                <c:pt idx="127">
                  <c:v>9.1</c:v>
                </c:pt>
                <c:pt idx="128">
                  <c:v>9.6999999999999993</c:v>
                </c:pt>
                <c:pt idx="129">
                  <c:v>6.6</c:v>
                </c:pt>
                <c:pt idx="130">
                  <c:v>9.1</c:v>
                </c:pt>
                <c:pt idx="131">
                  <c:v>9.6999999999999993</c:v>
                </c:pt>
                <c:pt idx="132">
                  <c:v>7.8</c:v>
                </c:pt>
                <c:pt idx="133">
                  <c:v>13.9</c:v>
                </c:pt>
                <c:pt idx="134">
                  <c:v>10.3</c:v>
                </c:pt>
                <c:pt idx="135">
                  <c:v>11.7</c:v>
                </c:pt>
                <c:pt idx="136">
                  <c:v>9.4</c:v>
                </c:pt>
                <c:pt idx="137">
                  <c:v>9.5</c:v>
                </c:pt>
                <c:pt idx="138">
                  <c:v>8.6999999999999993</c:v>
                </c:pt>
                <c:pt idx="139">
                  <c:v>12.8</c:v>
                </c:pt>
                <c:pt idx="140">
                  <c:v>6.6</c:v>
                </c:pt>
                <c:pt idx="141">
                  <c:v>17</c:v>
                </c:pt>
                <c:pt idx="142">
                  <c:v>16.7</c:v>
                </c:pt>
                <c:pt idx="143">
                  <c:v>15.9</c:v>
                </c:pt>
                <c:pt idx="144">
                  <c:v>7.9</c:v>
                </c:pt>
                <c:pt idx="145">
                  <c:v>14.1</c:v>
                </c:pt>
                <c:pt idx="146">
                  <c:v>8.1</c:v>
                </c:pt>
                <c:pt idx="147">
                  <c:v>13.6</c:v>
                </c:pt>
                <c:pt idx="148">
                  <c:v>10</c:v>
                </c:pt>
                <c:pt idx="149">
                  <c:v>11.6</c:v>
                </c:pt>
              </c:numCache>
            </c:numRef>
          </c:yVal>
          <c:smooth val="0"/>
          <c:extLst>
            <c:ext xmlns:c16="http://schemas.microsoft.com/office/drawing/2014/chart" uri="{C3380CC4-5D6E-409C-BE32-E72D297353CC}">
              <c16:uniqueId val="{00000000-383A-E443-9A79-44881749390A}"/>
            </c:ext>
          </c:extLst>
        </c:ser>
        <c:dLbls>
          <c:showLegendKey val="0"/>
          <c:showVal val="0"/>
          <c:showCatName val="0"/>
          <c:showSerName val="0"/>
          <c:showPercent val="0"/>
          <c:showBubbleSize val="0"/>
        </c:dLbls>
        <c:axId val="1942693743"/>
        <c:axId val="2035737599"/>
      </c:scatterChart>
      <c:valAx>
        <c:axId val="1942693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Proportion of  staff at supermarkets belonging to a union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737599"/>
        <c:crosses val="autoZero"/>
        <c:crossBetween val="midCat"/>
      </c:valAx>
      <c:valAx>
        <c:axId val="203573759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6937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 Spaces v.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'1a. Exploring Data'!$BZ$3</c:f>
              <c:strCache>
                <c:ptCount val="1"/>
                <c:pt idx="0">
                  <c:v>Car Spaces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'1a. Exploring Data'!$BZ$4:$BZ$153</c:f>
              <c:numCache>
                <c:formatCode>General</c:formatCode>
                <c:ptCount val="150"/>
                <c:pt idx="0">
                  <c:v>46</c:v>
                </c:pt>
                <c:pt idx="1">
                  <c:v>73</c:v>
                </c:pt>
                <c:pt idx="2">
                  <c:v>64</c:v>
                </c:pt>
                <c:pt idx="3">
                  <c:v>66</c:v>
                </c:pt>
                <c:pt idx="4">
                  <c:v>29</c:v>
                </c:pt>
                <c:pt idx="5">
                  <c:v>40</c:v>
                </c:pt>
                <c:pt idx="6">
                  <c:v>69</c:v>
                </c:pt>
                <c:pt idx="7">
                  <c:v>45</c:v>
                </c:pt>
                <c:pt idx="8">
                  <c:v>42</c:v>
                </c:pt>
                <c:pt idx="9">
                  <c:v>34</c:v>
                </c:pt>
                <c:pt idx="10">
                  <c:v>51</c:v>
                </c:pt>
                <c:pt idx="11">
                  <c:v>86</c:v>
                </c:pt>
                <c:pt idx="12">
                  <c:v>19</c:v>
                </c:pt>
                <c:pt idx="13">
                  <c:v>59</c:v>
                </c:pt>
                <c:pt idx="14">
                  <c:v>70</c:v>
                </c:pt>
                <c:pt idx="15">
                  <c:v>44</c:v>
                </c:pt>
                <c:pt idx="16">
                  <c:v>68</c:v>
                </c:pt>
                <c:pt idx="17">
                  <c:v>45</c:v>
                </c:pt>
                <c:pt idx="18">
                  <c:v>25</c:v>
                </c:pt>
                <c:pt idx="19">
                  <c:v>51</c:v>
                </c:pt>
                <c:pt idx="20">
                  <c:v>59</c:v>
                </c:pt>
                <c:pt idx="21">
                  <c:v>78</c:v>
                </c:pt>
                <c:pt idx="22">
                  <c:v>22</c:v>
                </c:pt>
                <c:pt idx="23">
                  <c:v>34</c:v>
                </c:pt>
                <c:pt idx="24">
                  <c:v>45</c:v>
                </c:pt>
                <c:pt idx="25">
                  <c:v>9</c:v>
                </c:pt>
                <c:pt idx="26">
                  <c:v>62</c:v>
                </c:pt>
                <c:pt idx="27">
                  <c:v>16</c:v>
                </c:pt>
                <c:pt idx="28">
                  <c:v>20</c:v>
                </c:pt>
                <c:pt idx="29">
                  <c:v>114</c:v>
                </c:pt>
                <c:pt idx="30">
                  <c:v>56</c:v>
                </c:pt>
                <c:pt idx="31">
                  <c:v>43</c:v>
                </c:pt>
                <c:pt idx="32">
                  <c:v>20</c:v>
                </c:pt>
                <c:pt idx="33">
                  <c:v>106</c:v>
                </c:pt>
                <c:pt idx="34">
                  <c:v>25</c:v>
                </c:pt>
                <c:pt idx="35">
                  <c:v>22</c:v>
                </c:pt>
                <c:pt idx="36">
                  <c:v>35</c:v>
                </c:pt>
                <c:pt idx="37">
                  <c:v>39</c:v>
                </c:pt>
                <c:pt idx="38">
                  <c:v>26</c:v>
                </c:pt>
                <c:pt idx="39">
                  <c:v>24</c:v>
                </c:pt>
                <c:pt idx="40">
                  <c:v>30</c:v>
                </c:pt>
                <c:pt idx="41">
                  <c:v>64</c:v>
                </c:pt>
                <c:pt idx="42">
                  <c:v>45</c:v>
                </c:pt>
                <c:pt idx="43">
                  <c:v>59</c:v>
                </c:pt>
                <c:pt idx="44">
                  <c:v>87</c:v>
                </c:pt>
                <c:pt idx="45">
                  <c:v>98</c:v>
                </c:pt>
                <c:pt idx="46">
                  <c:v>40</c:v>
                </c:pt>
                <c:pt idx="47">
                  <c:v>32</c:v>
                </c:pt>
                <c:pt idx="48">
                  <c:v>37</c:v>
                </c:pt>
                <c:pt idx="49">
                  <c:v>26</c:v>
                </c:pt>
                <c:pt idx="50">
                  <c:v>33</c:v>
                </c:pt>
                <c:pt idx="51">
                  <c:v>34</c:v>
                </c:pt>
                <c:pt idx="52">
                  <c:v>43</c:v>
                </c:pt>
                <c:pt idx="53">
                  <c:v>21</c:v>
                </c:pt>
                <c:pt idx="54">
                  <c:v>14</c:v>
                </c:pt>
                <c:pt idx="55">
                  <c:v>77</c:v>
                </c:pt>
                <c:pt idx="56">
                  <c:v>35</c:v>
                </c:pt>
                <c:pt idx="57">
                  <c:v>22</c:v>
                </c:pt>
                <c:pt idx="58">
                  <c:v>87</c:v>
                </c:pt>
                <c:pt idx="59">
                  <c:v>45</c:v>
                </c:pt>
                <c:pt idx="60">
                  <c:v>33</c:v>
                </c:pt>
                <c:pt idx="61">
                  <c:v>44</c:v>
                </c:pt>
                <c:pt idx="62">
                  <c:v>26</c:v>
                </c:pt>
                <c:pt idx="63">
                  <c:v>41</c:v>
                </c:pt>
                <c:pt idx="64">
                  <c:v>57</c:v>
                </c:pt>
                <c:pt idx="65">
                  <c:v>59</c:v>
                </c:pt>
                <c:pt idx="66">
                  <c:v>54</c:v>
                </c:pt>
                <c:pt idx="67">
                  <c:v>42</c:v>
                </c:pt>
                <c:pt idx="68">
                  <c:v>35</c:v>
                </c:pt>
                <c:pt idx="69">
                  <c:v>37</c:v>
                </c:pt>
                <c:pt idx="70">
                  <c:v>41</c:v>
                </c:pt>
                <c:pt idx="71">
                  <c:v>74</c:v>
                </c:pt>
                <c:pt idx="72">
                  <c:v>31</c:v>
                </c:pt>
                <c:pt idx="73">
                  <c:v>22</c:v>
                </c:pt>
                <c:pt idx="74">
                  <c:v>16</c:v>
                </c:pt>
                <c:pt idx="75">
                  <c:v>97</c:v>
                </c:pt>
                <c:pt idx="76">
                  <c:v>26</c:v>
                </c:pt>
                <c:pt idx="77">
                  <c:v>23</c:v>
                </c:pt>
                <c:pt idx="78">
                  <c:v>84</c:v>
                </c:pt>
                <c:pt idx="79">
                  <c:v>28</c:v>
                </c:pt>
                <c:pt idx="80">
                  <c:v>74</c:v>
                </c:pt>
                <c:pt idx="81">
                  <c:v>65</c:v>
                </c:pt>
                <c:pt idx="82">
                  <c:v>17</c:v>
                </c:pt>
                <c:pt idx="83">
                  <c:v>23</c:v>
                </c:pt>
                <c:pt idx="84">
                  <c:v>17</c:v>
                </c:pt>
                <c:pt idx="85">
                  <c:v>21</c:v>
                </c:pt>
                <c:pt idx="86">
                  <c:v>34</c:v>
                </c:pt>
                <c:pt idx="87">
                  <c:v>50</c:v>
                </c:pt>
                <c:pt idx="88">
                  <c:v>28</c:v>
                </c:pt>
                <c:pt idx="89">
                  <c:v>75</c:v>
                </c:pt>
                <c:pt idx="90">
                  <c:v>37</c:v>
                </c:pt>
                <c:pt idx="91">
                  <c:v>14</c:v>
                </c:pt>
                <c:pt idx="92">
                  <c:v>38</c:v>
                </c:pt>
                <c:pt idx="93">
                  <c:v>49</c:v>
                </c:pt>
                <c:pt idx="94">
                  <c:v>22</c:v>
                </c:pt>
                <c:pt idx="95">
                  <c:v>29</c:v>
                </c:pt>
                <c:pt idx="96">
                  <c:v>55</c:v>
                </c:pt>
                <c:pt idx="97">
                  <c:v>37</c:v>
                </c:pt>
                <c:pt idx="98">
                  <c:v>40</c:v>
                </c:pt>
                <c:pt idx="99">
                  <c:v>45</c:v>
                </c:pt>
                <c:pt idx="100">
                  <c:v>43</c:v>
                </c:pt>
                <c:pt idx="101">
                  <c:v>83</c:v>
                </c:pt>
                <c:pt idx="102">
                  <c:v>49</c:v>
                </c:pt>
                <c:pt idx="103">
                  <c:v>24</c:v>
                </c:pt>
                <c:pt idx="104">
                  <c:v>35</c:v>
                </c:pt>
                <c:pt idx="105">
                  <c:v>25</c:v>
                </c:pt>
                <c:pt idx="106">
                  <c:v>58</c:v>
                </c:pt>
                <c:pt idx="107">
                  <c:v>31</c:v>
                </c:pt>
                <c:pt idx="108">
                  <c:v>39</c:v>
                </c:pt>
                <c:pt idx="109">
                  <c:v>26</c:v>
                </c:pt>
                <c:pt idx="110">
                  <c:v>94</c:v>
                </c:pt>
                <c:pt idx="111">
                  <c:v>54</c:v>
                </c:pt>
                <c:pt idx="112">
                  <c:v>8</c:v>
                </c:pt>
                <c:pt idx="113">
                  <c:v>17</c:v>
                </c:pt>
                <c:pt idx="114">
                  <c:v>27</c:v>
                </c:pt>
                <c:pt idx="115">
                  <c:v>62</c:v>
                </c:pt>
                <c:pt idx="116">
                  <c:v>25</c:v>
                </c:pt>
                <c:pt idx="117">
                  <c:v>29</c:v>
                </c:pt>
                <c:pt idx="118">
                  <c:v>32</c:v>
                </c:pt>
                <c:pt idx="119">
                  <c:v>65</c:v>
                </c:pt>
                <c:pt idx="120">
                  <c:v>36</c:v>
                </c:pt>
                <c:pt idx="121">
                  <c:v>39</c:v>
                </c:pt>
                <c:pt idx="122">
                  <c:v>50</c:v>
                </c:pt>
                <c:pt idx="123">
                  <c:v>49</c:v>
                </c:pt>
                <c:pt idx="124">
                  <c:v>59</c:v>
                </c:pt>
                <c:pt idx="125">
                  <c:v>89</c:v>
                </c:pt>
                <c:pt idx="126">
                  <c:v>109</c:v>
                </c:pt>
                <c:pt idx="127">
                  <c:v>20</c:v>
                </c:pt>
                <c:pt idx="128">
                  <c:v>22</c:v>
                </c:pt>
                <c:pt idx="129">
                  <c:v>39</c:v>
                </c:pt>
                <c:pt idx="130">
                  <c:v>43</c:v>
                </c:pt>
                <c:pt idx="131">
                  <c:v>49</c:v>
                </c:pt>
                <c:pt idx="132">
                  <c:v>24</c:v>
                </c:pt>
                <c:pt idx="133">
                  <c:v>62</c:v>
                </c:pt>
                <c:pt idx="134">
                  <c:v>30</c:v>
                </c:pt>
                <c:pt idx="135">
                  <c:v>61</c:v>
                </c:pt>
                <c:pt idx="136">
                  <c:v>21</c:v>
                </c:pt>
                <c:pt idx="137">
                  <c:v>15</c:v>
                </c:pt>
                <c:pt idx="138">
                  <c:v>26</c:v>
                </c:pt>
                <c:pt idx="139">
                  <c:v>57</c:v>
                </c:pt>
                <c:pt idx="140">
                  <c:v>19</c:v>
                </c:pt>
                <c:pt idx="141">
                  <c:v>58</c:v>
                </c:pt>
                <c:pt idx="142">
                  <c:v>51</c:v>
                </c:pt>
                <c:pt idx="143">
                  <c:v>76</c:v>
                </c:pt>
                <c:pt idx="144">
                  <c:v>31</c:v>
                </c:pt>
                <c:pt idx="145">
                  <c:v>63</c:v>
                </c:pt>
                <c:pt idx="146">
                  <c:v>35</c:v>
                </c:pt>
                <c:pt idx="147">
                  <c:v>48</c:v>
                </c:pt>
                <c:pt idx="148">
                  <c:v>34</c:v>
                </c:pt>
                <c:pt idx="149">
                  <c:v>37</c:v>
                </c:pt>
              </c:numCache>
            </c:numRef>
          </c:xVal>
          <c:yVal>
            <c:numRef>
              <c:f>'1a. Exploring Data'!$BY$4:$BY$153</c:f>
              <c:numCache>
                <c:formatCode>0.0</c:formatCode>
                <c:ptCount val="150"/>
                <c:pt idx="0">
                  <c:v>12.5</c:v>
                </c:pt>
                <c:pt idx="1">
                  <c:v>14.5</c:v>
                </c:pt>
                <c:pt idx="2">
                  <c:v>19</c:v>
                </c:pt>
                <c:pt idx="3">
                  <c:v>18.2</c:v>
                </c:pt>
                <c:pt idx="4">
                  <c:v>7.6</c:v>
                </c:pt>
                <c:pt idx="5">
                  <c:v>18.5</c:v>
                </c:pt>
                <c:pt idx="6">
                  <c:v>13.1</c:v>
                </c:pt>
                <c:pt idx="7">
                  <c:v>14.9</c:v>
                </c:pt>
                <c:pt idx="8">
                  <c:v>17.100000000000001</c:v>
                </c:pt>
                <c:pt idx="9">
                  <c:v>9.1999999999999993</c:v>
                </c:pt>
                <c:pt idx="10">
                  <c:v>10.3</c:v>
                </c:pt>
                <c:pt idx="11">
                  <c:v>19.3</c:v>
                </c:pt>
                <c:pt idx="12">
                  <c:v>8.1</c:v>
                </c:pt>
                <c:pt idx="13">
                  <c:v>9.1</c:v>
                </c:pt>
                <c:pt idx="14">
                  <c:v>15.7</c:v>
                </c:pt>
                <c:pt idx="15">
                  <c:v>9.8000000000000007</c:v>
                </c:pt>
                <c:pt idx="16">
                  <c:v>19.5</c:v>
                </c:pt>
                <c:pt idx="17">
                  <c:v>16.2</c:v>
                </c:pt>
                <c:pt idx="18">
                  <c:v>8</c:v>
                </c:pt>
                <c:pt idx="19">
                  <c:v>12.2</c:v>
                </c:pt>
                <c:pt idx="20">
                  <c:v>11.1</c:v>
                </c:pt>
                <c:pt idx="21">
                  <c:v>16.8</c:v>
                </c:pt>
                <c:pt idx="22">
                  <c:v>11.8</c:v>
                </c:pt>
                <c:pt idx="23">
                  <c:v>14</c:v>
                </c:pt>
                <c:pt idx="24">
                  <c:v>10.5</c:v>
                </c:pt>
                <c:pt idx="25">
                  <c:v>6.2</c:v>
                </c:pt>
                <c:pt idx="26">
                  <c:v>16.899999999999999</c:v>
                </c:pt>
                <c:pt idx="27">
                  <c:v>7.9</c:v>
                </c:pt>
                <c:pt idx="28">
                  <c:v>9.6</c:v>
                </c:pt>
                <c:pt idx="29">
                  <c:v>16.3</c:v>
                </c:pt>
                <c:pt idx="30">
                  <c:v>11.2</c:v>
                </c:pt>
                <c:pt idx="31">
                  <c:v>13.1</c:v>
                </c:pt>
                <c:pt idx="32">
                  <c:v>8</c:v>
                </c:pt>
                <c:pt idx="33">
                  <c:v>16.100000000000001</c:v>
                </c:pt>
                <c:pt idx="34">
                  <c:v>10.4</c:v>
                </c:pt>
                <c:pt idx="35">
                  <c:v>7.4</c:v>
                </c:pt>
                <c:pt idx="36">
                  <c:v>10.5</c:v>
                </c:pt>
                <c:pt idx="37">
                  <c:v>12</c:v>
                </c:pt>
                <c:pt idx="38">
                  <c:v>14.5</c:v>
                </c:pt>
                <c:pt idx="39">
                  <c:v>5.9</c:v>
                </c:pt>
                <c:pt idx="40">
                  <c:v>9</c:v>
                </c:pt>
                <c:pt idx="41">
                  <c:v>15.8</c:v>
                </c:pt>
                <c:pt idx="42">
                  <c:v>14</c:v>
                </c:pt>
                <c:pt idx="43">
                  <c:v>15.3</c:v>
                </c:pt>
                <c:pt idx="44">
                  <c:v>14.4</c:v>
                </c:pt>
                <c:pt idx="45">
                  <c:v>14.8</c:v>
                </c:pt>
                <c:pt idx="46">
                  <c:v>12.1</c:v>
                </c:pt>
                <c:pt idx="47">
                  <c:v>8</c:v>
                </c:pt>
                <c:pt idx="48">
                  <c:v>8.4</c:v>
                </c:pt>
                <c:pt idx="49">
                  <c:v>10.6</c:v>
                </c:pt>
                <c:pt idx="50">
                  <c:v>10.9</c:v>
                </c:pt>
                <c:pt idx="51">
                  <c:v>8.6999999999999993</c:v>
                </c:pt>
                <c:pt idx="52">
                  <c:v>9.5</c:v>
                </c:pt>
                <c:pt idx="53">
                  <c:v>6.8</c:v>
                </c:pt>
                <c:pt idx="54">
                  <c:v>7.2</c:v>
                </c:pt>
                <c:pt idx="55">
                  <c:v>11.3</c:v>
                </c:pt>
                <c:pt idx="56">
                  <c:v>9.4</c:v>
                </c:pt>
                <c:pt idx="57">
                  <c:v>8.6</c:v>
                </c:pt>
                <c:pt idx="58">
                  <c:v>17.100000000000001</c:v>
                </c:pt>
                <c:pt idx="59">
                  <c:v>15.4</c:v>
                </c:pt>
                <c:pt idx="60">
                  <c:v>11</c:v>
                </c:pt>
                <c:pt idx="61">
                  <c:v>15.6</c:v>
                </c:pt>
                <c:pt idx="62">
                  <c:v>7.6</c:v>
                </c:pt>
                <c:pt idx="63">
                  <c:v>11.4</c:v>
                </c:pt>
                <c:pt idx="64">
                  <c:v>23.5</c:v>
                </c:pt>
                <c:pt idx="65">
                  <c:v>12.4</c:v>
                </c:pt>
                <c:pt idx="66">
                  <c:v>13.4</c:v>
                </c:pt>
                <c:pt idx="67">
                  <c:v>13.8</c:v>
                </c:pt>
                <c:pt idx="68">
                  <c:v>11.6</c:v>
                </c:pt>
                <c:pt idx="69">
                  <c:v>11.8</c:v>
                </c:pt>
                <c:pt idx="70">
                  <c:v>12.4</c:v>
                </c:pt>
                <c:pt idx="71">
                  <c:v>8.1</c:v>
                </c:pt>
                <c:pt idx="72">
                  <c:v>9.5</c:v>
                </c:pt>
                <c:pt idx="73">
                  <c:v>8.4</c:v>
                </c:pt>
                <c:pt idx="74">
                  <c:v>9</c:v>
                </c:pt>
                <c:pt idx="75">
                  <c:v>15.5</c:v>
                </c:pt>
                <c:pt idx="76">
                  <c:v>10.4</c:v>
                </c:pt>
                <c:pt idx="77">
                  <c:v>12.7</c:v>
                </c:pt>
                <c:pt idx="78">
                  <c:v>14</c:v>
                </c:pt>
                <c:pt idx="79">
                  <c:v>9.4</c:v>
                </c:pt>
                <c:pt idx="80">
                  <c:v>14</c:v>
                </c:pt>
                <c:pt idx="81">
                  <c:v>15.9</c:v>
                </c:pt>
                <c:pt idx="82">
                  <c:v>7.5</c:v>
                </c:pt>
                <c:pt idx="83">
                  <c:v>8.1</c:v>
                </c:pt>
                <c:pt idx="84">
                  <c:v>10.3</c:v>
                </c:pt>
                <c:pt idx="85">
                  <c:v>7.7</c:v>
                </c:pt>
                <c:pt idx="86">
                  <c:v>8.5</c:v>
                </c:pt>
                <c:pt idx="87">
                  <c:v>10.7</c:v>
                </c:pt>
                <c:pt idx="88">
                  <c:v>7.4</c:v>
                </c:pt>
                <c:pt idx="89">
                  <c:v>14.8</c:v>
                </c:pt>
                <c:pt idx="90">
                  <c:v>7.3</c:v>
                </c:pt>
                <c:pt idx="91">
                  <c:v>7.6</c:v>
                </c:pt>
                <c:pt idx="92">
                  <c:v>9</c:v>
                </c:pt>
                <c:pt idx="93">
                  <c:v>12.9</c:v>
                </c:pt>
                <c:pt idx="94">
                  <c:v>9</c:v>
                </c:pt>
                <c:pt idx="95">
                  <c:v>18.2</c:v>
                </c:pt>
                <c:pt idx="96">
                  <c:v>14.4</c:v>
                </c:pt>
                <c:pt idx="97">
                  <c:v>8.8000000000000007</c:v>
                </c:pt>
                <c:pt idx="98">
                  <c:v>12.5</c:v>
                </c:pt>
                <c:pt idx="99">
                  <c:v>13.3</c:v>
                </c:pt>
                <c:pt idx="100">
                  <c:v>12.5</c:v>
                </c:pt>
                <c:pt idx="101">
                  <c:v>13.2</c:v>
                </c:pt>
                <c:pt idx="102">
                  <c:v>11.1</c:v>
                </c:pt>
                <c:pt idx="103">
                  <c:v>8.3000000000000007</c:v>
                </c:pt>
                <c:pt idx="104">
                  <c:v>9.3000000000000007</c:v>
                </c:pt>
                <c:pt idx="105">
                  <c:v>8.1999999999999993</c:v>
                </c:pt>
                <c:pt idx="106">
                  <c:v>14.8</c:v>
                </c:pt>
                <c:pt idx="107">
                  <c:v>10.7</c:v>
                </c:pt>
                <c:pt idx="108">
                  <c:v>8.8000000000000007</c:v>
                </c:pt>
                <c:pt idx="109">
                  <c:v>9.6999999999999993</c:v>
                </c:pt>
                <c:pt idx="110">
                  <c:v>9.6999999999999993</c:v>
                </c:pt>
                <c:pt idx="111">
                  <c:v>10.5</c:v>
                </c:pt>
                <c:pt idx="112">
                  <c:v>8.9</c:v>
                </c:pt>
                <c:pt idx="113">
                  <c:v>7.9</c:v>
                </c:pt>
                <c:pt idx="114">
                  <c:v>21</c:v>
                </c:pt>
                <c:pt idx="115">
                  <c:v>12.7</c:v>
                </c:pt>
                <c:pt idx="116">
                  <c:v>9.4</c:v>
                </c:pt>
                <c:pt idx="117">
                  <c:v>7.5</c:v>
                </c:pt>
                <c:pt idx="118">
                  <c:v>11.8</c:v>
                </c:pt>
                <c:pt idx="119">
                  <c:v>11.4</c:v>
                </c:pt>
                <c:pt idx="120">
                  <c:v>7.2</c:v>
                </c:pt>
                <c:pt idx="121">
                  <c:v>20.399999999999999</c:v>
                </c:pt>
                <c:pt idx="122">
                  <c:v>9.8000000000000007</c:v>
                </c:pt>
                <c:pt idx="123">
                  <c:v>16.2</c:v>
                </c:pt>
                <c:pt idx="124">
                  <c:v>11.4</c:v>
                </c:pt>
                <c:pt idx="125">
                  <c:v>18.3</c:v>
                </c:pt>
                <c:pt idx="126">
                  <c:v>8.6999999999999993</c:v>
                </c:pt>
                <c:pt idx="127">
                  <c:v>9.1</c:v>
                </c:pt>
                <c:pt idx="128">
                  <c:v>9.6999999999999993</c:v>
                </c:pt>
                <c:pt idx="129">
                  <c:v>6.6</c:v>
                </c:pt>
                <c:pt idx="130">
                  <c:v>9.1</c:v>
                </c:pt>
                <c:pt idx="131">
                  <c:v>9.6999999999999993</c:v>
                </c:pt>
                <c:pt idx="132">
                  <c:v>7.8</c:v>
                </c:pt>
                <c:pt idx="133">
                  <c:v>13.9</c:v>
                </c:pt>
                <c:pt idx="134">
                  <c:v>10.3</c:v>
                </c:pt>
                <c:pt idx="135">
                  <c:v>11.7</c:v>
                </c:pt>
                <c:pt idx="136">
                  <c:v>9.4</c:v>
                </c:pt>
                <c:pt idx="137">
                  <c:v>9.5</c:v>
                </c:pt>
                <c:pt idx="138">
                  <c:v>8.6999999999999993</c:v>
                </c:pt>
                <c:pt idx="139">
                  <c:v>12.8</c:v>
                </c:pt>
                <c:pt idx="140">
                  <c:v>6.6</c:v>
                </c:pt>
                <c:pt idx="141">
                  <c:v>17</c:v>
                </c:pt>
                <c:pt idx="142">
                  <c:v>16.7</c:v>
                </c:pt>
                <c:pt idx="143">
                  <c:v>15.9</c:v>
                </c:pt>
                <c:pt idx="144">
                  <c:v>7.9</c:v>
                </c:pt>
                <c:pt idx="145">
                  <c:v>14.1</c:v>
                </c:pt>
                <c:pt idx="146">
                  <c:v>8.1</c:v>
                </c:pt>
                <c:pt idx="147">
                  <c:v>13.6</c:v>
                </c:pt>
                <c:pt idx="148">
                  <c:v>10</c:v>
                </c:pt>
                <c:pt idx="149">
                  <c:v>11.6</c:v>
                </c:pt>
              </c:numCache>
            </c:numRef>
          </c:yVal>
          <c:smooth val="0"/>
          <c:extLst>
            <c:ext xmlns:c16="http://schemas.microsoft.com/office/drawing/2014/chart" uri="{C3380CC4-5D6E-409C-BE32-E72D297353CC}">
              <c16:uniqueId val="{00000000-8470-DA4C-9ECE-2F0759A376A0}"/>
            </c:ext>
          </c:extLst>
        </c:ser>
        <c:dLbls>
          <c:showLegendKey val="0"/>
          <c:showVal val="0"/>
          <c:showCatName val="0"/>
          <c:showSerName val="0"/>
          <c:showPercent val="0"/>
          <c:showBubbleSize val="0"/>
        </c:dLbls>
        <c:axId val="1658305264"/>
        <c:axId val="308238320"/>
      </c:scatterChart>
      <c:valAx>
        <c:axId val="1658305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parking spaces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238320"/>
        <c:crosses val="autoZero"/>
        <c:crossBetween val="midCat"/>
      </c:valAx>
      <c:valAx>
        <c:axId val="3082383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3052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 Delivery v.</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'1a. Exploring Data'!$CI$3</c:f>
              <c:strCache>
                <c:ptCount val="1"/>
                <c:pt idx="0">
                  <c:v>HomeDel</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'1a. Exploring Data'!$CI$4:$CI$153</c:f>
              <c:numCache>
                <c:formatCode>General</c:formatCode>
                <c:ptCount val="150"/>
                <c:pt idx="0">
                  <c:v>0</c:v>
                </c:pt>
                <c:pt idx="1">
                  <c:v>0</c:v>
                </c:pt>
                <c:pt idx="2">
                  <c:v>0</c:v>
                </c:pt>
                <c:pt idx="3">
                  <c:v>1</c:v>
                </c:pt>
                <c:pt idx="4">
                  <c:v>0</c:v>
                </c:pt>
                <c:pt idx="5">
                  <c:v>1</c:v>
                </c:pt>
                <c:pt idx="6">
                  <c:v>0</c:v>
                </c:pt>
                <c:pt idx="7">
                  <c:v>1</c:v>
                </c:pt>
                <c:pt idx="8">
                  <c:v>0</c:v>
                </c:pt>
                <c:pt idx="9">
                  <c:v>0</c:v>
                </c:pt>
                <c:pt idx="10">
                  <c:v>0</c:v>
                </c:pt>
                <c:pt idx="11">
                  <c:v>0</c:v>
                </c:pt>
                <c:pt idx="12">
                  <c:v>0</c:v>
                </c:pt>
                <c:pt idx="13">
                  <c:v>0</c:v>
                </c:pt>
                <c:pt idx="14">
                  <c:v>0</c:v>
                </c:pt>
                <c:pt idx="15">
                  <c:v>0</c:v>
                </c:pt>
                <c:pt idx="16">
                  <c:v>0</c:v>
                </c:pt>
                <c:pt idx="17">
                  <c:v>0</c:v>
                </c:pt>
                <c:pt idx="18">
                  <c:v>1</c:v>
                </c:pt>
                <c:pt idx="19">
                  <c:v>0</c:v>
                </c:pt>
                <c:pt idx="20">
                  <c:v>0</c:v>
                </c:pt>
                <c:pt idx="21">
                  <c:v>0</c:v>
                </c:pt>
                <c:pt idx="22">
                  <c:v>1</c:v>
                </c:pt>
                <c:pt idx="23">
                  <c:v>0</c:v>
                </c:pt>
                <c:pt idx="24">
                  <c:v>0</c:v>
                </c:pt>
                <c:pt idx="25">
                  <c:v>0</c:v>
                </c:pt>
                <c:pt idx="26">
                  <c:v>0</c:v>
                </c:pt>
                <c:pt idx="27">
                  <c:v>1</c:v>
                </c:pt>
                <c:pt idx="28">
                  <c:v>1</c:v>
                </c:pt>
                <c:pt idx="29">
                  <c:v>0</c:v>
                </c:pt>
                <c:pt idx="30">
                  <c:v>1</c:v>
                </c:pt>
                <c:pt idx="31">
                  <c:v>0</c:v>
                </c:pt>
                <c:pt idx="32">
                  <c:v>0</c:v>
                </c:pt>
                <c:pt idx="33">
                  <c:v>0</c:v>
                </c:pt>
                <c:pt idx="34">
                  <c:v>1</c:v>
                </c:pt>
                <c:pt idx="35">
                  <c:v>0</c:v>
                </c:pt>
                <c:pt idx="36">
                  <c:v>0</c:v>
                </c:pt>
                <c:pt idx="37">
                  <c:v>0</c:v>
                </c:pt>
                <c:pt idx="38">
                  <c:v>1</c:v>
                </c:pt>
                <c:pt idx="39">
                  <c:v>0</c:v>
                </c:pt>
                <c:pt idx="40">
                  <c:v>0</c:v>
                </c:pt>
                <c:pt idx="41">
                  <c:v>0</c:v>
                </c:pt>
                <c:pt idx="42">
                  <c:v>0</c:v>
                </c:pt>
                <c:pt idx="43">
                  <c:v>0</c:v>
                </c:pt>
                <c:pt idx="44">
                  <c:v>0</c:v>
                </c:pt>
                <c:pt idx="45">
                  <c:v>0</c:v>
                </c:pt>
                <c:pt idx="46">
                  <c:v>1</c:v>
                </c:pt>
                <c:pt idx="47">
                  <c:v>0</c:v>
                </c:pt>
                <c:pt idx="48">
                  <c:v>0</c:v>
                </c:pt>
                <c:pt idx="49">
                  <c:v>0</c:v>
                </c:pt>
                <c:pt idx="50">
                  <c:v>1</c:v>
                </c:pt>
                <c:pt idx="51">
                  <c:v>0</c:v>
                </c:pt>
                <c:pt idx="52">
                  <c:v>0</c:v>
                </c:pt>
                <c:pt idx="53">
                  <c:v>0</c:v>
                </c:pt>
                <c:pt idx="54">
                  <c:v>0</c:v>
                </c:pt>
                <c:pt idx="55">
                  <c:v>0</c:v>
                </c:pt>
                <c:pt idx="56">
                  <c:v>1</c:v>
                </c:pt>
                <c:pt idx="57">
                  <c:v>0</c:v>
                </c:pt>
                <c:pt idx="58">
                  <c:v>0</c:v>
                </c:pt>
                <c:pt idx="59">
                  <c:v>0</c:v>
                </c:pt>
                <c:pt idx="60">
                  <c:v>1</c:v>
                </c:pt>
                <c:pt idx="61">
                  <c:v>1</c:v>
                </c:pt>
                <c:pt idx="62">
                  <c:v>0</c:v>
                </c:pt>
                <c:pt idx="63">
                  <c:v>0</c:v>
                </c:pt>
                <c:pt idx="64">
                  <c:v>1</c:v>
                </c:pt>
                <c:pt idx="65">
                  <c:v>0</c:v>
                </c:pt>
                <c:pt idx="66">
                  <c:v>0</c:v>
                </c:pt>
                <c:pt idx="67">
                  <c:v>1</c:v>
                </c:pt>
                <c:pt idx="68">
                  <c:v>0</c:v>
                </c:pt>
                <c:pt idx="69">
                  <c:v>1</c:v>
                </c:pt>
                <c:pt idx="70">
                  <c:v>0</c:v>
                </c:pt>
                <c:pt idx="71">
                  <c:v>0</c:v>
                </c:pt>
                <c:pt idx="72">
                  <c:v>0</c:v>
                </c:pt>
                <c:pt idx="73">
                  <c:v>0</c:v>
                </c:pt>
                <c:pt idx="74">
                  <c:v>1</c:v>
                </c:pt>
                <c:pt idx="75">
                  <c:v>0</c:v>
                </c:pt>
                <c:pt idx="76">
                  <c:v>0</c:v>
                </c:pt>
                <c:pt idx="77">
                  <c:v>1</c:v>
                </c:pt>
                <c:pt idx="78">
                  <c:v>0</c:v>
                </c:pt>
                <c:pt idx="79">
                  <c:v>0</c:v>
                </c:pt>
                <c:pt idx="80">
                  <c:v>0</c:v>
                </c:pt>
                <c:pt idx="81">
                  <c:v>0</c:v>
                </c:pt>
                <c:pt idx="82">
                  <c:v>0</c:v>
                </c:pt>
                <c:pt idx="83">
                  <c:v>0</c:v>
                </c:pt>
                <c:pt idx="84">
                  <c:v>1</c:v>
                </c:pt>
                <c:pt idx="85">
                  <c:v>0</c:v>
                </c:pt>
                <c:pt idx="86">
                  <c:v>1</c:v>
                </c:pt>
                <c:pt idx="87">
                  <c:v>0</c:v>
                </c:pt>
                <c:pt idx="88">
                  <c:v>0</c:v>
                </c:pt>
                <c:pt idx="89">
                  <c:v>0</c:v>
                </c:pt>
                <c:pt idx="90">
                  <c:v>0</c:v>
                </c:pt>
                <c:pt idx="91">
                  <c:v>1</c:v>
                </c:pt>
                <c:pt idx="92">
                  <c:v>1</c:v>
                </c:pt>
                <c:pt idx="93">
                  <c:v>0</c:v>
                </c:pt>
                <c:pt idx="94">
                  <c:v>1</c:v>
                </c:pt>
                <c:pt idx="95">
                  <c:v>1</c:v>
                </c:pt>
                <c:pt idx="96">
                  <c:v>0</c:v>
                </c:pt>
                <c:pt idx="97">
                  <c:v>0</c:v>
                </c:pt>
                <c:pt idx="98">
                  <c:v>0</c:v>
                </c:pt>
                <c:pt idx="99">
                  <c:v>1</c:v>
                </c:pt>
                <c:pt idx="100">
                  <c:v>1</c:v>
                </c:pt>
                <c:pt idx="101">
                  <c:v>0</c:v>
                </c:pt>
                <c:pt idx="102">
                  <c:v>0</c:v>
                </c:pt>
                <c:pt idx="103">
                  <c:v>0</c:v>
                </c:pt>
                <c:pt idx="104">
                  <c:v>0</c:v>
                </c:pt>
                <c:pt idx="105">
                  <c:v>0</c:v>
                </c:pt>
                <c:pt idx="106">
                  <c:v>1</c:v>
                </c:pt>
                <c:pt idx="107">
                  <c:v>1</c:v>
                </c:pt>
                <c:pt idx="108">
                  <c:v>0</c:v>
                </c:pt>
                <c:pt idx="109">
                  <c:v>1</c:v>
                </c:pt>
                <c:pt idx="110">
                  <c:v>0</c:v>
                </c:pt>
                <c:pt idx="111">
                  <c:v>1</c:v>
                </c:pt>
                <c:pt idx="112">
                  <c:v>1</c:v>
                </c:pt>
                <c:pt idx="113">
                  <c:v>0</c:v>
                </c:pt>
                <c:pt idx="114">
                  <c:v>1</c:v>
                </c:pt>
                <c:pt idx="115">
                  <c:v>1</c:v>
                </c:pt>
                <c:pt idx="116">
                  <c:v>1</c:v>
                </c:pt>
                <c:pt idx="117">
                  <c:v>0</c:v>
                </c:pt>
                <c:pt idx="118">
                  <c:v>1</c:v>
                </c:pt>
                <c:pt idx="119">
                  <c:v>0</c:v>
                </c:pt>
                <c:pt idx="120">
                  <c:v>0</c:v>
                </c:pt>
                <c:pt idx="121">
                  <c:v>1</c:v>
                </c:pt>
                <c:pt idx="122">
                  <c:v>0</c:v>
                </c:pt>
                <c:pt idx="123">
                  <c:v>0</c:v>
                </c:pt>
                <c:pt idx="124">
                  <c:v>0</c:v>
                </c:pt>
                <c:pt idx="125">
                  <c:v>0</c:v>
                </c:pt>
                <c:pt idx="126">
                  <c:v>0</c:v>
                </c:pt>
                <c:pt idx="127">
                  <c:v>1</c:v>
                </c:pt>
                <c:pt idx="128">
                  <c:v>1</c:v>
                </c:pt>
                <c:pt idx="129">
                  <c:v>0</c:v>
                </c:pt>
                <c:pt idx="130">
                  <c:v>0</c:v>
                </c:pt>
                <c:pt idx="131">
                  <c:v>0</c:v>
                </c:pt>
                <c:pt idx="132">
                  <c:v>0</c:v>
                </c:pt>
                <c:pt idx="133">
                  <c:v>1</c:v>
                </c:pt>
                <c:pt idx="134">
                  <c:v>1</c:v>
                </c:pt>
                <c:pt idx="135">
                  <c:v>0</c:v>
                </c:pt>
                <c:pt idx="136">
                  <c:v>1</c:v>
                </c:pt>
                <c:pt idx="137">
                  <c:v>1</c:v>
                </c:pt>
                <c:pt idx="138">
                  <c:v>0</c:v>
                </c:pt>
                <c:pt idx="139">
                  <c:v>0</c:v>
                </c:pt>
                <c:pt idx="140">
                  <c:v>0</c:v>
                </c:pt>
                <c:pt idx="141">
                  <c:v>0</c:v>
                </c:pt>
                <c:pt idx="142">
                  <c:v>0</c:v>
                </c:pt>
                <c:pt idx="143">
                  <c:v>0</c:v>
                </c:pt>
                <c:pt idx="144">
                  <c:v>0</c:v>
                </c:pt>
                <c:pt idx="145">
                  <c:v>0</c:v>
                </c:pt>
                <c:pt idx="146">
                  <c:v>0</c:v>
                </c:pt>
                <c:pt idx="147">
                  <c:v>0</c:v>
                </c:pt>
                <c:pt idx="148">
                  <c:v>0</c:v>
                </c:pt>
                <c:pt idx="149">
                  <c:v>1</c:v>
                </c:pt>
              </c:numCache>
            </c:numRef>
          </c:xVal>
          <c:yVal>
            <c:numRef>
              <c:f>'1a. Exploring Data'!$CH$4:$CH$153</c:f>
              <c:numCache>
                <c:formatCode>0.0</c:formatCode>
                <c:ptCount val="150"/>
                <c:pt idx="0">
                  <c:v>12.5</c:v>
                </c:pt>
                <c:pt idx="1">
                  <c:v>14.5</c:v>
                </c:pt>
                <c:pt idx="2">
                  <c:v>19</c:v>
                </c:pt>
                <c:pt idx="3">
                  <c:v>18.2</c:v>
                </c:pt>
                <c:pt idx="4">
                  <c:v>7.6</c:v>
                </c:pt>
                <c:pt idx="5">
                  <c:v>18.5</c:v>
                </c:pt>
                <c:pt idx="6">
                  <c:v>13.1</c:v>
                </c:pt>
                <c:pt idx="7">
                  <c:v>14.9</c:v>
                </c:pt>
                <c:pt idx="8">
                  <c:v>17.100000000000001</c:v>
                </c:pt>
                <c:pt idx="9">
                  <c:v>9.1999999999999993</c:v>
                </c:pt>
                <c:pt idx="10">
                  <c:v>10.3</c:v>
                </c:pt>
                <c:pt idx="11">
                  <c:v>19.3</c:v>
                </c:pt>
                <c:pt idx="12">
                  <c:v>8.1</c:v>
                </c:pt>
                <c:pt idx="13">
                  <c:v>9.1</c:v>
                </c:pt>
                <c:pt idx="14">
                  <c:v>15.7</c:v>
                </c:pt>
                <c:pt idx="15">
                  <c:v>9.8000000000000007</c:v>
                </c:pt>
                <c:pt idx="16">
                  <c:v>19.5</c:v>
                </c:pt>
                <c:pt idx="17">
                  <c:v>16.2</c:v>
                </c:pt>
                <c:pt idx="18">
                  <c:v>8</c:v>
                </c:pt>
                <c:pt idx="19">
                  <c:v>12.2</c:v>
                </c:pt>
                <c:pt idx="20">
                  <c:v>11.1</c:v>
                </c:pt>
                <c:pt idx="21">
                  <c:v>16.8</c:v>
                </c:pt>
                <c:pt idx="22">
                  <c:v>11.8</c:v>
                </c:pt>
                <c:pt idx="23">
                  <c:v>14</c:v>
                </c:pt>
                <c:pt idx="24">
                  <c:v>10.5</c:v>
                </c:pt>
                <c:pt idx="25">
                  <c:v>6.2</c:v>
                </c:pt>
                <c:pt idx="26">
                  <c:v>16.899999999999999</c:v>
                </c:pt>
                <c:pt idx="27">
                  <c:v>7.9</c:v>
                </c:pt>
                <c:pt idx="28">
                  <c:v>9.6</c:v>
                </c:pt>
                <c:pt idx="29">
                  <c:v>16.3</c:v>
                </c:pt>
                <c:pt idx="30">
                  <c:v>11.2</c:v>
                </c:pt>
                <c:pt idx="31">
                  <c:v>13.1</c:v>
                </c:pt>
                <c:pt idx="32">
                  <c:v>8</c:v>
                </c:pt>
                <c:pt idx="33">
                  <c:v>16.100000000000001</c:v>
                </c:pt>
                <c:pt idx="34">
                  <c:v>10.4</c:v>
                </c:pt>
                <c:pt idx="35">
                  <c:v>7.4</c:v>
                </c:pt>
                <c:pt idx="36">
                  <c:v>10.5</c:v>
                </c:pt>
                <c:pt idx="37">
                  <c:v>12</c:v>
                </c:pt>
                <c:pt idx="38">
                  <c:v>14.5</c:v>
                </c:pt>
                <c:pt idx="39">
                  <c:v>5.9</c:v>
                </c:pt>
                <c:pt idx="40">
                  <c:v>9</c:v>
                </c:pt>
                <c:pt idx="41">
                  <c:v>15.8</c:v>
                </c:pt>
                <c:pt idx="42">
                  <c:v>14</c:v>
                </c:pt>
                <c:pt idx="43">
                  <c:v>15.3</c:v>
                </c:pt>
                <c:pt idx="44">
                  <c:v>14.4</c:v>
                </c:pt>
                <c:pt idx="45">
                  <c:v>14.8</c:v>
                </c:pt>
                <c:pt idx="46">
                  <c:v>12.1</c:v>
                </c:pt>
                <c:pt idx="47">
                  <c:v>8</c:v>
                </c:pt>
                <c:pt idx="48">
                  <c:v>8.4</c:v>
                </c:pt>
                <c:pt idx="49">
                  <c:v>10.6</c:v>
                </c:pt>
                <c:pt idx="50">
                  <c:v>10.9</c:v>
                </c:pt>
                <c:pt idx="51">
                  <c:v>8.6999999999999993</c:v>
                </c:pt>
                <c:pt idx="52">
                  <c:v>9.5</c:v>
                </c:pt>
                <c:pt idx="53">
                  <c:v>6.8</c:v>
                </c:pt>
                <c:pt idx="54">
                  <c:v>7.2</c:v>
                </c:pt>
                <c:pt idx="55">
                  <c:v>11.3</c:v>
                </c:pt>
                <c:pt idx="56">
                  <c:v>9.4</c:v>
                </c:pt>
                <c:pt idx="57">
                  <c:v>8.6</c:v>
                </c:pt>
                <c:pt idx="58">
                  <c:v>17.100000000000001</c:v>
                </c:pt>
                <c:pt idx="59">
                  <c:v>15.4</c:v>
                </c:pt>
                <c:pt idx="60">
                  <c:v>11</c:v>
                </c:pt>
                <c:pt idx="61">
                  <c:v>15.6</c:v>
                </c:pt>
                <c:pt idx="62">
                  <c:v>7.6</c:v>
                </c:pt>
                <c:pt idx="63">
                  <c:v>11.4</c:v>
                </c:pt>
                <c:pt idx="64">
                  <c:v>23.5</c:v>
                </c:pt>
                <c:pt idx="65">
                  <c:v>12.4</c:v>
                </c:pt>
                <c:pt idx="66">
                  <c:v>13.4</c:v>
                </c:pt>
                <c:pt idx="67">
                  <c:v>13.8</c:v>
                </c:pt>
                <c:pt idx="68">
                  <c:v>11.6</c:v>
                </c:pt>
                <c:pt idx="69">
                  <c:v>11.8</c:v>
                </c:pt>
                <c:pt idx="70">
                  <c:v>12.4</c:v>
                </c:pt>
                <c:pt idx="71">
                  <c:v>8.1</c:v>
                </c:pt>
                <c:pt idx="72">
                  <c:v>9.5</c:v>
                </c:pt>
                <c:pt idx="73">
                  <c:v>8.4</c:v>
                </c:pt>
                <c:pt idx="74">
                  <c:v>9</c:v>
                </c:pt>
                <c:pt idx="75">
                  <c:v>15.5</c:v>
                </c:pt>
                <c:pt idx="76">
                  <c:v>10.4</c:v>
                </c:pt>
                <c:pt idx="77">
                  <c:v>12.7</c:v>
                </c:pt>
                <c:pt idx="78">
                  <c:v>14</c:v>
                </c:pt>
                <c:pt idx="79">
                  <c:v>9.4</c:v>
                </c:pt>
                <c:pt idx="80">
                  <c:v>14</c:v>
                </c:pt>
                <c:pt idx="81">
                  <c:v>15.9</c:v>
                </c:pt>
                <c:pt idx="82">
                  <c:v>7.5</c:v>
                </c:pt>
                <c:pt idx="83">
                  <c:v>8.1</c:v>
                </c:pt>
                <c:pt idx="84">
                  <c:v>10.3</c:v>
                </c:pt>
                <c:pt idx="85">
                  <c:v>7.7</c:v>
                </c:pt>
                <c:pt idx="86">
                  <c:v>8.5</c:v>
                </c:pt>
                <c:pt idx="87">
                  <c:v>10.7</c:v>
                </c:pt>
                <c:pt idx="88">
                  <c:v>7.4</c:v>
                </c:pt>
                <c:pt idx="89">
                  <c:v>14.8</c:v>
                </c:pt>
                <c:pt idx="90">
                  <c:v>7.3</c:v>
                </c:pt>
                <c:pt idx="91">
                  <c:v>7.6</c:v>
                </c:pt>
                <c:pt idx="92">
                  <c:v>9</c:v>
                </c:pt>
                <c:pt idx="93">
                  <c:v>12.9</c:v>
                </c:pt>
                <c:pt idx="94">
                  <c:v>9</c:v>
                </c:pt>
                <c:pt idx="95">
                  <c:v>18.2</c:v>
                </c:pt>
                <c:pt idx="96">
                  <c:v>14.4</c:v>
                </c:pt>
                <c:pt idx="97">
                  <c:v>8.8000000000000007</c:v>
                </c:pt>
                <c:pt idx="98">
                  <c:v>12.5</c:v>
                </c:pt>
                <c:pt idx="99">
                  <c:v>13.3</c:v>
                </c:pt>
                <c:pt idx="100">
                  <c:v>12.5</c:v>
                </c:pt>
                <c:pt idx="101">
                  <c:v>13.2</c:v>
                </c:pt>
                <c:pt idx="102">
                  <c:v>11.1</c:v>
                </c:pt>
                <c:pt idx="103">
                  <c:v>8.3000000000000007</c:v>
                </c:pt>
                <c:pt idx="104">
                  <c:v>9.3000000000000007</c:v>
                </c:pt>
                <c:pt idx="105">
                  <c:v>8.1999999999999993</c:v>
                </c:pt>
                <c:pt idx="106">
                  <c:v>14.8</c:v>
                </c:pt>
                <c:pt idx="107">
                  <c:v>10.7</c:v>
                </c:pt>
                <c:pt idx="108">
                  <c:v>8.8000000000000007</c:v>
                </c:pt>
                <c:pt idx="109">
                  <c:v>9.6999999999999993</c:v>
                </c:pt>
                <c:pt idx="110">
                  <c:v>9.6999999999999993</c:v>
                </c:pt>
                <c:pt idx="111">
                  <c:v>10.5</c:v>
                </c:pt>
                <c:pt idx="112">
                  <c:v>8.9</c:v>
                </c:pt>
                <c:pt idx="113">
                  <c:v>7.9</c:v>
                </c:pt>
                <c:pt idx="114">
                  <c:v>21</c:v>
                </c:pt>
                <c:pt idx="115">
                  <c:v>12.7</c:v>
                </c:pt>
                <c:pt idx="116">
                  <c:v>9.4</c:v>
                </c:pt>
                <c:pt idx="117">
                  <c:v>7.5</c:v>
                </c:pt>
                <c:pt idx="118">
                  <c:v>11.8</c:v>
                </c:pt>
                <c:pt idx="119">
                  <c:v>11.4</c:v>
                </c:pt>
                <c:pt idx="120">
                  <c:v>7.2</c:v>
                </c:pt>
                <c:pt idx="121">
                  <c:v>20.399999999999999</c:v>
                </c:pt>
                <c:pt idx="122">
                  <c:v>9.8000000000000007</c:v>
                </c:pt>
                <c:pt idx="123">
                  <c:v>16.2</c:v>
                </c:pt>
                <c:pt idx="124">
                  <c:v>11.4</c:v>
                </c:pt>
                <c:pt idx="125">
                  <c:v>18.3</c:v>
                </c:pt>
                <c:pt idx="126">
                  <c:v>8.6999999999999993</c:v>
                </c:pt>
                <c:pt idx="127">
                  <c:v>9.1</c:v>
                </c:pt>
                <c:pt idx="128">
                  <c:v>9.6999999999999993</c:v>
                </c:pt>
                <c:pt idx="129">
                  <c:v>6.6</c:v>
                </c:pt>
                <c:pt idx="130">
                  <c:v>9.1</c:v>
                </c:pt>
                <c:pt idx="131">
                  <c:v>9.6999999999999993</c:v>
                </c:pt>
                <c:pt idx="132">
                  <c:v>7.8</c:v>
                </c:pt>
                <c:pt idx="133">
                  <c:v>13.9</c:v>
                </c:pt>
                <c:pt idx="134">
                  <c:v>10.3</c:v>
                </c:pt>
                <c:pt idx="135">
                  <c:v>11.7</c:v>
                </c:pt>
                <c:pt idx="136">
                  <c:v>9.4</c:v>
                </c:pt>
                <c:pt idx="137">
                  <c:v>9.5</c:v>
                </c:pt>
                <c:pt idx="138">
                  <c:v>8.6999999999999993</c:v>
                </c:pt>
                <c:pt idx="139">
                  <c:v>12.8</c:v>
                </c:pt>
                <c:pt idx="140">
                  <c:v>6.6</c:v>
                </c:pt>
                <c:pt idx="141">
                  <c:v>17</c:v>
                </c:pt>
                <c:pt idx="142">
                  <c:v>16.7</c:v>
                </c:pt>
                <c:pt idx="143">
                  <c:v>15.9</c:v>
                </c:pt>
                <c:pt idx="144">
                  <c:v>7.9</c:v>
                </c:pt>
                <c:pt idx="145">
                  <c:v>14.1</c:v>
                </c:pt>
                <c:pt idx="146">
                  <c:v>8.1</c:v>
                </c:pt>
                <c:pt idx="147">
                  <c:v>13.6</c:v>
                </c:pt>
                <c:pt idx="148">
                  <c:v>10</c:v>
                </c:pt>
                <c:pt idx="149">
                  <c:v>11.6</c:v>
                </c:pt>
              </c:numCache>
            </c:numRef>
          </c:yVal>
          <c:smooth val="0"/>
          <c:extLst>
            <c:ext xmlns:c16="http://schemas.microsoft.com/office/drawing/2014/chart" uri="{C3380CC4-5D6E-409C-BE32-E72D297353CC}">
              <c16:uniqueId val="{00000000-AF6E-A043-8DBC-4C6FDE195BE3}"/>
            </c:ext>
          </c:extLst>
        </c:ser>
        <c:dLbls>
          <c:showLegendKey val="0"/>
          <c:showVal val="0"/>
          <c:showCatName val="0"/>
          <c:showSerName val="0"/>
          <c:showPercent val="0"/>
          <c:showBubbleSize val="0"/>
        </c:dLbls>
        <c:axId val="2003585487"/>
        <c:axId val="2003587199"/>
      </c:scatterChart>
      <c:valAx>
        <c:axId val="2003585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delivery (No=0, Yes=1)</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587199"/>
        <c:crosses val="autoZero"/>
        <c:crossBetween val="midCat"/>
      </c:valAx>
      <c:valAx>
        <c:axId val="200358719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5854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Manager Gender v.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'1a. Exploring Data'!$CS$3</c:f>
              <c:strCache>
                <c:ptCount val="1"/>
                <c:pt idx="0">
                  <c:v>Mng-Gender</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dash"/>
              </a:ln>
              <a:effectLst/>
            </c:spPr>
            <c:trendlineType val="linear"/>
            <c:dispRSqr val="0"/>
            <c:dispEq val="0"/>
          </c:trendline>
          <c:xVal>
            <c:numRef>
              <c:f>'1a. Exploring Data'!$CS$4:$CS$153</c:f>
              <c:numCache>
                <c:formatCode>General</c:formatCode>
                <c:ptCount val="150"/>
                <c:pt idx="0">
                  <c:v>0</c:v>
                </c:pt>
                <c:pt idx="1">
                  <c:v>0</c:v>
                </c:pt>
                <c:pt idx="2">
                  <c:v>0</c:v>
                </c:pt>
                <c:pt idx="3">
                  <c:v>0</c:v>
                </c:pt>
                <c:pt idx="4">
                  <c:v>0</c:v>
                </c:pt>
                <c:pt idx="5">
                  <c:v>0</c:v>
                </c:pt>
                <c:pt idx="6">
                  <c:v>0</c:v>
                </c:pt>
                <c:pt idx="7">
                  <c:v>0</c:v>
                </c:pt>
                <c:pt idx="8">
                  <c:v>0</c:v>
                </c:pt>
                <c:pt idx="9">
                  <c:v>1</c:v>
                </c:pt>
                <c:pt idx="10">
                  <c:v>0</c:v>
                </c:pt>
                <c:pt idx="11">
                  <c:v>0</c:v>
                </c:pt>
                <c:pt idx="12">
                  <c:v>1</c:v>
                </c:pt>
                <c:pt idx="13">
                  <c:v>0</c:v>
                </c:pt>
                <c:pt idx="14">
                  <c:v>0</c:v>
                </c:pt>
                <c:pt idx="15">
                  <c:v>0</c:v>
                </c:pt>
                <c:pt idx="16">
                  <c:v>0</c:v>
                </c:pt>
                <c:pt idx="17">
                  <c:v>0</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1</c:v>
                </c:pt>
                <c:pt idx="34">
                  <c:v>0</c:v>
                </c:pt>
                <c:pt idx="35">
                  <c:v>0</c:v>
                </c:pt>
                <c:pt idx="36">
                  <c:v>1</c:v>
                </c:pt>
                <c:pt idx="37">
                  <c:v>0</c:v>
                </c:pt>
                <c:pt idx="38">
                  <c:v>0</c:v>
                </c:pt>
                <c:pt idx="39">
                  <c:v>0</c:v>
                </c:pt>
                <c:pt idx="40">
                  <c:v>0</c:v>
                </c:pt>
                <c:pt idx="41">
                  <c:v>0</c:v>
                </c:pt>
                <c:pt idx="42">
                  <c:v>0</c:v>
                </c:pt>
                <c:pt idx="43">
                  <c:v>0</c:v>
                </c:pt>
                <c:pt idx="44">
                  <c:v>0</c:v>
                </c:pt>
                <c:pt idx="45">
                  <c:v>0</c:v>
                </c:pt>
                <c:pt idx="46">
                  <c:v>0</c:v>
                </c:pt>
                <c:pt idx="47">
                  <c:v>1</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1</c:v>
                </c:pt>
                <c:pt idx="64">
                  <c:v>0</c:v>
                </c:pt>
                <c:pt idx="65">
                  <c:v>0</c:v>
                </c:pt>
                <c:pt idx="66">
                  <c:v>0</c:v>
                </c:pt>
                <c:pt idx="67">
                  <c:v>0</c:v>
                </c:pt>
                <c:pt idx="68">
                  <c:v>0</c:v>
                </c:pt>
                <c:pt idx="69">
                  <c:v>0</c:v>
                </c:pt>
                <c:pt idx="70">
                  <c:v>0</c:v>
                </c:pt>
                <c:pt idx="71">
                  <c:v>0</c:v>
                </c:pt>
                <c:pt idx="72">
                  <c:v>0</c:v>
                </c:pt>
                <c:pt idx="73">
                  <c:v>1</c:v>
                </c:pt>
                <c:pt idx="74">
                  <c:v>0</c:v>
                </c:pt>
                <c:pt idx="75">
                  <c:v>0</c:v>
                </c:pt>
                <c:pt idx="76">
                  <c:v>0</c:v>
                </c:pt>
                <c:pt idx="77">
                  <c:v>0</c:v>
                </c:pt>
                <c:pt idx="78">
                  <c:v>0</c:v>
                </c:pt>
                <c:pt idx="79">
                  <c:v>0</c:v>
                </c:pt>
                <c:pt idx="80">
                  <c:v>0</c:v>
                </c:pt>
                <c:pt idx="81">
                  <c:v>1</c:v>
                </c:pt>
                <c:pt idx="82">
                  <c:v>1</c:v>
                </c:pt>
                <c:pt idx="83">
                  <c:v>0</c:v>
                </c:pt>
                <c:pt idx="84">
                  <c:v>1</c:v>
                </c:pt>
                <c:pt idx="85">
                  <c:v>1</c:v>
                </c:pt>
                <c:pt idx="86">
                  <c:v>0</c:v>
                </c:pt>
                <c:pt idx="87">
                  <c:v>0</c:v>
                </c:pt>
                <c:pt idx="88">
                  <c:v>1</c:v>
                </c:pt>
                <c:pt idx="89">
                  <c:v>0</c:v>
                </c:pt>
                <c:pt idx="90">
                  <c:v>0</c:v>
                </c:pt>
                <c:pt idx="91">
                  <c:v>0</c:v>
                </c:pt>
                <c:pt idx="92">
                  <c:v>0</c:v>
                </c:pt>
                <c:pt idx="93">
                  <c:v>0</c:v>
                </c:pt>
                <c:pt idx="94">
                  <c:v>0</c:v>
                </c:pt>
                <c:pt idx="95">
                  <c:v>0</c:v>
                </c:pt>
                <c:pt idx="96">
                  <c:v>1</c:v>
                </c:pt>
                <c:pt idx="97">
                  <c:v>1</c:v>
                </c:pt>
                <c:pt idx="98">
                  <c:v>0</c:v>
                </c:pt>
                <c:pt idx="99">
                  <c:v>0</c:v>
                </c:pt>
                <c:pt idx="100">
                  <c:v>0</c:v>
                </c:pt>
                <c:pt idx="101">
                  <c:v>0</c:v>
                </c:pt>
                <c:pt idx="102">
                  <c:v>0</c:v>
                </c:pt>
                <c:pt idx="103">
                  <c:v>1</c:v>
                </c:pt>
                <c:pt idx="104">
                  <c:v>0</c:v>
                </c:pt>
                <c:pt idx="105">
                  <c:v>0</c:v>
                </c:pt>
                <c:pt idx="106">
                  <c:v>0</c:v>
                </c:pt>
                <c:pt idx="107">
                  <c:v>0</c:v>
                </c:pt>
                <c:pt idx="108">
                  <c:v>0</c:v>
                </c:pt>
                <c:pt idx="109">
                  <c:v>0</c:v>
                </c:pt>
                <c:pt idx="110">
                  <c:v>0</c:v>
                </c:pt>
                <c:pt idx="111">
                  <c:v>0</c:v>
                </c:pt>
                <c:pt idx="112">
                  <c:v>0</c:v>
                </c:pt>
                <c:pt idx="113">
                  <c:v>0</c:v>
                </c:pt>
                <c:pt idx="114">
                  <c:v>0</c:v>
                </c:pt>
                <c:pt idx="115">
                  <c:v>1</c:v>
                </c:pt>
                <c:pt idx="116">
                  <c:v>1</c:v>
                </c:pt>
                <c:pt idx="117">
                  <c:v>0</c:v>
                </c:pt>
                <c:pt idx="118">
                  <c:v>0</c:v>
                </c:pt>
                <c:pt idx="119">
                  <c:v>0</c:v>
                </c:pt>
                <c:pt idx="120">
                  <c:v>1</c:v>
                </c:pt>
                <c:pt idx="121">
                  <c:v>0</c:v>
                </c:pt>
                <c:pt idx="122">
                  <c:v>0</c:v>
                </c:pt>
                <c:pt idx="123">
                  <c:v>1</c:v>
                </c:pt>
                <c:pt idx="124">
                  <c:v>1</c:v>
                </c:pt>
                <c:pt idx="125">
                  <c:v>1</c:v>
                </c:pt>
                <c:pt idx="126">
                  <c:v>0</c:v>
                </c:pt>
                <c:pt idx="127">
                  <c:v>0</c:v>
                </c:pt>
                <c:pt idx="128">
                  <c:v>0</c:v>
                </c:pt>
                <c:pt idx="129">
                  <c:v>0</c:v>
                </c:pt>
                <c:pt idx="130">
                  <c:v>1</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1</c:v>
                </c:pt>
                <c:pt idx="146">
                  <c:v>0</c:v>
                </c:pt>
                <c:pt idx="147">
                  <c:v>0</c:v>
                </c:pt>
                <c:pt idx="148">
                  <c:v>0</c:v>
                </c:pt>
                <c:pt idx="149">
                  <c:v>0</c:v>
                </c:pt>
              </c:numCache>
            </c:numRef>
          </c:xVal>
          <c:yVal>
            <c:numRef>
              <c:f>'1a. Exploring Data'!$CR$4:$CR$153</c:f>
              <c:numCache>
                <c:formatCode>0.0</c:formatCode>
                <c:ptCount val="150"/>
                <c:pt idx="0">
                  <c:v>12.5</c:v>
                </c:pt>
                <c:pt idx="1">
                  <c:v>14.5</c:v>
                </c:pt>
                <c:pt idx="2">
                  <c:v>19</c:v>
                </c:pt>
                <c:pt idx="3">
                  <c:v>18.2</c:v>
                </c:pt>
                <c:pt idx="4">
                  <c:v>7.6</c:v>
                </c:pt>
                <c:pt idx="5">
                  <c:v>18.5</c:v>
                </c:pt>
                <c:pt idx="6">
                  <c:v>13.1</c:v>
                </c:pt>
                <c:pt idx="7">
                  <c:v>14.9</c:v>
                </c:pt>
                <c:pt idx="8">
                  <c:v>17.100000000000001</c:v>
                </c:pt>
                <c:pt idx="9">
                  <c:v>9.1999999999999993</c:v>
                </c:pt>
                <c:pt idx="10">
                  <c:v>10.3</c:v>
                </c:pt>
                <c:pt idx="11">
                  <c:v>19.3</c:v>
                </c:pt>
                <c:pt idx="12">
                  <c:v>8.1</c:v>
                </c:pt>
                <c:pt idx="13">
                  <c:v>9.1</c:v>
                </c:pt>
                <c:pt idx="14">
                  <c:v>15.7</c:v>
                </c:pt>
                <c:pt idx="15">
                  <c:v>9.8000000000000007</c:v>
                </c:pt>
                <c:pt idx="16">
                  <c:v>19.5</c:v>
                </c:pt>
                <c:pt idx="17">
                  <c:v>16.2</c:v>
                </c:pt>
                <c:pt idx="18">
                  <c:v>8</c:v>
                </c:pt>
                <c:pt idx="19">
                  <c:v>12.2</c:v>
                </c:pt>
                <c:pt idx="20">
                  <c:v>11.1</c:v>
                </c:pt>
                <c:pt idx="21">
                  <c:v>16.8</c:v>
                </c:pt>
                <c:pt idx="22">
                  <c:v>11.8</c:v>
                </c:pt>
                <c:pt idx="23">
                  <c:v>14</c:v>
                </c:pt>
                <c:pt idx="24">
                  <c:v>10.5</c:v>
                </c:pt>
                <c:pt idx="25">
                  <c:v>6.2</c:v>
                </c:pt>
                <c:pt idx="26">
                  <c:v>16.899999999999999</c:v>
                </c:pt>
                <c:pt idx="27">
                  <c:v>7.9</c:v>
                </c:pt>
                <c:pt idx="28">
                  <c:v>9.6</c:v>
                </c:pt>
                <c:pt idx="29">
                  <c:v>16.3</c:v>
                </c:pt>
                <c:pt idx="30">
                  <c:v>11.2</c:v>
                </c:pt>
                <c:pt idx="31">
                  <c:v>13.1</c:v>
                </c:pt>
                <c:pt idx="32">
                  <c:v>8</c:v>
                </c:pt>
                <c:pt idx="33">
                  <c:v>16.100000000000001</c:v>
                </c:pt>
                <c:pt idx="34">
                  <c:v>10.4</c:v>
                </c:pt>
                <c:pt idx="35">
                  <c:v>7.4</c:v>
                </c:pt>
                <c:pt idx="36">
                  <c:v>10.5</c:v>
                </c:pt>
                <c:pt idx="37">
                  <c:v>12</c:v>
                </c:pt>
                <c:pt idx="38">
                  <c:v>14.5</c:v>
                </c:pt>
                <c:pt idx="39">
                  <c:v>5.9</c:v>
                </c:pt>
                <c:pt idx="40">
                  <c:v>9</c:v>
                </c:pt>
                <c:pt idx="41">
                  <c:v>15.8</c:v>
                </c:pt>
                <c:pt idx="42">
                  <c:v>14</c:v>
                </c:pt>
                <c:pt idx="43">
                  <c:v>15.3</c:v>
                </c:pt>
                <c:pt idx="44">
                  <c:v>14.4</c:v>
                </c:pt>
                <c:pt idx="45">
                  <c:v>14.8</c:v>
                </c:pt>
                <c:pt idx="46">
                  <c:v>12.1</c:v>
                </c:pt>
                <c:pt idx="47">
                  <c:v>8</c:v>
                </c:pt>
                <c:pt idx="48">
                  <c:v>8.4</c:v>
                </c:pt>
                <c:pt idx="49">
                  <c:v>10.6</c:v>
                </c:pt>
                <c:pt idx="50">
                  <c:v>10.9</c:v>
                </c:pt>
                <c:pt idx="51">
                  <c:v>8.6999999999999993</c:v>
                </c:pt>
                <c:pt idx="52">
                  <c:v>9.5</c:v>
                </c:pt>
                <c:pt idx="53">
                  <c:v>6.8</c:v>
                </c:pt>
                <c:pt idx="54">
                  <c:v>7.2</c:v>
                </c:pt>
                <c:pt idx="55">
                  <c:v>11.3</c:v>
                </c:pt>
                <c:pt idx="56">
                  <c:v>9.4</c:v>
                </c:pt>
                <c:pt idx="57">
                  <c:v>8.6</c:v>
                </c:pt>
                <c:pt idx="58">
                  <c:v>17.100000000000001</c:v>
                </c:pt>
                <c:pt idx="59">
                  <c:v>15.4</c:v>
                </c:pt>
                <c:pt idx="60">
                  <c:v>11</c:v>
                </c:pt>
                <c:pt idx="61">
                  <c:v>15.6</c:v>
                </c:pt>
                <c:pt idx="62">
                  <c:v>7.6</c:v>
                </c:pt>
                <c:pt idx="63">
                  <c:v>11.4</c:v>
                </c:pt>
                <c:pt idx="64">
                  <c:v>23.5</c:v>
                </c:pt>
                <c:pt idx="65">
                  <c:v>12.4</c:v>
                </c:pt>
                <c:pt idx="66">
                  <c:v>13.4</c:v>
                </c:pt>
                <c:pt idx="67">
                  <c:v>13.8</c:v>
                </c:pt>
                <c:pt idx="68">
                  <c:v>11.6</c:v>
                </c:pt>
                <c:pt idx="69">
                  <c:v>11.8</c:v>
                </c:pt>
                <c:pt idx="70">
                  <c:v>12.4</c:v>
                </c:pt>
                <c:pt idx="71">
                  <c:v>8.1</c:v>
                </c:pt>
                <c:pt idx="72">
                  <c:v>9.5</c:v>
                </c:pt>
                <c:pt idx="73">
                  <c:v>8.4</c:v>
                </c:pt>
                <c:pt idx="74">
                  <c:v>9</c:v>
                </c:pt>
                <c:pt idx="75">
                  <c:v>15.5</c:v>
                </c:pt>
                <c:pt idx="76">
                  <c:v>10.4</c:v>
                </c:pt>
                <c:pt idx="77">
                  <c:v>12.7</c:v>
                </c:pt>
                <c:pt idx="78">
                  <c:v>14</c:v>
                </c:pt>
                <c:pt idx="79">
                  <c:v>9.4</c:v>
                </c:pt>
                <c:pt idx="80">
                  <c:v>14</c:v>
                </c:pt>
                <c:pt idx="81">
                  <c:v>15.9</c:v>
                </c:pt>
                <c:pt idx="82">
                  <c:v>7.5</c:v>
                </c:pt>
                <c:pt idx="83">
                  <c:v>8.1</c:v>
                </c:pt>
                <c:pt idx="84">
                  <c:v>10.3</c:v>
                </c:pt>
                <c:pt idx="85">
                  <c:v>7.7</c:v>
                </c:pt>
                <c:pt idx="86">
                  <c:v>8.5</c:v>
                </c:pt>
                <c:pt idx="87">
                  <c:v>10.7</c:v>
                </c:pt>
                <c:pt idx="88">
                  <c:v>7.4</c:v>
                </c:pt>
                <c:pt idx="89">
                  <c:v>14.8</c:v>
                </c:pt>
                <c:pt idx="90">
                  <c:v>7.3</c:v>
                </c:pt>
                <c:pt idx="91">
                  <c:v>7.6</c:v>
                </c:pt>
                <c:pt idx="92">
                  <c:v>9</c:v>
                </c:pt>
                <c:pt idx="93">
                  <c:v>12.9</c:v>
                </c:pt>
                <c:pt idx="94">
                  <c:v>9</c:v>
                </c:pt>
                <c:pt idx="95">
                  <c:v>18.2</c:v>
                </c:pt>
                <c:pt idx="96">
                  <c:v>14.4</c:v>
                </c:pt>
                <c:pt idx="97">
                  <c:v>8.8000000000000007</c:v>
                </c:pt>
                <c:pt idx="98">
                  <c:v>12.5</c:v>
                </c:pt>
                <c:pt idx="99">
                  <c:v>13.3</c:v>
                </c:pt>
                <c:pt idx="100">
                  <c:v>12.5</c:v>
                </c:pt>
                <c:pt idx="101">
                  <c:v>13.2</c:v>
                </c:pt>
                <c:pt idx="102">
                  <c:v>11.1</c:v>
                </c:pt>
                <c:pt idx="103">
                  <c:v>8.3000000000000007</c:v>
                </c:pt>
                <c:pt idx="104">
                  <c:v>9.3000000000000007</c:v>
                </c:pt>
                <c:pt idx="105">
                  <c:v>8.1999999999999993</c:v>
                </c:pt>
                <c:pt idx="106">
                  <c:v>14.8</c:v>
                </c:pt>
                <c:pt idx="107">
                  <c:v>10.7</c:v>
                </c:pt>
                <c:pt idx="108">
                  <c:v>8.8000000000000007</c:v>
                </c:pt>
                <c:pt idx="109">
                  <c:v>9.6999999999999993</c:v>
                </c:pt>
                <c:pt idx="110">
                  <c:v>9.6999999999999993</c:v>
                </c:pt>
                <c:pt idx="111">
                  <c:v>10.5</c:v>
                </c:pt>
                <c:pt idx="112">
                  <c:v>8.9</c:v>
                </c:pt>
                <c:pt idx="113">
                  <c:v>7.9</c:v>
                </c:pt>
                <c:pt idx="114">
                  <c:v>21</c:v>
                </c:pt>
                <c:pt idx="115">
                  <c:v>12.7</c:v>
                </c:pt>
                <c:pt idx="116">
                  <c:v>9.4</c:v>
                </c:pt>
                <c:pt idx="117">
                  <c:v>7.5</c:v>
                </c:pt>
                <c:pt idx="118">
                  <c:v>11.8</c:v>
                </c:pt>
                <c:pt idx="119">
                  <c:v>11.4</c:v>
                </c:pt>
                <c:pt idx="120">
                  <c:v>7.2</c:v>
                </c:pt>
                <c:pt idx="121">
                  <c:v>20.399999999999999</c:v>
                </c:pt>
                <c:pt idx="122">
                  <c:v>9.8000000000000007</c:v>
                </c:pt>
                <c:pt idx="123">
                  <c:v>16.2</c:v>
                </c:pt>
                <c:pt idx="124">
                  <c:v>11.4</c:v>
                </c:pt>
                <c:pt idx="125">
                  <c:v>18.3</c:v>
                </c:pt>
                <c:pt idx="126">
                  <c:v>8.6999999999999993</c:v>
                </c:pt>
                <c:pt idx="127">
                  <c:v>9.1</c:v>
                </c:pt>
                <c:pt idx="128">
                  <c:v>9.6999999999999993</c:v>
                </c:pt>
                <c:pt idx="129">
                  <c:v>6.6</c:v>
                </c:pt>
                <c:pt idx="130">
                  <c:v>9.1</c:v>
                </c:pt>
                <c:pt idx="131">
                  <c:v>9.6999999999999993</c:v>
                </c:pt>
                <c:pt idx="132">
                  <c:v>7.8</c:v>
                </c:pt>
                <c:pt idx="133">
                  <c:v>13.9</c:v>
                </c:pt>
                <c:pt idx="134">
                  <c:v>10.3</c:v>
                </c:pt>
                <c:pt idx="135">
                  <c:v>11.7</c:v>
                </c:pt>
                <c:pt idx="136">
                  <c:v>9.4</c:v>
                </c:pt>
                <c:pt idx="137">
                  <c:v>9.5</c:v>
                </c:pt>
                <c:pt idx="138">
                  <c:v>8.6999999999999993</c:v>
                </c:pt>
                <c:pt idx="139">
                  <c:v>12.8</c:v>
                </c:pt>
                <c:pt idx="140">
                  <c:v>6.6</c:v>
                </c:pt>
                <c:pt idx="141">
                  <c:v>17</c:v>
                </c:pt>
                <c:pt idx="142">
                  <c:v>16.7</c:v>
                </c:pt>
                <c:pt idx="143">
                  <c:v>15.9</c:v>
                </c:pt>
                <c:pt idx="144">
                  <c:v>7.9</c:v>
                </c:pt>
                <c:pt idx="145">
                  <c:v>14.1</c:v>
                </c:pt>
                <c:pt idx="146">
                  <c:v>8.1</c:v>
                </c:pt>
                <c:pt idx="147">
                  <c:v>13.6</c:v>
                </c:pt>
                <c:pt idx="148">
                  <c:v>10</c:v>
                </c:pt>
                <c:pt idx="149">
                  <c:v>11.6</c:v>
                </c:pt>
              </c:numCache>
            </c:numRef>
          </c:yVal>
          <c:smooth val="0"/>
          <c:extLst>
            <c:ext xmlns:c16="http://schemas.microsoft.com/office/drawing/2014/chart" uri="{C3380CC4-5D6E-409C-BE32-E72D297353CC}">
              <c16:uniqueId val="{00000000-485E-5443-BCD5-2A6D52BB47EA}"/>
            </c:ext>
          </c:extLst>
        </c:ser>
        <c:dLbls>
          <c:showLegendKey val="0"/>
          <c:showVal val="0"/>
          <c:showCatName val="0"/>
          <c:showSerName val="0"/>
          <c:showPercent val="0"/>
          <c:showBubbleSize val="0"/>
        </c:dLbls>
        <c:axId val="1792619375"/>
        <c:axId val="1792959119"/>
      </c:scatterChart>
      <c:valAx>
        <c:axId val="1792619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Manager gender (Male=0,</a:t>
                </a:r>
                <a:r>
                  <a:rPr lang="en-US" baseline="0"/>
                  <a:t> Female=1)</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959119"/>
        <c:crosses val="autoZero"/>
        <c:crossBetween val="midCat"/>
      </c:valAx>
      <c:valAx>
        <c:axId val="17929591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Saels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6193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Wages $m  Residual Plot</a:t>
            </a:r>
          </a:p>
        </c:rich>
      </c:tx>
      <c:overlay val="0"/>
    </c:title>
    <c:autoTitleDeleted val="0"/>
    <c:plotArea>
      <c:layout/>
      <c:scatterChart>
        <c:scatterStyle val="lineMarker"/>
        <c:varyColors val="0"/>
        <c:ser>
          <c:idx val="0"/>
          <c:order val="0"/>
          <c:spPr>
            <a:ln w="19050">
              <a:noFill/>
            </a:ln>
          </c:spPr>
          <c:xVal>
            <c:numRef>
              <c:f>'1b. Regression Analysis (a)'!$B$2:$B$151</c:f>
              <c:numCache>
                <c:formatCode>0.0</c:formatCode>
                <c:ptCount val="150"/>
                <c:pt idx="0">
                  <c:v>2.2999999999999998</c:v>
                </c:pt>
                <c:pt idx="1">
                  <c:v>2.7</c:v>
                </c:pt>
                <c:pt idx="2">
                  <c:v>3.1</c:v>
                </c:pt>
                <c:pt idx="3">
                  <c:v>2.6</c:v>
                </c:pt>
                <c:pt idx="4">
                  <c:v>2</c:v>
                </c:pt>
                <c:pt idx="5">
                  <c:v>2.7</c:v>
                </c:pt>
                <c:pt idx="6">
                  <c:v>2.4</c:v>
                </c:pt>
                <c:pt idx="7">
                  <c:v>2.5</c:v>
                </c:pt>
                <c:pt idx="8">
                  <c:v>2.7</c:v>
                </c:pt>
                <c:pt idx="9">
                  <c:v>2.1</c:v>
                </c:pt>
                <c:pt idx="10">
                  <c:v>2.2000000000000002</c:v>
                </c:pt>
                <c:pt idx="11">
                  <c:v>3.1</c:v>
                </c:pt>
                <c:pt idx="12">
                  <c:v>1.8</c:v>
                </c:pt>
                <c:pt idx="13">
                  <c:v>3.3</c:v>
                </c:pt>
                <c:pt idx="14">
                  <c:v>2.8</c:v>
                </c:pt>
                <c:pt idx="15">
                  <c:v>2.1</c:v>
                </c:pt>
                <c:pt idx="16">
                  <c:v>3.8</c:v>
                </c:pt>
                <c:pt idx="17">
                  <c:v>2.6</c:v>
                </c:pt>
                <c:pt idx="18">
                  <c:v>1.9</c:v>
                </c:pt>
                <c:pt idx="19">
                  <c:v>2.6</c:v>
                </c:pt>
                <c:pt idx="20">
                  <c:v>2.4</c:v>
                </c:pt>
                <c:pt idx="21">
                  <c:v>3</c:v>
                </c:pt>
                <c:pt idx="22">
                  <c:v>2</c:v>
                </c:pt>
                <c:pt idx="23">
                  <c:v>2.2999999999999998</c:v>
                </c:pt>
                <c:pt idx="24">
                  <c:v>2.2999999999999998</c:v>
                </c:pt>
                <c:pt idx="25">
                  <c:v>1.6</c:v>
                </c:pt>
                <c:pt idx="26">
                  <c:v>3.4</c:v>
                </c:pt>
                <c:pt idx="27">
                  <c:v>1.5</c:v>
                </c:pt>
                <c:pt idx="28">
                  <c:v>1.9</c:v>
                </c:pt>
                <c:pt idx="29">
                  <c:v>3.7</c:v>
                </c:pt>
                <c:pt idx="30">
                  <c:v>2.6</c:v>
                </c:pt>
                <c:pt idx="31">
                  <c:v>2.5</c:v>
                </c:pt>
                <c:pt idx="32">
                  <c:v>1.8</c:v>
                </c:pt>
                <c:pt idx="33">
                  <c:v>3.9</c:v>
                </c:pt>
                <c:pt idx="34">
                  <c:v>2</c:v>
                </c:pt>
                <c:pt idx="35">
                  <c:v>1.8</c:v>
                </c:pt>
                <c:pt idx="36">
                  <c:v>2.2999999999999998</c:v>
                </c:pt>
                <c:pt idx="37">
                  <c:v>2.2999999999999998</c:v>
                </c:pt>
                <c:pt idx="38">
                  <c:v>2.4</c:v>
                </c:pt>
                <c:pt idx="39">
                  <c:v>1.9</c:v>
                </c:pt>
                <c:pt idx="40">
                  <c:v>1.9</c:v>
                </c:pt>
                <c:pt idx="41">
                  <c:v>3.5</c:v>
                </c:pt>
                <c:pt idx="42">
                  <c:v>2.5</c:v>
                </c:pt>
                <c:pt idx="43">
                  <c:v>3.4</c:v>
                </c:pt>
                <c:pt idx="44">
                  <c:v>3.1</c:v>
                </c:pt>
                <c:pt idx="45">
                  <c:v>3.6</c:v>
                </c:pt>
                <c:pt idx="46">
                  <c:v>2.5</c:v>
                </c:pt>
                <c:pt idx="47">
                  <c:v>1.9</c:v>
                </c:pt>
                <c:pt idx="48">
                  <c:v>2</c:v>
                </c:pt>
                <c:pt idx="49">
                  <c:v>2</c:v>
                </c:pt>
                <c:pt idx="50">
                  <c:v>2.2999999999999998</c:v>
                </c:pt>
                <c:pt idx="51">
                  <c:v>2.1</c:v>
                </c:pt>
                <c:pt idx="52">
                  <c:v>2.5</c:v>
                </c:pt>
                <c:pt idx="53">
                  <c:v>1.7</c:v>
                </c:pt>
                <c:pt idx="54">
                  <c:v>1.6</c:v>
                </c:pt>
                <c:pt idx="55">
                  <c:v>2.6</c:v>
                </c:pt>
                <c:pt idx="56">
                  <c:v>2</c:v>
                </c:pt>
                <c:pt idx="57">
                  <c:v>1.8</c:v>
                </c:pt>
                <c:pt idx="58">
                  <c:v>2.9</c:v>
                </c:pt>
                <c:pt idx="59">
                  <c:v>2.4</c:v>
                </c:pt>
                <c:pt idx="60">
                  <c:v>2.2000000000000002</c:v>
                </c:pt>
                <c:pt idx="61">
                  <c:v>3</c:v>
                </c:pt>
                <c:pt idx="62">
                  <c:v>1.8</c:v>
                </c:pt>
                <c:pt idx="63">
                  <c:v>2.4</c:v>
                </c:pt>
                <c:pt idx="64">
                  <c:v>3.6</c:v>
                </c:pt>
                <c:pt idx="65">
                  <c:v>3.2</c:v>
                </c:pt>
                <c:pt idx="66">
                  <c:v>2.7</c:v>
                </c:pt>
                <c:pt idx="67">
                  <c:v>2.5</c:v>
                </c:pt>
                <c:pt idx="68">
                  <c:v>2.2999999999999998</c:v>
                </c:pt>
                <c:pt idx="69">
                  <c:v>2.6</c:v>
                </c:pt>
                <c:pt idx="70">
                  <c:v>2.6</c:v>
                </c:pt>
                <c:pt idx="71">
                  <c:v>3.3</c:v>
                </c:pt>
                <c:pt idx="72">
                  <c:v>2</c:v>
                </c:pt>
                <c:pt idx="73">
                  <c:v>1.8</c:v>
                </c:pt>
                <c:pt idx="74">
                  <c:v>1.8</c:v>
                </c:pt>
                <c:pt idx="75">
                  <c:v>3.1</c:v>
                </c:pt>
                <c:pt idx="76">
                  <c:v>2.1</c:v>
                </c:pt>
                <c:pt idx="77">
                  <c:v>2.2000000000000002</c:v>
                </c:pt>
                <c:pt idx="78">
                  <c:v>3</c:v>
                </c:pt>
                <c:pt idx="79">
                  <c:v>2</c:v>
                </c:pt>
                <c:pt idx="80">
                  <c:v>2.5</c:v>
                </c:pt>
                <c:pt idx="81">
                  <c:v>2.5</c:v>
                </c:pt>
                <c:pt idx="82">
                  <c:v>1.6</c:v>
                </c:pt>
                <c:pt idx="83">
                  <c:v>1.9</c:v>
                </c:pt>
                <c:pt idx="84">
                  <c:v>2.1</c:v>
                </c:pt>
                <c:pt idx="85">
                  <c:v>1.9</c:v>
                </c:pt>
                <c:pt idx="86">
                  <c:v>1.9</c:v>
                </c:pt>
                <c:pt idx="87">
                  <c:v>2.2000000000000002</c:v>
                </c:pt>
                <c:pt idx="88">
                  <c:v>1.8</c:v>
                </c:pt>
                <c:pt idx="89">
                  <c:v>2.6</c:v>
                </c:pt>
                <c:pt idx="90">
                  <c:v>1.9</c:v>
                </c:pt>
                <c:pt idx="91">
                  <c:v>1.8</c:v>
                </c:pt>
                <c:pt idx="92">
                  <c:v>1.9</c:v>
                </c:pt>
                <c:pt idx="93">
                  <c:v>2.1</c:v>
                </c:pt>
                <c:pt idx="94">
                  <c:v>1.9</c:v>
                </c:pt>
                <c:pt idx="95">
                  <c:v>3.6</c:v>
                </c:pt>
                <c:pt idx="96">
                  <c:v>3</c:v>
                </c:pt>
                <c:pt idx="97">
                  <c:v>2</c:v>
                </c:pt>
                <c:pt idx="98">
                  <c:v>2.5</c:v>
                </c:pt>
                <c:pt idx="99">
                  <c:v>2.2000000000000002</c:v>
                </c:pt>
                <c:pt idx="100">
                  <c:v>2.4</c:v>
                </c:pt>
                <c:pt idx="101">
                  <c:v>2.8</c:v>
                </c:pt>
                <c:pt idx="102">
                  <c:v>2.5</c:v>
                </c:pt>
                <c:pt idx="103">
                  <c:v>1.9</c:v>
                </c:pt>
                <c:pt idx="104">
                  <c:v>1.9</c:v>
                </c:pt>
                <c:pt idx="105">
                  <c:v>1.7</c:v>
                </c:pt>
                <c:pt idx="106">
                  <c:v>3.3</c:v>
                </c:pt>
                <c:pt idx="107">
                  <c:v>2</c:v>
                </c:pt>
                <c:pt idx="108">
                  <c:v>2.1</c:v>
                </c:pt>
                <c:pt idx="109">
                  <c:v>2</c:v>
                </c:pt>
                <c:pt idx="110">
                  <c:v>1.9</c:v>
                </c:pt>
                <c:pt idx="111">
                  <c:v>2.2000000000000002</c:v>
                </c:pt>
                <c:pt idx="112">
                  <c:v>1.7</c:v>
                </c:pt>
                <c:pt idx="113">
                  <c:v>1.8</c:v>
                </c:pt>
                <c:pt idx="114">
                  <c:v>3.3</c:v>
                </c:pt>
                <c:pt idx="115">
                  <c:v>2.2000000000000002</c:v>
                </c:pt>
                <c:pt idx="116">
                  <c:v>1.9</c:v>
                </c:pt>
                <c:pt idx="117">
                  <c:v>1.8</c:v>
                </c:pt>
                <c:pt idx="118">
                  <c:v>1.8</c:v>
                </c:pt>
                <c:pt idx="119">
                  <c:v>3.6</c:v>
                </c:pt>
                <c:pt idx="120">
                  <c:v>1.9</c:v>
                </c:pt>
                <c:pt idx="121">
                  <c:v>3.3</c:v>
                </c:pt>
                <c:pt idx="122">
                  <c:v>1.9</c:v>
                </c:pt>
                <c:pt idx="123">
                  <c:v>2.9</c:v>
                </c:pt>
                <c:pt idx="124">
                  <c:v>2.2999999999999998</c:v>
                </c:pt>
                <c:pt idx="125">
                  <c:v>3.2</c:v>
                </c:pt>
                <c:pt idx="126">
                  <c:v>1.8</c:v>
                </c:pt>
                <c:pt idx="127">
                  <c:v>1.8</c:v>
                </c:pt>
                <c:pt idx="128">
                  <c:v>1.8</c:v>
                </c:pt>
                <c:pt idx="129">
                  <c:v>1.6</c:v>
                </c:pt>
                <c:pt idx="130">
                  <c:v>2.2000000000000002</c:v>
                </c:pt>
                <c:pt idx="131">
                  <c:v>2.1</c:v>
                </c:pt>
                <c:pt idx="132">
                  <c:v>2.1</c:v>
                </c:pt>
                <c:pt idx="133">
                  <c:v>2.4</c:v>
                </c:pt>
                <c:pt idx="134">
                  <c:v>2.2000000000000002</c:v>
                </c:pt>
                <c:pt idx="135">
                  <c:v>3</c:v>
                </c:pt>
                <c:pt idx="136">
                  <c:v>1.8</c:v>
                </c:pt>
                <c:pt idx="137">
                  <c:v>1.9</c:v>
                </c:pt>
                <c:pt idx="138">
                  <c:v>2.1</c:v>
                </c:pt>
                <c:pt idx="139">
                  <c:v>2.9</c:v>
                </c:pt>
                <c:pt idx="140">
                  <c:v>1.7</c:v>
                </c:pt>
                <c:pt idx="141">
                  <c:v>3</c:v>
                </c:pt>
                <c:pt idx="142">
                  <c:v>3</c:v>
                </c:pt>
                <c:pt idx="143">
                  <c:v>3.4</c:v>
                </c:pt>
                <c:pt idx="144">
                  <c:v>2</c:v>
                </c:pt>
                <c:pt idx="145">
                  <c:v>3.3</c:v>
                </c:pt>
                <c:pt idx="146">
                  <c:v>1.7</c:v>
                </c:pt>
                <c:pt idx="147">
                  <c:v>2.9</c:v>
                </c:pt>
                <c:pt idx="148">
                  <c:v>2</c:v>
                </c:pt>
                <c:pt idx="149">
                  <c:v>2.2000000000000002</c:v>
                </c:pt>
              </c:numCache>
            </c:numRef>
          </c:xVal>
          <c:yVal>
            <c:numRef>
              <c:f>'1b. Regression Analysis (a)'!$I$34:$I$183</c:f>
              <c:numCache>
                <c:formatCode>0.0000</c:formatCode>
                <c:ptCount val="150"/>
                <c:pt idx="0">
                  <c:v>0.32886843153617562</c:v>
                </c:pt>
                <c:pt idx="1">
                  <c:v>-3.1591867274087804E-3</c:v>
                </c:pt>
                <c:pt idx="2">
                  <c:v>2.5593513723758292</c:v>
                </c:pt>
                <c:pt idx="3">
                  <c:v>1.8613025081466041</c:v>
                </c:pt>
                <c:pt idx="4">
                  <c:v>-2.1657659644332714</c:v>
                </c:pt>
                <c:pt idx="5">
                  <c:v>3.3351176500075557</c:v>
                </c:pt>
                <c:pt idx="6">
                  <c:v>1.7629602060960288</c:v>
                </c:pt>
                <c:pt idx="7">
                  <c:v>0.86364987348468603</c:v>
                </c:pt>
                <c:pt idx="8">
                  <c:v>2.6859751335516222</c:v>
                </c:pt>
                <c:pt idx="9">
                  <c:v>-1.9530364968755052</c:v>
                </c:pt>
                <c:pt idx="10">
                  <c:v>0.68232910921953227</c:v>
                </c:pt>
                <c:pt idx="11">
                  <c:v>1.1414283460192429</c:v>
                </c:pt>
                <c:pt idx="12">
                  <c:v>-1.5794150516115746</c:v>
                </c:pt>
                <c:pt idx="13">
                  <c:v>-4.9219534362520339</c:v>
                </c:pt>
                <c:pt idx="14">
                  <c:v>0.41292020307287558</c:v>
                </c:pt>
                <c:pt idx="15">
                  <c:v>-0.66282335040964213</c:v>
                </c:pt>
                <c:pt idx="16">
                  <c:v>-1.5720469590104429</c:v>
                </c:pt>
                <c:pt idx="17">
                  <c:v>2.9377533435072962</c:v>
                </c:pt>
                <c:pt idx="18">
                  <c:v>-0.11551390281907459</c:v>
                </c:pt>
                <c:pt idx="19">
                  <c:v>1.0473626195836676</c:v>
                </c:pt>
                <c:pt idx="20">
                  <c:v>-0.54482178408439097</c:v>
                </c:pt>
                <c:pt idx="21">
                  <c:v>2.3380432300107703</c:v>
                </c:pt>
                <c:pt idx="22">
                  <c:v>2.5559370709162597</c:v>
                </c:pt>
                <c:pt idx="23">
                  <c:v>2.8344113817916217</c:v>
                </c:pt>
                <c:pt idx="24">
                  <c:v>0.31949086828197792</c:v>
                </c:pt>
                <c:pt idx="25">
                  <c:v>-1.7220770883246939</c:v>
                </c:pt>
                <c:pt idx="26">
                  <c:v>-1.7936938378997809</c:v>
                </c:pt>
                <c:pt idx="27">
                  <c:v>0.4996547037339365</c:v>
                </c:pt>
                <c:pt idx="28">
                  <c:v>2.5241256714386449</c:v>
                </c:pt>
                <c:pt idx="29">
                  <c:v>-1.4006395493758532</c:v>
                </c:pt>
                <c:pt idx="30">
                  <c:v>-2.3338382533295565</c:v>
                </c:pt>
                <c:pt idx="31">
                  <c:v>-0.80852923599164406</c:v>
                </c:pt>
                <c:pt idx="32">
                  <c:v>-0.12133059116612266</c:v>
                </c:pt>
                <c:pt idx="33">
                  <c:v>-0.94163367973517609</c:v>
                </c:pt>
                <c:pt idx="34">
                  <c:v>1.9702194321909356</c:v>
                </c:pt>
                <c:pt idx="35">
                  <c:v>-2.099275527923254</c:v>
                </c:pt>
                <c:pt idx="36">
                  <c:v>0.90411043408257719</c:v>
                </c:pt>
                <c:pt idx="37">
                  <c:v>-1.2340458859091896</c:v>
                </c:pt>
                <c:pt idx="38">
                  <c:v>2.5431510234672814</c:v>
                </c:pt>
                <c:pt idx="39">
                  <c:v>-2.6366612708021293</c:v>
                </c:pt>
                <c:pt idx="40">
                  <c:v>-1.8737339614721904E-2</c:v>
                </c:pt>
                <c:pt idx="41">
                  <c:v>-2.3105517723801157</c:v>
                </c:pt>
                <c:pt idx="42">
                  <c:v>0.47299116545447362</c:v>
                </c:pt>
                <c:pt idx="43">
                  <c:v>-0.4457682017381579</c:v>
                </c:pt>
                <c:pt idx="44">
                  <c:v>-0.63614005974744181</c:v>
                </c:pt>
                <c:pt idx="45">
                  <c:v>-0.46763037263857221</c:v>
                </c:pt>
                <c:pt idx="46">
                  <c:v>-8.2652174511128607E-2</c:v>
                </c:pt>
                <c:pt idx="47">
                  <c:v>-1.7407897374364776</c:v>
                </c:pt>
                <c:pt idx="48">
                  <c:v>-1.6977630940936308</c:v>
                </c:pt>
                <c:pt idx="49">
                  <c:v>0.29785150396795501</c:v>
                </c:pt>
                <c:pt idx="50">
                  <c:v>1.4137696956669981</c:v>
                </c:pt>
                <c:pt idx="51">
                  <c:v>-2.2498917730243857</c:v>
                </c:pt>
                <c:pt idx="52">
                  <c:v>-2.6425168606946485</c:v>
                </c:pt>
                <c:pt idx="53">
                  <c:v>-2.0123680721768826</c:v>
                </c:pt>
                <c:pt idx="54">
                  <c:v>-1.5803216400803128</c:v>
                </c:pt>
                <c:pt idx="55">
                  <c:v>-0.71967042386840951</c:v>
                </c:pt>
                <c:pt idx="56">
                  <c:v>-1.3405011786183891</c:v>
                </c:pt>
                <c:pt idx="57">
                  <c:v>0.87328388446748928</c:v>
                </c:pt>
                <c:pt idx="58">
                  <c:v>0.62018432681687585</c:v>
                </c:pt>
                <c:pt idx="59">
                  <c:v>1.7744213456484772</c:v>
                </c:pt>
                <c:pt idx="60">
                  <c:v>-1.3760421204693181</c:v>
                </c:pt>
                <c:pt idx="61">
                  <c:v>1.3088848174059073</c:v>
                </c:pt>
                <c:pt idx="62">
                  <c:v>-1.5294300985457649</c:v>
                </c:pt>
                <c:pt idx="63">
                  <c:v>-0.51666810321960099</c:v>
                </c:pt>
                <c:pt idx="64">
                  <c:v>3.3498276691554061</c:v>
                </c:pt>
                <c:pt idx="65">
                  <c:v>-3.2601617238128977</c:v>
                </c:pt>
                <c:pt idx="66">
                  <c:v>1.2011928110197392</c:v>
                </c:pt>
                <c:pt idx="67">
                  <c:v>1.8204321691168683</c:v>
                </c:pt>
                <c:pt idx="68">
                  <c:v>4.508844443797777E-2</c:v>
                </c:pt>
                <c:pt idx="69">
                  <c:v>-2.1620261849594122</c:v>
                </c:pt>
                <c:pt idx="70">
                  <c:v>-0.76920916128242212</c:v>
                </c:pt>
                <c:pt idx="71">
                  <c:v>-5.2940880927345777</c:v>
                </c:pt>
                <c:pt idx="72">
                  <c:v>-0.14905131847556241</c:v>
                </c:pt>
                <c:pt idx="73">
                  <c:v>0.26551495442326178</c:v>
                </c:pt>
                <c:pt idx="74">
                  <c:v>0.15258097154593386</c:v>
                </c:pt>
                <c:pt idx="75">
                  <c:v>1.0930411628069177</c:v>
                </c:pt>
                <c:pt idx="76">
                  <c:v>0.18480673192844677</c:v>
                </c:pt>
                <c:pt idx="77">
                  <c:v>2.2334565973895231</c:v>
                </c:pt>
                <c:pt idx="78">
                  <c:v>-0.26428200844964955</c:v>
                </c:pt>
                <c:pt idx="79">
                  <c:v>-0.11285916454169964</c:v>
                </c:pt>
                <c:pt idx="80">
                  <c:v>1.0224985100108928</c:v>
                </c:pt>
                <c:pt idx="81">
                  <c:v>1.4932664553746804</c:v>
                </c:pt>
                <c:pt idx="82">
                  <c:v>0.26967592070627955</c:v>
                </c:pt>
                <c:pt idx="83">
                  <c:v>-0.21711876410508246</c:v>
                </c:pt>
                <c:pt idx="84">
                  <c:v>2.1310059510006951</c:v>
                </c:pt>
                <c:pt idx="85">
                  <c:v>7.5157412931919687E-2</c:v>
                </c:pt>
                <c:pt idx="86">
                  <c:v>-1.2938555221353667</c:v>
                </c:pt>
                <c:pt idx="87">
                  <c:v>0.37821435680881699</c:v>
                </c:pt>
                <c:pt idx="88">
                  <c:v>-1.4262528753341979</c:v>
                </c:pt>
                <c:pt idx="89">
                  <c:v>0.62624976229473361</c:v>
                </c:pt>
                <c:pt idx="90">
                  <c:v>-2.1207063840994413</c:v>
                </c:pt>
                <c:pt idx="91">
                  <c:v>-2.0134791762534014</c:v>
                </c:pt>
                <c:pt idx="92">
                  <c:v>0.87109283851561159</c:v>
                </c:pt>
                <c:pt idx="93">
                  <c:v>1.1196372456567332</c:v>
                </c:pt>
                <c:pt idx="94">
                  <c:v>0.2566663131601068</c:v>
                </c:pt>
                <c:pt idx="95">
                  <c:v>0.15332195715078711</c:v>
                </c:pt>
                <c:pt idx="96">
                  <c:v>0.99893897906445162</c:v>
                </c:pt>
                <c:pt idx="97">
                  <c:v>-0.10930007949745857</c:v>
                </c:pt>
                <c:pt idx="98">
                  <c:v>-1.3905915905806037</c:v>
                </c:pt>
                <c:pt idx="99">
                  <c:v>1.7642499651487746</c:v>
                </c:pt>
                <c:pt idx="100">
                  <c:v>2.5923399459936611</c:v>
                </c:pt>
                <c:pt idx="101">
                  <c:v>-0.30616394185267559</c:v>
                </c:pt>
                <c:pt idx="102">
                  <c:v>-1.4331556770851979</c:v>
                </c:pt>
                <c:pt idx="103">
                  <c:v>-0.1967499405138593</c:v>
                </c:pt>
                <c:pt idx="104">
                  <c:v>-0.42388360731100683</c:v>
                </c:pt>
                <c:pt idx="105">
                  <c:v>-0.39562092685872763</c:v>
                </c:pt>
                <c:pt idx="106">
                  <c:v>-2.2297185943722972</c:v>
                </c:pt>
                <c:pt idx="107">
                  <c:v>0.37182695889805295</c:v>
                </c:pt>
                <c:pt idx="108">
                  <c:v>-1.575137773702453</c:v>
                </c:pt>
                <c:pt idx="109">
                  <c:v>1.8096213086968103</c:v>
                </c:pt>
                <c:pt idx="110">
                  <c:v>1.9982223300447259</c:v>
                </c:pt>
                <c:pt idx="111">
                  <c:v>0.17365514933660187</c:v>
                </c:pt>
                <c:pt idx="112">
                  <c:v>-0.32342589015305734</c:v>
                </c:pt>
                <c:pt idx="113">
                  <c:v>-0.24330427604335014</c:v>
                </c:pt>
                <c:pt idx="114">
                  <c:v>3.5443777714593985</c:v>
                </c:pt>
                <c:pt idx="115">
                  <c:v>1.0497926918374425</c:v>
                </c:pt>
                <c:pt idx="116">
                  <c:v>0.46894823709246758</c:v>
                </c:pt>
                <c:pt idx="117">
                  <c:v>-1.5624775286285075</c:v>
                </c:pt>
                <c:pt idx="118">
                  <c:v>2.335045079607232</c:v>
                </c:pt>
                <c:pt idx="119">
                  <c:v>-4.3333849568720257</c:v>
                </c:pt>
                <c:pt idx="120">
                  <c:v>-2.1542621614617277</c:v>
                </c:pt>
                <c:pt idx="121">
                  <c:v>2.7666163808636988</c:v>
                </c:pt>
                <c:pt idx="122">
                  <c:v>0.57052456342835534</c:v>
                </c:pt>
                <c:pt idx="123">
                  <c:v>1.9424562913411023</c:v>
                </c:pt>
                <c:pt idx="124">
                  <c:v>0.20586101836767412</c:v>
                </c:pt>
                <c:pt idx="125">
                  <c:v>2.3538219053993696</c:v>
                </c:pt>
                <c:pt idx="126">
                  <c:v>-0.33499932871461091</c:v>
                </c:pt>
                <c:pt idx="127">
                  <c:v>0.10147051710813138</c:v>
                </c:pt>
                <c:pt idx="128">
                  <c:v>0.39373408642434882</c:v>
                </c:pt>
                <c:pt idx="129">
                  <c:v>-1.4085368076710783</c:v>
                </c:pt>
                <c:pt idx="130">
                  <c:v>-1.2943141151397377</c:v>
                </c:pt>
                <c:pt idx="131">
                  <c:v>3.6825074112424971E-2</c:v>
                </c:pt>
                <c:pt idx="132">
                  <c:v>-2.8214223355506691</c:v>
                </c:pt>
                <c:pt idx="133">
                  <c:v>0.68091995615243839</c:v>
                </c:pt>
                <c:pt idx="134">
                  <c:v>1.9448297195592215</c:v>
                </c:pt>
                <c:pt idx="135">
                  <c:v>-2.7824361517979845</c:v>
                </c:pt>
                <c:pt idx="136">
                  <c:v>0.47650998668424904</c:v>
                </c:pt>
                <c:pt idx="137">
                  <c:v>1.6846587962118749</c:v>
                </c:pt>
                <c:pt idx="138">
                  <c:v>-0.55310416101750981</c:v>
                </c:pt>
                <c:pt idx="139">
                  <c:v>-2.010847191109626</c:v>
                </c:pt>
                <c:pt idx="140">
                  <c:v>-1.2305774736184736</c:v>
                </c:pt>
                <c:pt idx="141">
                  <c:v>2.7487813269676931</c:v>
                </c:pt>
                <c:pt idx="142">
                  <c:v>1.5592355125886908</c:v>
                </c:pt>
                <c:pt idx="143">
                  <c:v>0.87684081949757875</c:v>
                </c:pt>
                <c:pt idx="144">
                  <c:v>-2.0552478865942305</c:v>
                </c:pt>
                <c:pt idx="145">
                  <c:v>-2.5334006528684885</c:v>
                </c:pt>
                <c:pt idx="146">
                  <c:v>2.0854061405206972</c:v>
                </c:pt>
                <c:pt idx="147">
                  <c:v>1.7176184744401244</c:v>
                </c:pt>
                <c:pt idx="148">
                  <c:v>0.11825172041677234</c:v>
                </c:pt>
                <c:pt idx="149">
                  <c:v>1.7791992060948978</c:v>
                </c:pt>
              </c:numCache>
            </c:numRef>
          </c:yVal>
          <c:smooth val="0"/>
          <c:extLst>
            <c:ext xmlns:c16="http://schemas.microsoft.com/office/drawing/2014/chart" uri="{C3380CC4-5D6E-409C-BE32-E72D297353CC}">
              <c16:uniqueId val="{00000001-F932-EE44-B4BC-FB35495A526E}"/>
            </c:ext>
          </c:extLst>
        </c:ser>
        <c:dLbls>
          <c:showLegendKey val="0"/>
          <c:showVal val="0"/>
          <c:showCatName val="0"/>
          <c:showSerName val="0"/>
          <c:showPercent val="0"/>
          <c:showBubbleSize val="0"/>
        </c:dLbls>
        <c:axId val="323610672"/>
        <c:axId val="2049679999"/>
      </c:scatterChart>
      <c:valAx>
        <c:axId val="323610672"/>
        <c:scaling>
          <c:orientation val="minMax"/>
        </c:scaling>
        <c:delete val="0"/>
        <c:axPos val="b"/>
        <c:title>
          <c:tx>
            <c:rich>
              <a:bodyPr/>
              <a:lstStyle/>
              <a:p>
                <a:pPr>
                  <a:defRPr/>
                </a:pPr>
                <a:r>
                  <a:rPr lang="en-US"/>
                  <a:t>Wages $m</a:t>
                </a:r>
              </a:p>
            </c:rich>
          </c:tx>
          <c:overlay val="0"/>
        </c:title>
        <c:numFmt formatCode="0.0" sourceLinked="1"/>
        <c:majorTickMark val="out"/>
        <c:minorTickMark val="none"/>
        <c:tickLblPos val="nextTo"/>
        <c:crossAx val="2049679999"/>
        <c:crosses val="autoZero"/>
        <c:crossBetween val="midCat"/>
      </c:valAx>
      <c:valAx>
        <c:axId val="2049679999"/>
        <c:scaling>
          <c:orientation val="minMax"/>
        </c:scaling>
        <c:delete val="0"/>
        <c:axPos val="l"/>
        <c:title>
          <c:tx>
            <c:rich>
              <a:bodyPr/>
              <a:lstStyle/>
              <a:p>
                <a:pPr>
                  <a:defRPr/>
                </a:pPr>
                <a:r>
                  <a:rPr lang="en-US"/>
                  <a:t>Residuals</a:t>
                </a:r>
              </a:p>
            </c:rich>
          </c:tx>
          <c:overlay val="0"/>
        </c:title>
        <c:numFmt formatCode="0.0000" sourceLinked="1"/>
        <c:majorTickMark val="out"/>
        <c:minorTickMark val="none"/>
        <c:tickLblPos val="nextTo"/>
        <c:crossAx val="32361067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 Staff  Residual Plot</a:t>
            </a:r>
          </a:p>
        </c:rich>
      </c:tx>
      <c:overlay val="0"/>
    </c:title>
    <c:autoTitleDeleted val="0"/>
    <c:plotArea>
      <c:layout/>
      <c:scatterChart>
        <c:scatterStyle val="lineMarker"/>
        <c:varyColors val="0"/>
        <c:ser>
          <c:idx val="0"/>
          <c:order val="0"/>
          <c:spPr>
            <a:ln w="19050">
              <a:noFill/>
            </a:ln>
          </c:spPr>
          <c:xVal>
            <c:numRef>
              <c:f>'1b. Regression Analysis (a)'!$C$2:$C$151</c:f>
              <c:numCache>
                <c:formatCode>General</c:formatCode>
                <c:ptCount val="150"/>
                <c:pt idx="0">
                  <c:v>60</c:v>
                </c:pt>
                <c:pt idx="1">
                  <c:v>69</c:v>
                </c:pt>
                <c:pt idx="2">
                  <c:v>79</c:v>
                </c:pt>
                <c:pt idx="3">
                  <c:v>66</c:v>
                </c:pt>
                <c:pt idx="4">
                  <c:v>51</c:v>
                </c:pt>
                <c:pt idx="5">
                  <c:v>62</c:v>
                </c:pt>
                <c:pt idx="6">
                  <c:v>61</c:v>
                </c:pt>
                <c:pt idx="7">
                  <c:v>59</c:v>
                </c:pt>
                <c:pt idx="8">
                  <c:v>65</c:v>
                </c:pt>
                <c:pt idx="9">
                  <c:v>55</c:v>
                </c:pt>
                <c:pt idx="10">
                  <c:v>65</c:v>
                </c:pt>
                <c:pt idx="11">
                  <c:v>74</c:v>
                </c:pt>
                <c:pt idx="12">
                  <c:v>43</c:v>
                </c:pt>
                <c:pt idx="13">
                  <c:v>78</c:v>
                </c:pt>
                <c:pt idx="14">
                  <c:v>67</c:v>
                </c:pt>
                <c:pt idx="15">
                  <c:v>62</c:v>
                </c:pt>
                <c:pt idx="16">
                  <c:v>99</c:v>
                </c:pt>
                <c:pt idx="17">
                  <c:v>67</c:v>
                </c:pt>
                <c:pt idx="18">
                  <c:v>51</c:v>
                </c:pt>
                <c:pt idx="19">
                  <c:v>71</c:v>
                </c:pt>
                <c:pt idx="20">
                  <c:v>65</c:v>
                </c:pt>
                <c:pt idx="21">
                  <c:v>86</c:v>
                </c:pt>
                <c:pt idx="22">
                  <c:v>51</c:v>
                </c:pt>
                <c:pt idx="23">
                  <c:v>56</c:v>
                </c:pt>
                <c:pt idx="24">
                  <c:v>60</c:v>
                </c:pt>
                <c:pt idx="25">
                  <c:v>40</c:v>
                </c:pt>
                <c:pt idx="26">
                  <c:v>85</c:v>
                </c:pt>
                <c:pt idx="27">
                  <c:v>35</c:v>
                </c:pt>
                <c:pt idx="28">
                  <c:v>51</c:v>
                </c:pt>
                <c:pt idx="29">
                  <c:v>102</c:v>
                </c:pt>
                <c:pt idx="30">
                  <c:v>70</c:v>
                </c:pt>
                <c:pt idx="31">
                  <c:v>61</c:v>
                </c:pt>
                <c:pt idx="32">
                  <c:v>44</c:v>
                </c:pt>
                <c:pt idx="33">
                  <c:v>98</c:v>
                </c:pt>
                <c:pt idx="34">
                  <c:v>53</c:v>
                </c:pt>
                <c:pt idx="35">
                  <c:v>44</c:v>
                </c:pt>
                <c:pt idx="36">
                  <c:v>58</c:v>
                </c:pt>
                <c:pt idx="37">
                  <c:v>60</c:v>
                </c:pt>
                <c:pt idx="38">
                  <c:v>54</c:v>
                </c:pt>
                <c:pt idx="39">
                  <c:v>48</c:v>
                </c:pt>
                <c:pt idx="40">
                  <c:v>53</c:v>
                </c:pt>
                <c:pt idx="41">
                  <c:v>88</c:v>
                </c:pt>
                <c:pt idx="42">
                  <c:v>59</c:v>
                </c:pt>
                <c:pt idx="43">
                  <c:v>117</c:v>
                </c:pt>
                <c:pt idx="44">
                  <c:v>83</c:v>
                </c:pt>
                <c:pt idx="45">
                  <c:v>91</c:v>
                </c:pt>
                <c:pt idx="46">
                  <c:v>56</c:v>
                </c:pt>
                <c:pt idx="47">
                  <c:v>51</c:v>
                </c:pt>
                <c:pt idx="48">
                  <c:v>56</c:v>
                </c:pt>
                <c:pt idx="49">
                  <c:v>51</c:v>
                </c:pt>
                <c:pt idx="50">
                  <c:v>56</c:v>
                </c:pt>
                <c:pt idx="51">
                  <c:v>53</c:v>
                </c:pt>
                <c:pt idx="52">
                  <c:v>62</c:v>
                </c:pt>
                <c:pt idx="53">
                  <c:v>44</c:v>
                </c:pt>
                <c:pt idx="54">
                  <c:v>41</c:v>
                </c:pt>
                <c:pt idx="55">
                  <c:v>72</c:v>
                </c:pt>
                <c:pt idx="56">
                  <c:v>55</c:v>
                </c:pt>
                <c:pt idx="57">
                  <c:v>48</c:v>
                </c:pt>
                <c:pt idx="58">
                  <c:v>76</c:v>
                </c:pt>
                <c:pt idx="59">
                  <c:v>58</c:v>
                </c:pt>
                <c:pt idx="60">
                  <c:v>51</c:v>
                </c:pt>
                <c:pt idx="61">
                  <c:v>67</c:v>
                </c:pt>
                <c:pt idx="62">
                  <c:v>50</c:v>
                </c:pt>
                <c:pt idx="63">
                  <c:v>58</c:v>
                </c:pt>
                <c:pt idx="64">
                  <c:v>89</c:v>
                </c:pt>
                <c:pt idx="65">
                  <c:v>76</c:v>
                </c:pt>
                <c:pt idx="66">
                  <c:v>71</c:v>
                </c:pt>
                <c:pt idx="67">
                  <c:v>63</c:v>
                </c:pt>
                <c:pt idx="68">
                  <c:v>55</c:v>
                </c:pt>
                <c:pt idx="69">
                  <c:v>56</c:v>
                </c:pt>
                <c:pt idx="70">
                  <c:v>57</c:v>
                </c:pt>
                <c:pt idx="71">
                  <c:v>79</c:v>
                </c:pt>
                <c:pt idx="72">
                  <c:v>53</c:v>
                </c:pt>
                <c:pt idx="73">
                  <c:v>47</c:v>
                </c:pt>
                <c:pt idx="74">
                  <c:v>39</c:v>
                </c:pt>
                <c:pt idx="75">
                  <c:v>75</c:v>
                </c:pt>
                <c:pt idx="76">
                  <c:v>51</c:v>
                </c:pt>
                <c:pt idx="77">
                  <c:v>51</c:v>
                </c:pt>
                <c:pt idx="78">
                  <c:v>74</c:v>
                </c:pt>
                <c:pt idx="79">
                  <c:v>50</c:v>
                </c:pt>
                <c:pt idx="80">
                  <c:v>70</c:v>
                </c:pt>
                <c:pt idx="81">
                  <c:v>66</c:v>
                </c:pt>
                <c:pt idx="82">
                  <c:v>43</c:v>
                </c:pt>
                <c:pt idx="83">
                  <c:v>49</c:v>
                </c:pt>
                <c:pt idx="84">
                  <c:v>49</c:v>
                </c:pt>
                <c:pt idx="85">
                  <c:v>46</c:v>
                </c:pt>
                <c:pt idx="86">
                  <c:v>53</c:v>
                </c:pt>
                <c:pt idx="87">
                  <c:v>62</c:v>
                </c:pt>
                <c:pt idx="88">
                  <c:v>51</c:v>
                </c:pt>
                <c:pt idx="89">
                  <c:v>70</c:v>
                </c:pt>
                <c:pt idx="90">
                  <c:v>56</c:v>
                </c:pt>
                <c:pt idx="91">
                  <c:v>42</c:v>
                </c:pt>
                <c:pt idx="92">
                  <c:v>56</c:v>
                </c:pt>
                <c:pt idx="93">
                  <c:v>60</c:v>
                </c:pt>
                <c:pt idx="94">
                  <c:v>48</c:v>
                </c:pt>
                <c:pt idx="95">
                  <c:v>88</c:v>
                </c:pt>
                <c:pt idx="96">
                  <c:v>75</c:v>
                </c:pt>
                <c:pt idx="97">
                  <c:v>56</c:v>
                </c:pt>
                <c:pt idx="98">
                  <c:v>60</c:v>
                </c:pt>
                <c:pt idx="99">
                  <c:v>58</c:v>
                </c:pt>
                <c:pt idx="100">
                  <c:v>67</c:v>
                </c:pt>
                <c:pt idx="101">
                  <c:v>73</c:v>
                </c:pt>
                <c:pt idx="102">
                  <c:v>70</c:v>
                </c:pt>
                <c:pt idx="103">
                  <c:v>49</c:v>
                </c:pt>
                <c:pt idx="104">
                  <c:v>55</c:v>
                </c:pt>
                <c:pt idx="105">
                  <c:v>49</c:v>
                </c:pt>
                <c:pt idx="106">
                  <c:v>74</c:v>
                </c:pt>
                <c:pt idx="107">
                  <c:v>53</c:v>
                </c:pt>
                <c:pt idx="108">
                  <c:v>58</c:v>
                </c:pt>
                <c:pt idx="109">
                  <c:v>54</c:v>
                </c:pt>
                <c:pt idx="110">
                  <c:v>55</c:v>
                </c:pt>
                <c:pt idx="111">
                  <c:v>65</c:v>
                </c:pt>
                <c:pt idx="112">
                  <c:v>39</c:v>
                </c:pt>
                <c:pt idx="113">
                  <c:v>42</c:v>
                </c:pt>
                <c:pt idx="114">
                  <c:v>89</c:v>
                </c:pt>
                <c:pt idx="115">
                  <c:v>65</c:v>
                </c:pt>
                <c:pt idx="116">
                  <c:v>49</c:v>
                </c:pt>
                <c:pt idx="117">
                  <c:v>51</c:v>
                </c:pt>
                <c:pt idx="118">
                  <c:v>53</c:v>
                </c:pt>
                <c:pt idx="119">
                  <c:v>96</c:v>
                </c:pt>
                <c:pt idx="120">
                  <c:v>56</c:v>
                </c:pt>
                <c:pt idx="121">
                  <c:v>79</c:v>
                </c:pt>
                <c:pt idx="122">
                  <c:v>64</c:v>
                </c:pt>
                <c:pt idx="123">
                  <c:v>67</c:v>
                </c:pt>
                <c:pt idx="124">
                  <c:v>65</c:v>
                </c:pt>
                <c:pt idx="125">
                  <c:v>89</c:v>
                </c:pt>
                <c:pt idx="126">
                  <c:v>53</c:v>
                </c:pt>
                <c:pt idx="127">
                  <c:v>44</c:v>
                </c:pt>
                <c:pt idx="128">
                  <c:v>46</c:v>
                </c:pt>
                <c:pt idx="129">
                  <c:v>58</c:v>
                </c:pt>
                <c:pt idx="130">
                  <c:v>62</c:v>
                </c:pt>
                <c:pt idx="131">
                  <c:v>62</c:v>
                </c:pt>
                <c:pt idx="132">
                  <c:v>46</c:v>
                </c:pt>
                <c:pt idx="133">
                  <c:v>66</c:v>
                </c:pt>
                <c:pt idx="134">
                  <c:v>56</c:v>
                </c:pt>
                <c:pt idx="135">
                  <c:v>82</c:v>
                </c:pt>
                <c:pt idx="136">
                  <c:v>44</c:v>
                </c:pt>
                <c:pt idx="137">
                  <c:v>44</c:v>
                </c:pt>
                <c:pt idx="138">
                  <c:v>51</c:v>
                </c:pt>
                <c:pt idx="139">
                  <c:v>70</c:v>
                </c:pt>
                <c:pt idx="140">
                  <c:v>44</c:v>
                </c:pt>
                <c:pt idx="141">
                  <c:v>75</c:v>
                </c:pt>
                <c:pt idx="142">
                  <c:v>68</c:v>
                </c:pt>
                <c:pt idx="143">
                  <c:v>84</c:v>
                </c:pt>
                <c:pt idx="144">
                  <c:v>51</c:v>
                </c:pt>
                <c:pt idx="145">
                  <c:v>88</c:v>
                </c:pt>
                <c:pt idx="146">
                  <c:v>58</c:v>
                </c:pt>
                <c:pt idx="147">
                  <c:v>66</c:v>
                </c:pt>
                <c:pt idx="148">
                  <c:v>55</c:v>
                </c:pt>
                <c:pt idx="149">
                  <c:v>60</c:v>
                </c:pt>
              </c:numCache>
            </c:numRef>
          </c:xVal>
          <c:yVal>
            <c:numRef>
              <c:f>'1b. Regression Analysis (a)'!$I$34:$I$183</c:f>
              <c:numCache>
                <c:formatCode>0.0000</c:formatCode>
                <c:ptCount val="150"/>
                <c:pt idx="0">
                  <c:v>0.32886843153617562</c:v>
                </c:pt>
                <c:pt idx="1">
                  <c:v>-3.1591867274087804E-3</c:v>
                </c:pt>
                <c:pt idx="2">
                  <c:v>2.5593513723758292</c:v>
                </c:pt>
                <c:pt idx="3">
                  <c:v>1.8613025081466041</c:v>
                </c:pt>
                <c:pt idx="4">
                  <c:v>-2.1657659644332714</c:v>
                </c:pt>
                <c:pt idx="5">
                  <c:v>3.3351176500075557</c:v>
                </c:pt>
                <c:pt idx="6">
                  <c:v>1.7629602060960288</c:v>
                </c:pt>
                <c:pt idx="7">
                  <c:v>0.86364987348468603</c:v>
                </c:pt>
                <c:pt idx="8">
                  <c:v>2.6859751335516222</c:v>
                </c:pt>
                <c:pt idx="9">
                  <c:v>-1.9530364968755052</c:v>
                </c:pt>
                <c:pt idx="10">
                  <c:v>0.68232910921953227</c:v>
                </c:pt>
                <c:pt idx="11">
                  <c:v>1.1414283460192429</c:v>
                </c:pt>
                <c:pt idx="12">
                  <c:v>-1.5794150516115746</c:v>
                </c:pt>
                <c:pt idx="13">
                  <c:v>-4.9219534362520339</c:v>
                </c:pt>
                <c:pt idx="14">
                  <c:v>0.41292020307287558</c:v>
                </c:pt>
                <c:pt idx="15">
                  <c:v>-0.66282335040964213</c:v>
                </c:pt>
                <c:pt idx="16">
                  <c:v>-1.5720469590104429</c:v>
                </c:pt>
                <c:pt idx="17">
                  <c:v>2.9377533435072962</c:v>
                </c:pt>
                <c:pt idx="18">
                  <c:v>-0.11551390281907459</c:v>
                </c:pt>
                <c:pt idx="19">
                  <c:v>1.0473626195836676</c:v>
                </c:pt>
                <c:pt idx="20">
                  <c:v>-0.54482178408439097</c:v>
                </c:pt>
                <c:pt idx="21">
                  <c:v>2.3380432300107703</c:v>
                </c:pt>
                <c:pt idx="22">
                  <c:v>2.5559370709162597</c:v>
                </c:pt>
                <c:pt idx="23">
                  <c:v>2.8344113817916217</c:v>
                </c:pt>
                <c:pt idx="24">
                  <c:v>0.31949086828197792</c:v>
                </c:pt>
                <c:pt idx="25">
                  <c:v>-1.7220770883246939</c:v>
                </c:pt>
                <c:pt idx="26">
                  <c:v>-1.7936938378997809</c:v>
                </c:pt>
                <c:pt idx="27">
                  <c:v>0.4996547037339365</c:v>
                </c:pt>
                <c:pt idx="28">
                  <c:v>2.5241256714386449</c:v>
                </c:pt>
                <c:pt idx="29">
                  <c:v>-1.4006395493758532</c:v>
                </c:pt>
                <c:pt idx="30">
                  <c:v>-2.3338382533295565</c:v>
                </c:pt>
                <c:pt idx="31">
                  <c:v>-0.80852923599164406</c:v>
                </c:pt>
                <c:pt idx="32">
                  <c:v>-0.12133059116612266</c:v>
                </c:pt>
                <c:pt idx="33">
                  <c:v>-0.94163367973517609</c:v>
                </c:pt>
                <c:pt idx="34">
                  <c:v>1.9702194321909356</c:v>
                </c:pt>
                <c:pt idx="35">
                  <c:v>-2.099275527923254</c:v>
                </c:pt>
                <c:pt idx="36">
                  <c:v>0.90411043408257719</c:v>
                </c:pt>
                <c:pt idx="37">
                  <c:v>-1.2340458859091896</c:v>
                </c:pt>
                <c:pt idx="38">
                  <c:v>2.5431510234672814</c:v>
                </c:pt>
                <c:pt idx="39">
                  <c:v>-2.6366612708021293</c:v>
                </c:pt>
                <c:pt idx="40">
                  <c:v>-1.8737339614721904E-2</c:v>
                </c:pt>
                <c:pt idx="41">
                  <c:v>-2.3105517723801157</c:v>
                </c:pt>
                <c:pt idx="42">
                  <c:v>0.47299116545447362</c:v>
                </c:pt>
                <c:pt idx="43">
                  <c:v>-0.4457682017381579</c:v>
                </c:pt>
                <c:pt idx="44">
                  <c:v>-0.63614005974744181</c:v>
                </c:pt>
                <c:pt idx="45">
                  <c:v>-0.46763037263857221</c:v>
                </c:pt>
                <c:pt idx="46">
                  <c:v>-8.2652174511128607E-2</c:v>
                </c:pt>
                <c:pt idx="47">
                  <c:v>-1.7407897374364776</c:v>
                </c:pt>
                <c:pt idx="48">
                  <c:v>-1.6977630940936308</c:v>
                </c:pt>
                <c:pt idx="49">
                  <c:v>0.29785150396795501</c:v>
                </c:pt>
                <c:pt idx="50">
                  <c:v>1.4137696956669981</c:v>
                </c:pt>
                <c:pt idx="51">
                  <c:v>-2.2498917730243857</c:v>
                </c:pt>
                <c:pt idx="52">
                  <c:v>-2.6425168606946485</c:v>
                </c:pt>
                <c:pt idx="53">
                  <c:v>-2.0123680721768826</c:v>
                </c:pt>
                <c:pt idx="54">
                  <c:v>-1.5803216400803128</c:v>
                </c:pt>
                <c:pt idx="55">
                  <c:v>-0.71967042386840951</c:v>
                </c:pt>
                <c:pt idx="56">
                  <c:v>-1.3405011786183891</c:v>
                </c:pt>
                <c:pt idx="57">
                  <c:v>0.87328388446748928</c:v>
                </c:pt>
                <c:pt idx="58">
                  <c:v>0.62018432681687585</c:v>
                </c:pt>
                <c:pt idx="59">
                  <c:v>1.7744213456484772</c:v>
                </c:pt>
                <c:pt idx="60">
                  <c:v>-1.3760421204693181</c:v>
                </c:pt>
                <c:pt idx="61">
                  <c:v>1.3088848174059073</c:v>
                </c:pt>
                <c:pt idx="62">
                  <c:v>-1.5294300985457649</c:v>
                </c:pt>
                <c:pt idx="63">
                  <c:v>-0.51666810321960099</c:v>
                </c:pt>
                <c:pt idx="64">
                  <c:v>3.3498276691554061</c:v>
                </c:pt>
                <c:pt idx="65">
                  <c:v>-3.2601617238128977</c:v>
                </c:pt>
                <c:pt idx="66">
                  <c:v>1.2011928110197392</c:v>
                </c:pt>
                <c:pt idx="67">
                  <c:v>1.8204321691168683</c:v>
                </c:pt>
                <c:pt idx="68">
                  <c:v>4.508844443797777E-2</c:v>
                </c:pt>
                <c:pt idx="69">
                  <c:v>-2.1620261849594122</c:v>
                </c:pt>
                <c:pt idx="70">
                  <c:v>-0.76920916128242212</c:v>
                </c:pt>
                <c:pt idx="71">
                  <c:v>-5.2940880927345777</c:v>
                </c:pt>
                <c:pt idx="72">
                  <c:v>-0.14905131847556241</c:v>
                </c:pt>
                <c:pt idx="73">
                  <c:v>0.26551495442326178</c:v>
                </c:pt>
                <c:pt idx="74">
                  <c:v>0.15258097154593386</c:v>
                </c:pt>
                <c:pt idx="75">
                  <c:v>1.0930411628069177</c:v>
                </c:pt>
                <c:pt idx="76">
                  <c:v>0.18480673192844677</c:v>
                </c:pt>
                <c:pt idx="77">
                  <c:v>2.2334565973895231</c:v>
                </c:pt>
                <c:pt idx="78">
                  <c:v>-0.26428200844964955</c:v>
                </c:pt>
                <c:pt idx="79">
                  <c:v>-0.11285916454169964</c:v>
                </c:pt>
                <c:pt idx="80">
                  <c:v>1.0224985100108928</c:v>
                </c:pt>
                <c:pt idx="81">
                  <c:v>1.4932664553746804</c:v>
                </c:pt>
                <c:pt idx="82">
                  <c:v>0.26967592070627955</c:v>
                </c:pt>
                <c:pt idx="83">
                  <c:v>-0.21711876410508246</c:v>
                </c:pt>
                <c:pt idx="84">
                  <c:v>2.1310059510006951</c:v>
                </c:pt>
                <c:pt idx="85">
                  <c:v>7.5157412931919687E-2</c:v>
                </c:pt>
                <c:pt idx="86">
                  <c:v>-1.2938555221353667</c:v>
                </c:pt>
                <c:pt idx="87">
                  <c:v>0.37821435680881699</c:v>
                </c:pt>
                <c:pt idx="88">
                  <c:v>-1.4262528753341979</c:v>
                </c:pt>
                <c:pt idx="89">
                  <c:v>0.62624976229473361</c:v>
                </c:pt>
                <c:pt idx="90">
                  <c:v>-2.1207063840994413</c:v>
                </c:pt>
                <c:pt idx="91">
                  <c:v>-2.0134791762534014</c:v>
                </c:pt>
                <c:pt idx="92">
                  <c:v>0.87109283851561159</c:v>
                </c:pt>
                <c:pt idx="93">
                  <c:v>1.1196372456567332</c:v>
                </c:pt>
                <c:pt idx="94">
                  <c:v>0.2566663131601068</c:v>
                </c:pt>
                <c:pt idx="95">
                  <c:v>0.15332195715078711</c:v>
                </c:pt>
                <c:pt idx="96">
                  <c:v>0.99893897906445162</c:v>
                </c:pt>
                <c:pt idx="97">
                  <c:v>-0.10930007949745857</c:v>
                </c:pt>
                <c:pt idx="98">
                  <c:v>-1.3905915905806037</c:v>
                </c:pt>
                <c:pt idx="99">
                  <c:v>1.7642499651487746</c:v>
                </c:pt>
                <c:pt idx="100">
                  <c:v>2.5923399459936611</c:v>
                </c:pt>
                <c:pt idx="101">
                  <c:v>-0.30616394185267559</c:v>
                </c:pt>
                <c:pt idx="102">
                  <c:v>-1.4331556770851979</c:v>
                </c:pt>
                <c:pt idx="103">
                  <c:v>-0.1967499405138593</c:v>
                </c:pt>
                <c:pt idx="104">
                  <c:v>-0.42388360731100683</c:v>
                </c:pt>
                <c:pt idx="105">
                  <c:v>-0.39562092685872763</c:v>
                </c:pt>
                <c:pt idx="106">
                  <c:v>-2.2297185943722972</c:v>
                </c:pt>
                <c:pt idx="107">
                  <c:v>0.37182695889805295</c:v>
                </c:pt>
                <c:pt idx="108">
                  <c:v>-1.575137773702453</c:v>
                </c:pt>
                <c:pt idx="109">
                  <c:v>1.8096213086968103</c:v>
                </c:pt>
                <c:pt idx="110">
                  <c:v>1.9982223300447259</c:v>
                </c:pt>
                <c:pt idx="111">
                  <c:v>0.17365514933660187</c:v>
                </c:pt>
                <c:pt idx="112">
                  <c:v>-0.32342589015305734</c:v>
                </c:pt>
                <c:pt idx="113">
                  <c:v>-0.24330427604335014</c:v>
                </c:pt>
                <c:pt idx="114">
                  <c:v>3.5443777714593985</c:v>
                </c:pt>
                <c:pt idx="115">
                  <c:v>1.0497926918374425</c:v>
                </c:pt>
                <c:pt idx="116">
                  <c:v>0.46894823709246758</c:v>
                </c:pt>
                <c:pt idx="117">
                  <c:v>-1.5624775286285075</c:v>
                </c:pt>
                <c:pt idx="118">
                  <c:v>2.335045079607232</c:v>
                </c:pt>
                <c:pt idx="119">
                  <c:v>-4.3333849568720257</c:v>
                </c:pt>
                <c:pt idx="120">
                  <c:v>-2.1542621614617277</c:v>
                </c:pt>
                <c:pt idx="121">
                  <c:v>2.7666163808636988</c:v>
                </c:pt>
                <c:pt idx="122">
                  <c:v>0.57052456342835534</c:v>
                </c:pt>
                <c:pt idx="123">
                  <c:v>1.9424562913411023</c:v>
                </c:pt>
                <c:pt idx="124">
                  <c:v>0.20586101836767412</c:v>
                </c:pt>
                <c:pt idx="125">
                  <c:v>2.3538219053993696</c:v>
                </c:pt>
                <c:pt idx="126">
                  <c:v>-0.33499932871461091</c:v>
                </c:pt>
                <c:pt idx="127">
                  <c:v>0.10147051710813138</c:v>
                </c:pt>
                <c:pt idx="128">
                  <c:v>0.39373408642434882</c:v>
                </c:pt>
                <c:pt idx="129">
                  <c:v>-1.4085368076710783</c:v>
                </c:pt>
                <c:pt idx="130">
                  <c:v>-1.2943141151397377</c:v>
                </c:pt>
                <c:pt idx="131">
                  <c:v>3.6825074112424971E-2</c:v>
                </c:pt>
                <c:pt idx="132">
                  <c:v>-2.8214223355506691</c:v>
                </c:pt>
                <c:pt idx="133">
                  <c:v>0.68091995615243839</c:v>
                </c:pt>
                <c:pt idx="134">
                  <c:v>1.9448297195592215</c:v>
                </c:pt>
                <c:pt idx="135">
                  <c:v>-2.7824361517979845</c:v>
                </c:pt>
                <c:pt idx="136">
                  <c:v>0.47650998668424904</c:v>
                </c:pt>
                <c:pt idx="137">
                  <c:v>1.6846587962118749</c:v>
                </c:pt>
                <c:pt idx="138">
                  <c:v>-0.55310416101750981</c:v>
                </c:pt>
                <c:pt idx="139">
                  <c:v>-2.010847191109626</c:v>
                </c:pt>
                <c:pt idx="140">
                  <c:v>-1.2305774736184736</c:v>
                </c:pt>
                <c:pt idx="141">
                  <c:v>2.7487813269676931</c:v>
                </c:pt>
                <c:pt idx="142">
                  <c:v>1.5592355125886908</c:v>
                </c:pt>
                <c:pt idx="143">
                  <c:v>0.87684081949757875</c:v>
                </c:pt>
                <c:pt idx="144">
                  <c:v>-2.0552478865942305</c:v>
                </c:pt>
                <c:pt idx="145">
                  <c:v>-2.5334006528684885</c:v>
                </c:pt>
                <c:pt idx="146">
                  <c:v>2.0854061405206972</c:v>
                </c:pt>
                <c:pt idx="147">
                  <c:v>1.7176184744401244</c:v>
                </c:pt>
                <c:pt idx="148">
                  <c:v>0.11825172041677234</c:v>
                </c:pt>
                <c:pt idx="149">
                  <c:v>1.7791992060948978</c:v>
                </c:pt>
              </c:numCache>
            </c:numRef>
          </c:yVal>
          <c:smooth val="0"/>
          <c:extLst>
            <c:ext xmlns:c16="http://schemas.microsoft.com/office/drawing/2014/chart" uri="{C3380CC4-5D6E-409C-BE32-E72D297353CC}">
              <c16:uniqueId val="{00000001-FA23-2C42-B86E-E83CF1AC0399}"/>
            </c:ext>
          </c:extLst>
        </c:ser>
        <c:dLbls>
          <c:showLegendKey val="0"/>
          <c:showVal val="0"/>
          <c:showCatName val="0"/>
          <c:showSerName val="0"/>
          <c:showPercent val="0"/>
          <c:showBubbleSize val="0"/>
        </c:dLbls>
        <c:axId val="2095139247"/>
        <c:axId val="1792288143"/>
      </c:scatterChart>
      <c:valAx>
        <c:axId val="2095139247"/>
        <c:scaling>
          <c:orientation val="minMax"/>
        </c:scaling>
        <c:delete val="0"/>
        <c:axPos val="b"/>
        <c:title>
          <c:tx>
            <c:rich>
              <a:bodyPr/>
              <a:lstStyle/>
              <a:p>
                <a:pPr>
                  <a:defRPr/>
                </a:pPr>
                <a:r>
                  <a:rPr lang="en-US"/>
                  <a:t>No. Staff</a:t>
                </a:r>
              </a:p>
            </c:rich>
          </c:tx>
          <c:overlay val="0"/>
        </c:title>
        <c:numFmt formatCode="General" sourceLinked="1"/>
        <c:majorTickMark val="out"/>
        <c:minorTickMark val="none"/>
        <c:tickLblPos val="nextTo"/>
        <c:crossAx val="1792288143"/>
        <c:crosses val="autoZero"/>
        <c:crossBetween val="midCat"/>
      </c:valAx>
      <c:valAx>
        <c:axId val="1792288143"/>
        <c:scaling>
          <c:orientation val="minMax"/>
        </c:scaling>
        <c:delete val="0"/>
        <c:axPos val="l"/>
        <c:title>
          <c:tx>
            <c:rich>
              <a:bodyPr/>
              <a:lstStyle/>
              <a:p>
                <a:pPr>
                  <a:defRPr/>
                </a:pPr>
                <a:r>
                  <a:rPr lang="en-US"/>
                  <a:t>Residuals</a:t>
                </a:r>
              </a:p>
            </c:rich>
          </c:tx>
          <c:overlay val="0"/>
        </c:title>
        <c:numFmt formatCode="0.0000" sourceLinked="1"/>
        <c:majorTickMark val="out"/>
        <c:minorTickMark val="none"/>
        <c:tickLblPos val="nextTo"/>
        <c:crossAx val="209513924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Adv.$'000  Residual Plot</a:t>
            </a:r>
          </a:p>
        </c:rich>
      </c:tx>
      <c:overlay val="0"/>
    </c:title>
    <c:autoTitleDeleted val="0"/>
    <c:plotArea>
      <c:layout/>
      <c:scatterChart>
        <c:scatterStyle val="lineMarker"/>
        <c:varyColors val="0"/>
        <c:ser>
          <c:idx val="0"/>
          <c:order val="0"/>
          <c:spPr>
            <a:ln w="19050">
              <a:noFill/>
            </a:ln>
          </c:spPr>
          <c:xVal>
            <c:numRef>
              <c:f>'1b. Regression Analysis (a)'!$D$2:$D$151</c:f>
              <c:numCache>
                <c:formatCode>General</c:formatCode>
                <c:ptCount val="150"/>
                <c:pt idx="0">
                  <c:v>171</c:v>
                </c:pt>
                <c:pt idx="1">
                  <c:v>213</c:v>
                </c:pt>
                <c:pt idx="2">
                  <c:v>255</c:v>
                </c:pt>
                <c:pt idx="3">
                  <c:v>287</c:v>
                </c:pt>
                <c:pt idx="4">
                  <c:v>112</c:v>
                </c:pt>
                <c:pt idx="5">
                  <c:v>238</c:v>
                </c:pt>
                <c:pt idx="6">
                  <c:v>124</c:v>
                </c:pt>
                <c:pt idx="7">
                  <c:v>214</c:v>
                </c:pt>
                <c:pt idx="8">
                  <c:v>215</c:v>
                </c:pt>
                <c:pt idx="9">
                  <c:v>154</c:v>
                </c:pt>
                <c:pt idx="10">
                  <c:v>97</c:v>
                </c:pt>
                <c:pt idx="11">
                  <c:v>301</c:v>
                </c:pt>
                <c:pt idx="12">
                  <c:v>123</c:v>
                </c:pt>
                <c:pt idx="13">
                  <c:v>148</c:v>
                </c:pt>
                <c:pt idx="14">
                  <c:v>228</c:v>
                </c:pt>
                <c:pt idx="15">
                  <c:v>136</c:v>
                </c:pt>
                <c:pt idx="16">
                  <c:v>369</c:v>
                </c:pt>
                <c:pt idx="17">
                  <c:v>187</c:v>
                </c:pt>
                <c:pt idx="18">
                  <c:v>66</c:v>
                </c:pt>
                <c:pt idx="19">
                  <c:v>116</c:v>
                </c:pt>
                <c:pt idx="20">
                  <c:v>144</c:v>
                </c:pt>
                <c:pt idx="21">
                  <c:v>201</c:v>
                </c:pt>
                <c:pt idx="22">
                  <c:v>96</c:v>
                </c:pt>
                <c:pt idx="23">
                  <c:v>134</c:v>
                </c:pt>
                <c:pt idx="24">
                  <c:v>101</c:v>
                </c:pt>
                <c:pt idx="25">
                  <c:v>82</c:v>
                </c:pt>
                <c:pt idx="26">
                  <c:v>311</c:v>
                </c:pt>
                <c:pt idx="27">
                  <c:v>65</c:v>
                </c:pt>
                <c:pt idx="28">
                  <c:v>31</c:v>
                </c:pt>
                <c:pt idx="29">
                  <c:v>249</c:v>
                </c:pt>
                <c:pt idx="30">
                  <c:v>197</c:v>
                </c:pt>
                <c:pt idx="31">
                  <c:v>213</c:v>
                </c:pt>
                <c:pt idx="32">
                  <c:v>69</c:v>
                </c:pt>
                <c:pt idx="33">
                  <c:v>201</c:v>
                </c:pt>
                <c:pt idx="34">
                  <c:v>69</c:v>
                </c:pt>
                <c:pt idx="35">
                  <c:v>117</c:v>
                </c:pt>
                <c:pt idx="36">
                  <c:v>81</c:v>
                </c:pt>
                <c:pt idx="37">
                  <c:v>211</c:v>
                </c:pt>
                <c:pt idx="38">
                  <c:v>151</c:v>
                </c:pt>
                <c:pt idx="39">
                  <c:v>77</c:v>
                </c:pt>
                <c:pt idx="40">
                  <c:v>99</c:v>
                </c:pt>
                <c:pt idx="41">
                  <c:v>283</c:v>
                </c:pt>
                <c:pt idx="42">
                  <c:v>196</c:v>
                </c:pt>
                <c:pt idx="43">
                  <c:v>253</c:v>
                </c:pt>
                <c:pt idx="44">
                  <c:v>203</c:v>
                </c:pt>
                <c:pt idx="45">
                  <c:v>164</c:v>
                </c:pt>
                <c:pt idx="46">
                  <c:v>146</c:v>
                </c:pt>
                <c:pt idx="47">
                  <c:v>121</c:v>
                </c:pt>
                <c:pt idx="48">
                  <c:v>128</c:v>
                </c:pt>
                <c:pt idx="49">
                  <c:v>132</c:v>
                </c:pt>
                <c:pt idx="50">
                  <c:v>75</c:v>
                </c:pt>
                <c:pt idx="51">
                  <c:v>144</c:v>
                </c:pt>
                <c:pt idx="52">
                  <c:v>152</c:v>
                </c:pt>
                <c:pt idx="53">
                  <c:v>104</c:v>
                </c:pt>
                <c:pt idx="54">
                  <c:v>112</c:v>
                </c:pt>
                <c:pt idx="55">
                  <c:v>139</c:v>
                </c:pt>
                <c:pt idx="56">
                  <c:v>150</c:v>
                </c:pt>
                <c:pt idx="57">
                  <c:v>60</c:v>
                </c:pt>
                <c:pt idx="58">
                  <c:v>266</c:v>
                </c:pt>
                <c:pt idx="59">
                  <c:v>209</c:v>
                </c:pt>
                <c:pt idx="60">
                  <c:v>181</c:v>
                </c:pt>
                <c:pt idx="61">
                  <c:v>180</c:v>
                </c:pt>
                <c:pt idx="62">
                  <c:v>111</c:v>
                </c:pt>
                <c:pt idx="63">
                  <c:v>150</c:v>
                </c:pt>
                <c:pt idx="64">
                  <c:v>348</c:v>
                </c:pt>
                <c:pt idx="65">
                  <c:v>214</c:v>
                </c:pt>
                <c:pt idx="66">
                  <c:v>141</c:v>
                </c:pt>
                <c:pt idx="67">
                  <c:v>148</c:v>
                </c:pt>
                <c:pt idx="68">
                  <c:v>146</c:v>
                </c:pt>
                <c:pt idx="69">
                  <c:v>199</c:v>
                </c:pt>
                <c:pt idx="70">
                  <c:v>171</c:v>
                </c:pt>
                <c:pt idx="71">
                  <c:v>122</c:v>
                </c:pt>
                <c:pt idx="72">
                  <c:v>110</c:v>
                </c:pt>
                <c:pt idx="73">
                  <c:v>73</c:v>
                </c:pt>
                <c:pt idx="74">
                  <c:v>89</c:v>
                </c:pt>
                <c:pt idx="75">
                  <c:v>166</c:v>
                </c:pt>
                <c:pt idx="76">
                  <c:v>118</c:v>
                </c:pt>
                <c:pt idx="77">
                  <c:v>117</c:v>
                </c:pt>
                <c:pt idx="78">
                  <c:v>175</c:v>
                </c:pt>
                <c:pt idx="79">
                  <c:v>102</c:v>
                </c:pt>
                <c:pt idx="80">
                  <c:v>182</c:v>
                </c:pt>
                <c:pt idx="81">
                  <c:v>230</c:v>
                </c:pt>
                <c:pt idx="82">
                  <c:v>59</c:v>
                </c:pt>
                <c:pt idx="83">
                  <c:v>71</c:v>
                </c:pt>
                <c:pt idx="84">
                  <c:v>46</c:v>
                </c:pt>
                <c:pt idx="85">
                  <c:v>43</c:v>
                </c:pt>
                <c:pt idx="86">
                  <c:v>125</c:v>
                </c:pt>
                <c:pt idx="87">
                  <c:v>118</c:v>
                </c:pt>
                <c:pt idx="88">
                  <c:v>101</c:v>
                </c:pt>
                <c:pt idx="89">
                  <c:v>213</c:v>
                </c:pt>
                <c:pt idx="90">
                  <c:v>115</c:v>
                </c:pt>
                <c:pt idx="91">
                  <c:v>121</c:v>
                </c:pt>
                <c:pt idx="92">
                  <c:v>69</c:v>
                </c:pt>
                <c:pt idx="93">
                  <c:v>178</c:v>
                </c:pt>
                <c:pt idx="94">
                  <c:v>85</c:v>
                </c:pt>
                <c:pt idx="95">
                  <c:v>282</c:v>
                </c:pt>
                <c:pt idx="96">
                  <c:v>156</c:v>
                </c:pt>
                <c:pt idx="97">
                  <c:v>86</c:v>
                </c:pt>
                <c:pt idx="98">
                  <c:v>212</c:v>
                </c:pt>
                <c:pt idx="99">
                  <c:v>157</c:v>
                </c:pt>
                <c:pt idx="100">
                  <c:v>91</c:v>
                </c:pt>
                <c:pt idx="101">
                  <c:v>169</c:v>
                </c:pt>
                <c:pt idx="102">
                  <c:v>175</c:v>
                </c:pt>
                <c:pt idx="103">
                  <c:v>77</c:v>
                </c:pt>
                <c:pt idx="104">
                  <c:v>125</c:v>
                </c:pt>
                <c:pt idx="105">
                  <c:v>102</c:v>
                </c:pt>
                <c:pt idx="106">
                  <c:v>249</c:v>
                </c:pt>
                <c:pt idx="107">
                  <c:v>134</c:v>
                </c:pt>
                <c:pt idx="108">
                  <c:v>129</c:v>
                </c:pt>
                <c:pt idx="109">
                  <c:v>51</c:v>
                </c:pt>
                <c:pt idx="110">
                  <c:v>33</c:v>
                </c:pt>
                <c:pt idx="111">
                  <c:v>121</c:v>
                </c:pt>
                <c:pt idx="112">
                  <c:v>116</c:v>
                </c:pt>
                <c:pt idx="113">
                  <c:v>68</c:v>
                </c:pt>
                <c:pt idx="114">
                  <c:v>296</c:v>
                </c:pt>
                <c:pt idx="115">
                  <c:v>165</c:v>
                </c:pt>
                <c:pt idx="116">
                  <c:v>92</c:v>
                </c:pt>
                <c:pt idx="117">
                  <c:v>109</c:v>
                </c:pt>
                <c:pt idx="118">
                  <c:v>125</c:v>
                </c:pt>
                <c:pt idx="119">
                  <c:v>199</c:v>
                </c:pt>
                <c:pt idx="120">
                  <c:v>113</c:v>
                </c:pt>
                <c:pt idx="121">
                  <c:v>284</c:v>
                </c:pt>
                <c:pt idx="122">
                  <c:v>115</c:v>
                </c:pt>
                <c:pt idx="123">
                  <c:v>188</c:v>
                </c:pt>
                <c:pt idx="124">
                  <c:v>139</c:v>
                </c:pt>
                <c:pt idx="125">
                  <c:v>232</c:v>
                </c:pt>
                <c:pt idx="126">
                  <c:v>83</c:v>
                </c:pt>
                <c:pt idx="127">
                  <c:v>100</c:v>
                </c:pt>
                <c:pt idx="128">
                  <c:v>113</c:v>
                </c:pt>
                <c:pt idx="129">
                  <c:v>100</c:v>
                </c:pt>
                <c:pt idx="130">
                  <c:v>123</c:v>
                </c:pt>
                <c:pt idx="131">
                  <c:v>106</c:v>
                </c:pt>
                <c:pt idx="132">
                  <c:v>126</c:v>
                </c:pt>
                <c:pt idx="133">
                  <c:v>200</c:v>
                </c:pt>
                <c:pt idx="134">
                  <c:v>47</c:v>
                </c:pt>
                <c:pt idx="135">
                  <c:v>202</c:v>
                </c:pt>
                <c:pt idx="136">
                  <c:v>97</c:v>
                </c:pt>
                <c:pt idx="137">
                  <c:v>49</c:v>
                </c:pt>
                <c:pt idx="138">
                  <c:v>84</c:v>
                </c:pt>
                <c:pt idx="139">
                  <c:v>209</c:v>
                </c:pt>
                <c:pt idx="140">
                  <c:v>70</c:v>
                </c:pt>
                <c:pt idx="141">
                  <c:v>185</c:v>
                </c:pt>
                <c:pt idx="142">
                  <c:v>209</c:v>
                </c:pt>
                <c:pt idx="143">
                  <c:v>175</c:v>
                </c:pt>
                <c:pt idx="144">
                  <c:v>118</c:v>
                </c:pt>
                <c:pt idx="145">
                  <c:v>253</c:v>
                </c:pt>
                <c:pt idx="146">
                  <c:v>20</c:v>
                </c:pt>
                <c:pt idx="147">
                  <c:v>103</c:v>
                </c:pt>
                <c:pt idx="148">
                  <c:v>120</c:v>
                </c:pt>
                <c:pt idx="149">
                  <c:v>102</c:v>
                </c:pt>
              </c:numCache>
            </c:numRef>
          </c:xVal>
          <c:yVal>
            <c:numRef>
              <c:f>'1b. Regression Analysis (a)'!$I$34:$I$183</c:f>
              <c:numCache>
                <c:formatCode>0.0000</c:formatCode>
                <c:ptCount val="150"/>
                <c:pt idx="0">
                  <c:v>0.32886843153617562</c:v>
                </c:pt>
                <c:pt idx="1">
                  <c:v>-3.1591867274087804E-3</c:v>
                </c:pt>
                <c:pt idx="2">
                  <c:v>2.5593513723758292</c:v>
                </c:pt>
                <c:pt idx="3">
                  <c:v>1.8613025081466041</c:v>
                </c:pt>
                <c:pt idx="4">
                  <c:v>-2.1657659644332714</c:v>
                </c:pt>
                <c:pt idx="5">
                  <c:v>3.3351176500075557</c:v>
                </c:pt>
                <c:pt idx="6">
                  <c:v>1.7629602060960288</c:v>
                </c:pt>
                <c:pt idx="7">
                  <c:v>0.86364987348468603</c:v>
                </c:pt>
                <c:pt idx="8">
                  <c:v>2.6859751335516222</c:v>
                </c:pt>
                <c:pt idx="9">
                  <c:v>-1.9530364968755052</c:v>
                </c:pt>
                <c:pt idx="10">
                  <c:v>0.68232910921953227</c:v>
                </c:pt>
                <c:pt idx="11">
                  <c:v>1.1414283460192429</c:v>
                </c:pt>
                <c:pt idx="12">
                  <c:v>-1.5794150516115746</c:v>
                </c:pt>
                <c:pt idx="13">
                  <c:v>-4.9219534362520339</c:v>
                </c:pt>
                <c:pt idx="14">
                  <c:v>0.41292020307287558</c:v>
                </c:pt>
                <c:pt idx="15">
                  <c:v>-0.66282335040964213</c:v>
                </c:pt>
                <c:pt idx="16">
                  <c:v>-1.5720469590104429</c:v>
                </c:pt>
                <c:pt idx="17">
                  <c:v>2.9377533435072962</c:v>
                </c:pt>
                <c:pt idx="18">
                  <c:v>-0.11551390281907459</c:v>
                </c:pt>
                <c:pt idx="19">
                  <c:v>1.0473626195836676</c:v>
                </c:pt>
                <c:pt idx="20">
                  <c:v>-0.54482178408439097</c:v>
                </c:pt>
                <c:pt idx="21">
                  <c:v>2.3380432300107703</c:v>
                </c:pt>
                <c:pt idx="22">
                  <c:v>2.5559370709162597</c:v>
                </c:pt>
                <c:pt idx="23">
                  <c:v>2.8344113817916217</c:v>
                </c:pt>
                <c:pt idx="24">
                  <c:v>0.31949086828197792</c:v>
                </c:pt>
                <c:pt idx="25">
                  <c:v>-1.7220770883246939</c:v>
                </c:pt>
                <c:pt idx="26">
                  <c:v>-1.7936938378997809</c:v>
                </c:pt>
                <c:pt idx="27">
                  <c:v>0.4996547037339365</c:v>
                </c:pt>
                <c:pt idx="28">
                  <c:v>2.5241256714386449</c:v>
                </c:pt>
                <c:pt idx="29">
                  <c:v>-1.4006395493758532</c:v>
                </c:pt>
                <c:pt idx="30">
                  <c:v>-2.3338382533295565</c:v>
                </c:pt>
                <c:pt idx="31">
                  <c:v>-0.80852923599164406</c:v>
                </c:pt>
                <c:pt idx="32">
                  <c:v>-0.12133059116612266</c:v>
                </c:pt>
                <c:pt idx="33">
                  <c:v>-0.94163367973517609</c:v>
                </c:pt>
                <c:pt idx="34">
                  <c:v>1.9702194321909356</c:v>
                </c:pt>
                <c:pt idx="35">
                  <c:v>-2.099275527923254</c:v>
                </c:pt>
                <c:pt idx="36">
                  <c:v>0.90411043408257719</c:v>
                </c:pt>
                <c:pt idx="37">
                  <c:v>-1.2340458859091896</c:v>
                </c:pt>
                <c:pt idx="38">
                  <c:v>2.5431510234672814</c:v>
                </c:pt>
                <c:pt idx="39">
                  <c:v>-2.6366612708021293</c:v>
                </c:pt>
                <c:pt idx="40">
                  <c:v>-1.8737339614721904E-2</c:v>
                </c:pt>
                <c:pt idx="41">
                  <c:v>-2.3105517723801157</c:v>
                </c:pt>
                <c:pt idx="42">
                  <c:v>0.47299116545447362</c:v>
                </c:pt>
                <c:pt idx="43">
                  <c:v>-0.4457682017381579</c:v>
                </c:pt>
                <c:pt idx="44">
                  <c:v>-0.63614005974744181</c:v>
                </c:pt>
                <c:pt idx="45">
                  <c:v>-0.46763037263857221</c:v>
                </c:pt>
                <c:pt idx="46">
                  <c:v>-8.2652174511128607E-2</c:v>
                </c:pt>
                <c:pt idx="47">
                  <c:v>-1.7407897374364776</c:v>
                </c:pt>
                <c:pt idx="48">
                  <c:v>-1.6977630940936308</c:v>
                </c:pt>
                <c:pt idx="49">
                  <c:v>0.29785150396795501</c:v>
                </c:pt>
                <c:pt idx="50">
                  <c:v>1.4137696956669981</c:v>
                </c:pt>
                <c:pt idx="51">
                  <c:v>-2.2498917730243857</c:v>
                </c:pt>
                <c:pt idx="52">
                  <c:v>-2.6425168606946485</c:v>
                </c:pt>
                <c:pt idx="53">
                  <c:v>-2.0123680721768826</c:v>
                </c:pt>
                <c:pt idx="54">
                  <c:v>-1.5803216400803128</c:v>
                </c:pt>
                <c:pt idx="55">
                  <c:v>-0.71967042386840951</c:v>
                </c:pt>
                <c:pt idx="56">
                  <c:v>-1.3405011786183891</c:v>
                </c:pt>
                <c:pt idx="57">
                  <c:v>0.87328388446748928</c:v>
                </c:pt>
                <c:pt idx="58">
                  <c:v>0.62018432681687585</c:v>
                </c:pt>
                <c:pt idx="59">
                  <c:v>1.7744213456484772</c:v>
                </c:pt>
                <c:pt idx="60">
                  <c:v>-1.3760421204693181</c:v>
                </c:pt>
                <c:pt idx="61">
                  <c:v>1.3088848174059073</c:v>
                </c:pt>
                <c:pt idx="62">
                  <c:v>-1.5294300985457649</c:v>
                </c:pt>
                <c:pt idx="63">
                  <c:v>-0.51666810321960099</c:v>
                </c:pt>
                <c:pt idx="64">
                  <c:v>3.3498276691554061</c:v>
                </c:pt>
                <c:pt idx="65">
                  <c:v>-3.2601617238128977</c:v>
                </c:pt>
                <c:pt idx="66">
                  <c:v>1.2011928110197392</c:v>
                </c:pt>
                <c:pt idx="67">
                  <c:v>1.8204321691168683</c:v>
                </c:pt>
                <c:pt idx="68">
                  <c:v>4.508844443797777E-2</c:v>
                </c:pt>
                <c:pt idx="69">
                  <c:v>-2.1620261849594122</c:v>
                </c:pt>
                <c:pt idx="70">
                  <c:v>-0.76920916128242212</c:v>
                </c:pt>
                <c:pt idx="71">
                  <c:v>-5.2940880927345777</c:v>
                </c:pt>
                <c:pt idx="72">
                  <c:v>-0.14905131847556241</c:v>
                </c:pt>
                <c:pt idx="73">
                  <c:v>0.26551495442326178</c:v>
                </c:pt>
                <c:pt idx="74">
                  <c:v>0.15258097154593386</c:v>
                </c:pt>
                <c:pt idx="75">
                  <c:v>1.0930411628069177</c:v>
                </c:pt>
                <c:pt idx="76">
                  <c:v>0.18480673192844677</c:v>
                </c:pt>
                <c:pt idx="77">
                  <c:v>2.2334565973895231</c:v>
                </c:pt>
                <c:pt idx="78">
                  <c:v>-0.26428200844964955</c:v>
                </c:pt>
                <c:pt idx="79">
                  <c:v>-0.11285916454169964</c:v>
                </c:pt>
                <c:pt idx="80">
                  <c:v>1.0224985100108928</c:v>
                </c:pt>
                <c:pt idx="81">
                  <c:v>1.4932664553746804</c:v>
                </c:pt>
                <c:pt idx="82">
                  <c:v>0.26967592070627955</c:v>
                </c:pt>
                <c:pt idx="83">
                  <c:v>-0.21711876410508246</c:v>
                </c:pt>
                <c:pt idx="84">
                  <c:v>2.1310059510006951</c:v>
                </c:pt>
                <c:pt idx="85">
                  <c:v>7.5157412931919687E-2</c:v>
                </c:pt>
                <c:pt idx="86">
                  <c:v>-1.2938555221353667</c:v>
                </c:pt>
                <c:pt idx="87">
                  <c:v>0.37821435680881699</c:v>
                </c:pt>
                <c:pt idx="88">
                  <c:v>-1.4262528753341979</c:v>
                </c:pt>
                <c:pt idx="89">
                  <c:v>0.62624976229473361</c:v>
                </c:pt>
                <c:pt idx="90">
                  <c:v>-2.1207063840994413</c:v>
                </c:pt>
                <c:pt idx="91">
                  <c:v>-2.0134791762534014</c:v>
                </c:pt>
                <c:pt idx="92">
                  <c:v>0.87109283851561159</c:v>
                </c:pt>
                <c:pt idx="93">
                  <c:v>1.1196372456567332</c:v>
                </c:pt>
                <c:pt idx="94">
                  <c:v>0.2566663131601068</c:v>
                </c:pt>
                <c:pt idx="95">
                  <c:v>0.15332195715078711</c:v>
                </c:pt>
                <c:pt idx="96">
                  <c:v>0.99893897906445162</c:v>
                </c:pt>
                <c:pt idx="97">
                  <c:v>-0.10930007949745857</c:v>
                </c:pt>
                <c:pt idx="98">
                  <c:v>-1.3905915905806037</c:v>
                </c:pt>
                <c:pt idx="99">
                  <c:v>1.7642499651487746</c:v>
                </c:pt>
                <c:pt idx="100">
                  <c:v>2.5923399459936611</c:v>
                </c:pt>
                <c:pt idx="101">
                  <c:v>-0.30616394185267559</c:v>
                </c:pt>
                <c:pt idx="102">
                  <c:v>-1.4331556770851979</c:v>
                </c:pt>
                <c:pt idx="103">
                  <c:v>-0.1967499405138593</c:v>
                </c:pt>
                <c:pt idx="104">
                  <c:v>-0.42388360731100683</c:v>
                </c:pt>
                <c:pt idx="105">
                  <c:v>-0.39562092685872763</c:v>
                </c:pt>
                <c:pt idx="106">
                  <c:v>-2.2297185943722972</c:v>
                </c:pt>
                <c:pt idx="107">
                  <c:v>0.37182695889805295</c:v>
                </c:pt>
                <c:pt idx="108">
                  <c:v>-1.575137773702453</c:v>
                </c:pt>
                <c:pt idx="109">
                  <c:v>1.8096213086968103</c:v>
                </c:pt>
                <c:pt idx="110">
                  <c:v>1.9982223300447259</c:v>
                </c:pt>
                <c:pt idx="111">
                  <c:v>0.17365514933660187</c:v>
                </c:pt>
                <c:pt idx="112">
                  <c:v>-0.32342589015305734</c:v>
                </c:pt>
                <c:pt idx="113">
                  <c:v>-0.24330427604335014</c:v>
                </c:pt>
                <c:pt idx="114">
                  <c:v>3.5443777714593985</c:v>
                </c:pt>
                <c:pt idx="115">
                  <c:v>1.0497926918374425</c:v>
                </c:pt>
                <c:pt idx="116">
                  <c:v>0.46894823709246758</c:v>
                </c:pt>
                <c:pt idx="117">
                  <c:v>-1.5624775286285075</c:v>
                </c:pt>
                <c:pt idx="118">
                  <c:v>2.335045079607232</c:v>
                </c:pt>
                <c:pt idx="119">
                  <c:v>-4.3333849568720257</c:v>
                </c:pt>
                <c:pt idx="120">
                  <c:v>-2.1542621614617277</c:v>
                </c:pt>
                <c:pt idx="121">
                  <c:v>2.7666163808636988</c:v>
                </c:pt>
                <c:pt idx="122">
                  <c:v>0.57052456342835534</c:v>
                </c:pt>
                <c:pt idx="123">
                  <c:v>1.9424562913411023</c:v>
                </c:pt>
                <c:pt idx="124">
                  <c:v>0.20586101836767412</c:v>
                </c:pt>
                <c:pt idx="125">
                  <c:v>2.3538219053993696</c:v>
                </c:pt>
                <c:pt idx="126">
                  <c:v>-0.33499932871461091</c:v>
                </c:pt>
                <c:pt idx="127">
                  <c:v>0.10147051710813138</c:v>
                </c:pt>
                <c:pt idx="128">
                  <c:v>0.39373408642434882</c:v>
                </c:pt>
                <c:pt idx="129">
                  <c:v>-1.4085368076710783</c:v>
                </c:pt>
                <c:pt idx="130">
                  <c:v>-1.2943141151397377</c:v>
                </c:pt>
                <c:pt idx="131">
                  <c:v>3.6825074112424971E-2</c:v>
                </c:pt>
                <c:pt idx="132">
                  <c:v>-2.8214223355506691</c:v>
                </c:pt>
                <c:pt idx="133">
                  <c:v>0.68091995615243839</c:v>
                </c:pt>
                <c:pt idx="134">
                  <c:v>1.9448297195592215</c:v>
                </c:pt>
                <c:pt idx="135">
                  <c:v>-2.7824361517979845</c:v>
                </c:pt>
                <c:pt idx="136">
                  <c:v>0.47650998668424904</c:v>
                </c:pt>
                <c:pt idx="137">
                  <c:v>1.6846587962118749</c:v>
                </c:pt>
                <c:pt idx="138">
                  <c:v>-0.55310416101750981</c:v>
                </c:pt>
                <c:pt idx="139">
                  <c:v>-2.010847191109626</c:v>
                </c:pt>
                <c:pt idx="140">
                  <c:v>-1.2305774736184736</c:v>
                </c:pt>
                <c:pt idx="141">
                  <c:v>2.7487813269676931</c:v>
                </c:pt>
                <c:pt idx="142">
                  <c:v>1.5592355125886908</c:v>
                </c:pt>
                <c:pt idx="143">
                  <c:v>0.87684081949757875</c:v>
                </c:pt>
                <c:pt idx="144">
                  <c:v>-2.0552478865942305</c:v>
                </c:pt>
                <c:pt idx="145">
                  <c:v>-2.5334006528684885</c:v>
                </c:pt>
                <c:pt idx="146">
                  <c:v>2.0854061405206972</c:v>
                </c:pt>
                <c:pt idx="147">
                  <c:v>1.7176184744401244</c:v>
                </c:pt>
                <c:pt idx="148">
                  <c:v>0.11825172041677234</c:v>
                </c:pt>
                <c:pt idx="149">
                  <c:v>1.7791992060948978</c:v>
                </c:pt>
              </c:numCache>
            </c:numRef>
          </c:yVal>
          <c:smooth val="0"/>
          <c:extLst>
            <c:ext xmlns:c16="http://schemas.microsoft.com/office/drawing/2014/chart" uri="{C3380CC4-5D6E-409C-BE32-E72D297353CC}">
              <c16:uniqueId val="{00000001-99E0-9947-B827-230A4CF5C820}"/>
            </c:ext>
          </c:extLst>
        </c:ser>
        <c:dLbls>
          <c:showLegendKey val="0"/>
          <c:showVal val="0"/>
          <c:showCatName val="0"/>
          <c:showSerName val="0"/>
          <c:showPercent val="0"/>
          <c:showBubbleSize val="0"/>
        </c:dLbls>
        <c:axId val="2118930223"/>
        <c:axId val="2095098687"/>
      </c:scatterChart>
      <c:valAx>
        <c:axId val="2118930223"/>
        <c:scaling>
          <c:orientation val="minMax"/>
        </c:scaling>
        <c:delete val="0"/>
        <c:axPos val="b"/>
        <c:title>
          <c:tx>
            <c:rich>
              <a:bodyPr/>
              <a:lstStyle/>
              <a:p>
                <a:pPr>
                  <a:defRPr/>
                </a:pPr>
                <a:r>
                  <a:rPr lang="en-US"/>
                  <a:t>Adv.$'000</a:t>
                </a:r>
              </a:p>
            </c:rich>
          </c:tx>
          <c:overlay val="0"/>
        </c:title>
        <c:numFmt formatCode="General" sourceLinked="1"/>
        <c:majorTickMark val="out"/>
        <c:minorTickMark val="none"/>
        <c:tickLblPos val="nextTo"/>
        <c:crossAx val="2095098687"/>
        <c:crosses val="autoZero"/>
        <c:crossBetween val="midCat"/>
      </c:valAx>
      <c:valAx>
        <c:axId val="2095098687"/>
        <c:scaling>
          <c:orientation val="minMax"/>
        </c:scaling>
        <c:delete val="0"/>
        <c:axPos val="l"/>
        <c:title>
          <c:tx>
            <c:rich>
              <a:bodyPr/>
              <a:lstStyle/>
              <a:p>
                <a:pPr>
                  <a:defRPr/>
                </a:pPr>
                <a:r>
                  <a:rPr lang="en-US"/>
                  <a:t>Residuals</a:t>
                </a:r>
              </a:p>
            </c:rich>
          </c:tx>
          <c:overlay val="0"/>
        </c:title>
        <c:numFmt formatCode="0.0000" sourceLinked="1"/>
        <c:majorTickMark val="out"/>
        <c:minorTickMark val="none"/>
        <c:tickLblPos val="nextTo"/>
        <c:crossAx val="211893022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Car Spaces  Residual Plot</a:t>
            </a:r>
          </a:p>
        </c:rich>
      </c:tx>
      <c:overlay val="0"/>
    </c:title>
    <c:autoTitleDeleted val="0"/>
    <c:plotArea>
      <c:layout/>
      <c:scatterChart>
        <c:scatterStyle val="lineMarker"/>
        <c:varyColors val="0"/>
        <c:ser>
          <c:idx val="0"/>
          <c:order val="0"/>
          <c:spPr>
            <a:ln w="19050">
              <a:noFill/>
            </a:ln>
          </c:spPr>
          <c:xVal>
            <c:numRef>
              <c:f>'1b. Regression Analysis (a)'!$E$2:$E$151</c:f>
              <c:numCache>
                <c:formatCode>General</c:formatCode>
                <c:ptCount val="150"/>
                <c:pt idx="0">
                  <c:v>46</c:v>
                </c:pt>
                <c:pt idx="1">
                  <c:v>73</c:v>
                </c:pt>
                <c:pt idx="2">
                  <c:v>64</c:v>
                </c:pt>
                <c:pt idx="3">
                  <c:v>66</c:v>
                </c:pt>
                <c:pt idx="4">
                  <c:v>29</c:v>
                </c:pt>
                <c:pt idx="5">
                  <c:v>40</c:v>
                </c:pt>
                <c:pt idx="6">
                  <c:v>69</c:v>
                </c:pt>
                <c:pt idx="7">
                  <c:v>45</c:v>
                </c:pt>
                <c:pt idx="8">
                  <c:v>42</c:v>
                </c:pt>
                <c:pt idx="9">
                  <c:v>34</c:v>
                </c:pt>
                <c:pt idx="10">
                  <c:v>51</c:v>
                </c:pt>
                <c:pt idx="11">
                  <c:v>86</c:v>
                </c:pt>
                <c:pt idx="12">
                  <c:v>19</c:v>
                </c:pt>
                <c:pt idx="13">
                  <c:v>59</c:v>
                </c:pt>
                <c:pt idx="14">
                  <c:v>70</c:v>
                </c:pt>
                <c:pt idx="15">
                  <c:v>44</c:v>
                </c:pt>
                <c:pt idx="16">
                  <c:v>68</c:v>
                </c:pt>
                <c:pt idx="17">
                  <c:v>45</c:v>
                </c:pt>
                <c:pt idx="18">
                  <c:v>25</c:v>
                </c:pt>
                <c:pt idx="19">
                  <c:v>51</c:v>
                </c:pt>
                <c:pt idx="20">
                  <c:v>59</c:v>
                </c:pt>
                <c:pt idx="21">
                  <c:v>78</c:v>
                </c:pt>
                <c:pt idx="22">
                  <c:v>22</c:v>
                </c:pt>
                <c:pt idx="23">
                  <c:v>34</c:v>
                </c:pt>
                <c:pt idx="24">
                  <c:v>45</c:v>
                </c:pt>
                <c:pt idx="25">
                  <c:v>9</c:v>
                </c:pt>
                <c:pt idx="26">
                  <c:v>62</c:v>
                </c:pt>
                <c:pt idx="27">
                  <c:v>16</c:v>
                </c:pt>
                <c:pt idx="28">
                  <c:v>20</c:v>
                </c:pt>
                <c:pt idx="29">
                  <c:v>114</c:v>
                </c:pt>
                <c:pt idx="30">
                  <c:v>56</c:v>
                </c:pt>
                <c:pt idx="31">
                  <c:v>43</c:v>
                </c:pt>
                <c:pt idx="32">
                  <c:v>20</c:v>
                </c:pt>
                <c:pt idx="33">
                  <c:v>106</c:v>
                </c:pt>
                <c:pt idx="34">
                  <c:v>25</c:v>
                </c:pt>
                <c:pt idx="35">
                  <c:v>22</c:v>
                </c:pt>
                <c:pt idx="36">
                  <c:v>35</c:v>
                </c:pt>
                <c:pt idx="37">
                  <c:v>39</c:v>
                </c:pt>
                <c:pt idx="38">
                  <c:v>26</c:v>
                </c:pt>
                <c:pt idx="39">
                  <c:v>24</c:v>
                </c:pt>
                <c:pt idx="40">
                  <c:v>30</c:v>
                </c:pt>
                <c:pt idx="41">
                  <c:v>64</c:v>
                </c:pt>
                <c:pt idx="42">
                  <c:v>45</c:v>
                </c:pt>
                <c:pt idx="43">
                  <c:v>59</c:v>
                </c:pt>
                <c:pt idx="44">
                  <c:v>87</c:v>
                </c:pt>
                <c:pt idx="45">
                  <c:v>98</c:v>
                </c:pt>
                <c:pt idx="46">
                  <c:v>40</c:v>
                </c:pt>
                <c:pt idx="47">
                  <c:v>32</c:v>
                </c:pt>
                <c:pt idx="48">
                  <c:v>37</c:v>
                </c:pt>
                <c:pt idx="49">
                  <c:v>26</c:v>
                </c:pt>
                <c:pt idx="50">
                  <c:v>33</c:v>
                </c:pt>
                <c:pt idx="51">
                  <c:v>34</c:v>
                </c:pt>
                <c:pt idx="52">
                  <c:v>43</c:v>
                </c:pt>
                <c:pt idx="53">
                  <c:v>21</c:v>
                </c:pt>
                <c:pt idx="54">
                  <c:v>14</c:v>
                </c:pt>
                <c:pt idx="55">
                  <c:v>77</c:v>
                </c:pt>
                <c:pt idx="56">
                  <c:v>35</c:v>
                </c:pt>
                <c:pt idx="57">
                  <c:v>22</c:v>
                </c:pt>
                <c:pt idx="58">
                  <c:v>87</c:v>
                </c:pt>
                <c:pt idx="59">
                  <c:v>45</c:v>
                </c:pt>
                <c:pt idx="60">
                  <c:v>33</c:v>
                </c:pt>
                <c:pt idx="61">
                  <c:v>44</c:v>
                </c:pt>
                <c:pt idx="62">
                  <c:v>26</c:v>
                </c:pt>
                <c:pt idx="63">
                  <c:v>41</c:v>
                </c:pt>
                <c:pt idx="64">
                  <c:v>57</c:v>
                </c:pt>
                <c:pt idx="65">
                  <c:v>59</c:v>
                </c:pt>
                <c:pt idx="66">
                  <c:v>54</c:v>
                </c:pt>
                <c:pt idx="67">
                  <c:v>42</c:v>
                </c:pt>
                <c:pt idx="68">
                  <c:v>35</c:v>
                </c:pt>
                <c:pt idx="69">
                  <c:v>37</c:v>
                </c:pt>
                <c:pt idx="70">
                  <c:v>41</c:v>
                </c:pt>
                <c:pt idx="71">
                  <c:v>74</c:v>
                </c:pt>
                <c:pt idx="72">
                  <c:v>31</c:v>
                </c:pt>
                <c:pt idx="73">
                  <c:v>22</c:v>
                </c:pt>
                <c:pt idx="74">
                  <c:v>16</c:v>
                </c:pt>
                <c:pt idx="75">
                  <c:v>97</c:v>
                </c:pt>
                <c:pt idx="76">
                  <c:v>26</c:v>
                </c:pt>
                <c:pt idx="77">
                  <c:v>23</c:v>
                </c:pt>
                <c:pt idx="78">
                  <c:v>84</c:v>
                </c:pt>
                <c:pt idx="79">
                  <c:v>28</c:v>
                </c:pt>
                <c:pt idx="80">
                  <c:v>74</c:v>
                </c:pt>
                <c:pt idx="81">
                  <c:v>65</c:v>
                </c:pt>
                <c:pt idx="82">
                  <c:v>17</c:v>
                </c:pt>
                <c:pt idx="83">
                  <c:v>23</c:v>
                </c:pt>
                <c:pt idx="84">
                  <c:v>17</c:v>
                </c:pt>
                <c:pt idx="85">
                  <c:v>21</c:v>
                </c:pt>
                <c:pt idx="86">
                  <c:v>34</c:v>
                </c:pt>
                <c:pt idx="87">
                  <c:v>50</c:v>
                </c:pt>
                <c:pt idx="88">
                  <c:v>28</c:v>
                </c:pt>
                <c:pt idx="89">
                  <c:v>75</c:v>
                </c:pt>
                <c:pt idx="90">
                  <c:v>37</c:v>
                </c:pt>
                <c:pt idx="91">
                  <c:v>14</c:v>
                </c:pt>
                <c:pt idx="92">
                  <c:v>38</c:v>
                </c:pt>
                <c:pt idx="93">
                  <c:v>49</c:v>
                </c:pt>
                <c:pt idx="94">
                  <c:v>22</c:v>
                </c:pt>
                <c:pt idx="95">
                  <c:v>29</c:v>
                </c:pt>
                <c:pt idx="96">
                  <c:v>55</c:v>
                </c:pt>
                <c:pt idx="97">
                  <c:v>37</c:v>
                </c:pt>
                <c:pt idx="98">
                  <c:v>40</c:v>
                </c:pt>
                <c:pt idx="99">
                  <c:v>45</c:v>
                </c:pt>
                <c:pt idx="100">
                  <c:v>43</c:v>
                </c:pt>
                <c:pt idx="101">
                  <c:v>83</c:v>
                </c:pt>
                <c:pt idx="102">
                  <c:v>49</c:v>
                </c:pt>
                <c:pt idx="103">
                  <c:v>24</c:v>
                </c:pt>
                <c:pt idx="104">
                  <c:v>35</c:v>
                </c:pt>
                <c:pt idx="105">
                  <c:v>25</c:v>
                </c:pt>
                <c:pt idx="106">
                  <c:v>58</c:v>
                </c:pt>
                <c:pt idx="107">
                  <c:v>31</c:v>
                </c:pt>
                <c:pt idx="108">
                  <c:v>39</c:v>
                </c:pt>
                <c:pt idx="109">
                  <c:v>26</c:v>
                </c:pt>
                <c:pt idx="110">
                  <c:v>94</c:v>
                </c:pt>
                <c:pt idx="111">
                  <c:v>54</c:v>
                </c:pt>
                <c:pt idx="112">
                  <c:v>8</c:v>
                </c:pt>
                <c:pt idx="113">
                  <c:v>17</c:v>
                </c:pt>
                <c:pt idx="114">
                  <c:v>27</c:v>
                </c:pt>
                <c:pt idx="115">
                  <c:v>62</c:v>
                </c:pt>
                <c:pt idx="116">
                  <c:v>25</c:v>
                </c:pt>
                <c:pt idx="117">
                  <c:v>29</c:v>
                </c:pt>
                <c:pt idx="118">
                  <c:v>32</c:v>
                </c:pt>
                <c:pt idx="119">
                  <c:v>65</c:v>
                </c:pt>
                <c:pt idx="120">
                  <c:v>36</c:v>
                </c:pt>
                <c:pt idx="121">
                  <c:v>39</c:v>
                </c:pt>
                <c:pt idx="122">
                  <c:v>50</c:v>
                </c:pt>
                <c:pt idx="123">
                  <c:v>49</c:v>
                </c:pt>
                <c:pt idx="124">
                  <c:v>59</c:v>
                </c:pt>
                <c:pt idx="125">
                  <c:v>89</c:v>
                </c:pt>
                <c:pt idx="126">
                  <c:v>109</c:v>
                </c:pt>
                <c:pt idx="127">
                  <c:v>20</c:v>
                </c:pt>
                <c:pt idx="128">
                  <c:v>22</c:v>
                </c:pt>
                <c:pt idx="129">
                  <c:v>39</c:v>
                </c:pt>
                <c:pt idx="130">
                  <c:v>43</c:v>
                </c:pt>
                <c:pt idx="131">
                  <c:v>49</c:v>
                </c:pt>
                <c:pt idx="132">
                  <c:v>24</c:v>
                </c:pt>
                <c:pt idx="133">
                  <c:v>62</c:v>
                </c:pt>
                <c:pt idx="134">
                  <c:v>30</c:v>
                </c:pt>
                <c:pt idx="135">
                  <c:v>61</c:v>
                </c:pt>
                <c:pt idx="136">
                  <c:v>21</c:v>
                </c:pt>
                <c:pt idx="137">
                  <c:v>15</c:v>
                </c:pt>
                <c:pt idx="138">
                  <c:v>26</c:v>
                </c:pt>
                <c:pt idx="139">
                  <c:v>57</c:v>
                </c:pt>
                <c:pt idx="140">
                  <c:v>19</c:v>
                </c:pt>
                <c:pt idx="141">
                  <c:v>58</c:v>
                </c:pt>
                <c:pt idx="142">
                  <c:v>51</c:v>
                </c:pt>
                <c:pt idx="143">
                  <c:v>76</c:v>
                </c:pt>
                <c:pt idx="144">
                  <c:v>31</c:v>
                </c:pt>
                <c:pt idx="145">
                  <c:v>63</c:v>
                </c:pt>
                <c:pt idx="146">
                  <c:v>35</c:v>
                </c:pt>
                <c:pt idx="147">
                  <c:v>48</c:v>
                </c:pt>
                <c:pt idx="148">
                  <c:v>34</c:v>
                </c:pt>
                <c:pt idx="149">
                  <c:v>37</c:v>
                </c:pt>
              </c:numCache>
            </c:numRef>
          </c:xVal>
          <c:yVal>
            <c:numRef>
              <c:f>'1b. Regression Analysis (a)'!$I$34:$I$183</c:f>
              <c:numCache>
                <c:formatCode>0.0000</c:formatCode>
                <c:ptCount val="150"/>
                <c:pt idx="0">
                  <c:v>0.32886843153617562</c:v>
                </c:pt>
                <c:pt idx="1">
                  <c:v>-3.1591867274087804E-3</c:v>
                </c:pt>
                <c:pt idx="2">
                  <c:v>2.5593513723758292</c:v>
                </c:pt>
                <c:pt idx="3">
                  <c:v>1.8613025081466041</c:v>
                </c:pt>
                <c:pt idx="4">
                  <c:v>-2.1657659644332714</c:v>
                </c:pt>
                <c:pt idx="5">
                  <c:v>3.3351176500075557</c:v>
                </c:pt>
                <c:pt idx="6">
                  <c:v>1.7629602060960288</c:v>
                </c:pt>
                <c:pt idx="7">
                  <c:v>0.86364987348468603</c:v>
                </c:pt>
                <c:pt idx="8">
                  <c:v>2.6859751335516222</c:v>
                </c:pt>
                <c:pt idx="9">
                  <c:v>-1.9530364968755052</c:v>
                </c:pt>
                <c:pt idx="10">
                  <c:v>0.68232910921953227</c:v>
                </c:pt>
                <c:pt idx="11">
                  <c:v>1.1414283460192429</c:v>
                </c:pt>
                <c:pt idx="12">
                  <c:v>-1.5794150516115746</c:v>
                </c:pt>
                <c:pt idx="13">
                  <c:v>-4.9219534362520339</c:v>
                </c:pt>
                <c:pt idx="14">
                  <c:v>0.41292020307287558</c:v>
                </c:pt>
                <c:pt idx="15">
                  <c:v>-0.66282335040964213</c:v>
                </c:pt>
                <c:pt idx="16">
                  <c:v>-1.5720469590104429</c:v>
                </c:pt>
                <c:pt idx="17">
                  <c:v>2.9377533435072962</c:v>
                </c:pt>
                <c:pt idx="18">
                  <c:v>-0.11551390281907459</c:v>
                </c:pt>
                <c:pt idx="19">
                  <c:v>1.0473626195836676</c:v>
                </c:pt>
                <c:pt idx="20">
                  <c:v>-0.54482178408439097</c:v>
                </c:pt>
                <c:pt idx="21">
                  <c:v>2.3380432300107703</c:v>
                </c:pt>
                <c:pt idx="22">
                  <c:v>2.5559370709162597</c:v>
                </c:pt>
                <c:pt idx="23">
                  <c:v>2.8344113817916217</c:v>
                </c:pt>
                <c:pt idx="24">
                  <c:v>0.31949086828197792</c:v>
                </c:pt>
                <c:pt idx="25">
                  <c:v>-1.7220770883246939</c:v>
                </c:pt>
                <c:pt idx="26">
                  <c:v>-1.7936938378997809</c:v>
                </c:pt>
                <c:pt idx="27">
                  <c:v>0.4996547037339365</c:v>
                </c:pt>
                <c:pt idx="28">
                  <c:v>2.5241256714386449</c:v>
                </c:pt>
                <c:pt idx="29">
                  <c:v>-1.4006395493758532</c:v>
                </c:pt>
                <c:pt idx="30">
                  <c:v>-2.3338382533295565</c:v>
                </c:pt>
                <c:pt idx="31">
                  <c:v>-0.80852923599164406</c:v>
                </c:pt>
                <c:pt idx="32">
                  <c:v>-0.12133059116612266</c:v>
                </c:pt>
                <c:pt idx="33">
                  <c:v>-0.94163367973517609</c:v>
                </c:pt>
                <c:pt idx="34">
                  <c:v>1.9702194321909356</c:v>
                </c:pt>
                <c:pt idx="35">
                  <c:v>-2.099275527923254</c:v>
                </c:pt>
                <c:pt idx="36">
                  <c:v>0.90411043408257719</c:v>
                </c:pt>
                <c:pt idx="37">
                  <c:v>-1.2340458859091896</c:v>
                </c:pt>
                <c:pt idx="38">
                  <c:v>2.5431510234672814</c:v>
                </c:pt>
                <c:pt idx="39">
                  <c:v>-2.6366612708021293</c:v>
                </c:pt>
                <c:pt idx="40">
                  <c:v>-1.8737339614721904E-2</c:v>
                </c:pt>
                <c:pt idx="41">
                  <c:v>-2.3105517723801157</c:v>
                </c:pt>
                <c:pt idx="42">
                  <c:v>0.47299116545447362</c:v>
                </c:pt>
                <c:pt idx="43">
                  <c:v>-0.4457682017381579</c:v>
                </c:pt>
                <c:pt idx="44">
                  <c:v>-0.63614005974744181</c:v>
                </c:pt>
                <c:pt idx="45">
                  <c:v>-0.46763037263857221</c:v>
                </c:pt>
                <c:pt idx="46">
                  <c:v>-8.2652174511128607E-2</c:v>
                </c:pt>
                <c:pt idx="47">
                  <c:v>-1.7407897374364776</c:v>
                </c:pt>
                <c:pt idx="48">
                  <c:v>-1.6977630940936308</c:v>
                </c:pt>
                <c:pt idx="49">
                  <c:v>0.29785150396795501</c:v>
                </c:pt>
                <c:pt idx="50">
                  <c:v>1.4137696956669981</c:v>
                </c:pt>
                <c:pt idx="51">
                  <c:v>-2.2498917730243857</c:v>
                </c:pt>
                <c:pt idx="52">
                  <c:v>-2.6425168606946485</c:v>
                </c:pt>
                <c:pt idx="53">
                  <c:v>-2.0123680721768826</c:v>
                </c:pt>
                <c:pt idx="54">
                  <c:v>-1.5803216400803128</c:v>
                </c:pt>
                <c:pt idx="55">
                  <c:v>-0.71967042386840951</c:v>
                </c:pt>
                <c:pt idx="56">
                  <c:v>-1.3405011786183891</c:v>
                </c:pt>
                <c:pt idx="57">
                  <c:v>0.87328388446748928</c:v>
                </c:pt>
                <c:pt idx="58">
                  <c:v>0.62018432681687585</c:v>
                </c:pt>
                <c:pt idx="59">
                  <c:v>1.7744213456484772</c:v>
                </c:pt>
                <c:pt idx="60">
                  <c:v>-1.3760421204693181</c:v>
                </c:pt>
                <c:pt idx="61">
                  <c:v>1.3088848174059073</c:v>
                </c:pt>
                <c:pt idx="62">
                  <c:v>-1.5294300985457649</c:v>
                </c:pt>
                <c:pt idx="63">
                  <c:v>-0.51666810321960099</c:v>
                </c:pt>
                <c:pt idx="64">
                  <c:v>3.3498276691554061</c:v>
                </c:pt>
                <c:pt idx="65">
                  <c:v>-3.2601617238128977</c:v>
                </c:pt>
                <c:pt idx="66">
                  <c:v>1.2011928110197392</c:v>
                </c:pt>
                <c:pt idx="67">
                  <c:v>1.8204321691168683</c:v>
                </c:pt>
                <c:pt idx="68">
                  <c:v>4.508844443797777E-2</c:v>
                </c:pt>
                <c:pt idx="69">
                  <c:v>-2.1620261849594122</c:v>
                </c:pt>
                <c:pt idx="70">
                  <c:v>-0.76920916128242212</c:v>
                </c:pt>
                <c:pt idx="71">
                  <c:v>-5.2940880927345777</c:v>
                </c:pt>
                <c:pt idx="72">
                  <c:v>-0.14905131847556241</c:v>
                </c:pt>
                <c:pt idx="73">
                  <c:v>0.26551495442326178</c:v>
                </c:pt>
                <c:pt idx="74">
                  <c:v>0.15258097154593386</c:v>
                </c:pt>
                <c:pt idx="75">
                  <c:v>1.0930411628069177</c:v>
                </c:pt>
                <c:pt idx="76">
                  <c:v>0.18480673192844677</c:v>
                </c:pt>
                <c:pt idx="77">
                  <c:v>2.2334565973895231</c:v>
                </c:pt>
                <c:pt idx="78">
                  <c:v>-0.26428200844964955</c:v>
                </c:pt>
                <c:pt idx="79">
                  <c:v>-0.11285916454169964</c:v>
                </c:pt>
                <c:pt idx="80">
                  <c:v>1.0224985100108928</c:v>
                </c:pt>
                <c:pt idx="81">
                  <c:v>1.4932664553746804</c:v>
                </c:pt>
                <c:pt idx="82">
                  <c:v>0.26967592070627955</c:v>
                </c:pt>
                <c:pt idx="83">
                  <c:v>-0.21711876410508246</c:v>
                </c:pt>
                <c:pt idx="84">
                  <c:v>2.1310059510006951</c:v>
                </c:pt>
                <c:pt idx="85">
                  <c:v>7.5157412931919687E-2</c:v>
                </c:pt>
                <c:pt idx="86">
                  <c:v>-1.2938555221353667</c:v>
                </c:pt>
                <c:pt idx="87">
                  <c:v>0.37821435680881699</c:v>
                </c:pt>
                <c:pt idx="88">
                  <c:v>-1.4262528753341979</c:v>
                </c:pt>
                <c:pt idx="89">
                  <c:v>0.62624976229473361</c:v>
                </c:pt>
                <c:pt idx="90">
                  <c:v>-2.1207063840994413</c:v>
                </c:pt>
                <c:pt idx="91">
                  <c:v>-2.0134791762534014</c:v>
                </c:pt>
                <c:pt idx="92">
                  <c:v>0.87109283851561159</c:v>
                </c:pt>
                <c:pt idx="93">
                  <c:v>1.1196372456567332</c:v>
                </c:pt>
                <c:pt idx="94">
                  <c:v>0.2566663131601068</c:v>
                </c:pt>
                <c:pt idx="95">
                  <c:v>0.15332195715078711</c:v>
                </c:pt>
                <c:pt idx="96">
                  <c:v>0.99893897906445162</c:v>
                </c:pt>
                <c:pt idx="97">
                  <c:v>-0.10930007949745857</c:v>
                </c:pt>
                <c:pt idx="98">
                  <c:v>-1.3905915905806037</c:v>
                </c:pt>
                <c:pt idx="99">
                  <c:v>1.7642499651487746</c:v>
                </c:pt>
                <c:pt idx="100">
                  <c:v>2.5923399459936611</c:v>
                </c:pt>
                <c:pt idx="101">
                  <c:v>-0.30616394185267559</c:v>
                </c:pt>
                <c:pt idx="102">
                  <c:v>-1.4331556770851979</c:v>
                </c:pt>
                <c:pt idx="103">
                  <c:v>-0.1967499405138593</c:v>
                </c:pt>
                <c:pt idx="104">
                  <c:v>-0.42388360731100683</c:v>
                </c:pt>
                <c:pt idx="105">
                  <c:v>-0.39562092685872763</c:v>
                </c:pt>
                <c:pt idx="106">
                  <c:v>-2.2297185943722972</c:v>
                </c:pt>
                <c:pt idx="107">
                  <c:v>0.37182695889805295</c:v>
                </c:pt>
                <c:pt idx="108">
                  <c:v>-1.575137773702453</c:v>
                </c:pt>
                <c:pt idx="109">
                  <c:v>1.8096213086968103</c:v>
                </c:pt>
                <c:pt idx="110">
                  <c:v>1.9982223300447259</c:v>
                </c:pt>
                <c:pt idx="111">
                  <c:v>0.17365514933660187</c:v>
                </c:pt>
                <c:pt idx="112">
                  <c:v>-0.32342589015305734</c:v>
                </c:pt>
                <c:pt idx="113">
                  <c:v>-0.24330427604335014</c:v>
                </c:pt>
                <c:pt idx="114">
                  <c:v>3.5443777714593985</c:v>
                </c:pt>
                <c:pt idx="115">
                  <c:v>1.0497926918374425</c:v>
                </c:pt>
                <c:pt idx="116">
                  <c:v>0.46894823709246758</c:v>
                </c:pt>
                <c:pt idx="117">
                  <c:v>-1.5624775286285075</c:v>
                </c:pt>
                <c:pt idx="118">
                  <c:v>2.335045079607232</c:v>
                </c:pt>
                <c:pt idx="119">
                  <c:v>-4.3333849568720257</c:v>
                </c:pt>
                <c:pt idx="120">
                  <c:v>-2.1542621614617277</c:v>
                </c:pt>
                <c:pt idx="121">
                  <c:v>2.7666163808636988</c:v>
                </c:pt>
                <c:pt idx="122">
                  <c:v>0.57052456342835534</c:v>
                </c:pt>
                <c:pt idx="123">
                  <c:v>1.9424562913411023</c:v>
                </c:pt>
                <c:pt idx="124">
                  <c:v>0.20586101836767412</c:v>
                </c:pt>
                <c:pt idx="125">
                  <c:v>2.3538219053993696</c:v>
                </c:pt>
                <c:pt idx="126">
                  <c:v>-0.33499932871461091</c:v>
                </c:pt>
                <c:pt idx="127">
                  <c:v>0.10147051710813138</c:v>
                </c:pt>
                <c:pt idx="128">
                  <c:v>0.39373408642434882</c:v>
                </c:pt>
                <c:pt idx="129">
                  <c:v>-1.4085368076710783</c:v>
                </c:pt>
                <c:pt idx="130">
                  <c:v>-1.2943141151397377</c:v>
                </c:pt>
                <c:pt idx="131">
                  <c:v>3.6825074112424971E-2</c:v>
                </c:pt>
                <c:pt idx="132">
                  <c:v>-2.8214223355506691</c:v>
                </c:pt>
                <c:pt idx="133">
                  <c:v>0.68091995615243839</c:v>
                </c:pt>
                <c:pt idx="134">
                  <c:v>1.9448297195592215</c:v>
                </c:pt>
                <c:pt idx="135">
                  <c:v>-2.7824361517979845</c:v>
                </c:pt>
                <c:pt idx="136">
                  <c:v>0.47650998668424904</c:v>
                </c:pt>
                <c:pt idx="137">
                  <c:v>1.6846587962118749</c:v>
                </c:pt>
                <c:pt idx="138">
                  <c:v>-0.55310416101750981</c:v>
                </c:pt>
                <c:pt idx="139">
                  <c:v>-2.010847191109626</c:v>
                </c:pt>
                <c:pt idx="140">
                  <c:v>-1.2305774736184736</c:v>
                </c:pt>
                <c:pt idx="141">
                  <c:v>2.7487813269676931</c:v>
                </c:pt>
                <c:pt idx="142">
                  <c:v>1.5592355125886908</c:v>
                </c:pt>
                <c:pt idx="143">
                  <c:v>0.87684081949757875</c:v>
                </c:pt>
                <c:pt idx="144">
                  <c:v>-2.0552478865942305</c:v>
                </c:pt>
                <c:pt idx="145">
                  <c:v>-2.5334006528684885</c:v>
                </c:pt>
                <c:pt idx="146">
                  <c:v>2.0854061405206972</c:v>
                </c:pt>
                <c:pt idx="147">
                  <c:v>1.7176184744401244</c:v>
                </c:pt>
                <c:pt idx="148">
                  <c:v>0.11825172041677234</c:v>
                </c:pt>
                <c:pt idx="149">
                  <c:v>1.7791992060948978</c:v>
                </c:pt>
              </c:numCache>
            </c:numRef>
          </c:yVal>
          <c:smooth val="0"/>
          <c:extLst>
            <c:ext xmlns:c16="http://schemas.microsoft.com/office/drawing/2014/chart" uri="{C3380CC4-5D6E-409C-BE32-E72D297353CC}">
              <c16:uniqueId val="{00000001-579B-1B48-BB4A-AF7C2B06BCE4}"/>
            </c:ext>
          </c:extLst>
        </c:ser>
        <c:dLbls>
          <c:showLegendKey val="0"/>
          <c:showVal val="0"/>
          <c:showCatName val="0"/>
          <c:showSerName val="0"/>
          <c:showPercent val="0"/>
          <c:showBubbleSize val="0"/>
        </c:dLbls>
        <c:axId val="2113040607"/>
        <c:axId val="2072450399"/>
      </c:scatterChart>
      <c:valAx>
        <c:axId val="2113040607"/>
        <c:scaling>
          <c:orientation val="minMax"/>
        </c:scaling>
        <c:delete val="0"/>
        <c:axPos val="b"/>
        <c:title>
          <c:tx>
            <c:rich>
              <a:bodyPr/>
              <a:lstStyle/>
              <a:p>
                <a:pPr>
                  <a:defRPr/>
                </a:pPr>
                <a:r>
                  <a:rPr lang="en-US"/>
                  <a:t>Car Spaces</a:t>
                </a:r>
              </a:p>
            </c:rich>
          </c:tx>
          <c:overlay val="0"/>
        </c:title>
        <c:numFmt formatCode="General" sourceLinked="1"/>
        <c:majorTickMark val="out"/>
        <c:minorTickMark val="none"/>
        <c:tickLblPos val="nextTo"/>
        <c:crossAx val="2072450399"/>
        <c:crosses val="autoZero"/>
        <c:crossBetween val="midCat"/>
      </c:valAx>
      <c:valAx>
        <c:axId val="2072450399"/>
        <c:scaling>
          <c:orientation val="minMax"/>
        </c:scaling>
        <c:delete val="0"/>
        <c:axPos val="l"/>
        <c:title>
          <c:tx>
            <c:rich>
              <a:bodyPr/>
              <a:lstStyle/>
              <a:p>
                <a:pPr>
                  <a:defRPr/>
                </a:pPr>
                <a:r>
                  <a:rPr lang="en-US"/>
                  <a:t>Residuals</a:t>
                </a:r>
              </a:p>
            </c:rich>
          </c:tx>
          <c:overlay val="0"/>
        </c:title>
        <c:numFmt formatCode="0.0000" sourceLinked="1"/>
        <c:majorTickMark val="out"/>
        <c:minorTickMark val="none"/>
        <c:tickLblPos val="nextTo"/>
        <c:crossAx val="211304060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'1b. Regression Analysis (a)'!$L$34:$L$183</c:f>
              <c:numCache>
                <c:formatCode>General</c:formatCode>
                <c:ptCount val="150"/>
                <c:pt idx="0">
                  <c:v>0.33333333333333331</c:v>
                </c:pt>
                <c:pt idx="1">
                  <c:v>1</c:v>
                </c:pt>
                <c:pt idx="2">
                  <c:v>1.6666666666666665</c:v>
                </c:pt>
                <c:pt idx="3">
                  <c:v>2.3333333333333335</c:v>
                </c:pt>
                <c:pt idx="4">
                  <c:v>3</c:v>
                </c:pt>
                <c:pt idx="5">
                  <c:v>3.6666666666666665</c:v>
                </c:pt>
                <c:pt idx="6">
                  <c:v>4.333333333333333</c:v>
                </c:pt>
                <c:pt idx="7">
                  <c:v>4.9999999999999991</c:v>
                </c:pt>
                <c:pt idx="8">
                  <c:v>5.6666666666666661</c:v>
                </c:pt>
                <c:pt idx="9">
                  <c:v>6.333333333333333</c:v>
                </c:pt>
                <c:pt idx="10">
                  <c:v>6.9999999999999991</c:v>
                </c:pt>
                <c:pt idx="11">
                  <c:v>7.6666666666666661</c:v>
                </c:pt>
                <c:pt idx="12">
                  <c:v>8.3333333333333339</c:v>
                </c:pt>
                <c:pt idx="13">
                  <c:v>9</c:v>
                </c:pt>
                <c:pt idx="14">
                  <c:v>9.6666666666666661</c:v>
                </c:pt>
                <c:pt idx="15">
                  <c:v>10.333333333333334</c:v>
                </c:pt>
                <c:pt idx="16">
                  <c:v>11</c:v>
                </c:pt>
                <c:pt idx="17">
                  <c:v>11.666666666666666</c:v>
                </c:pt>
                <c:pt idx="18">
                  <c:v>12.333333333333334</c:v>
                </c:pt>
                <c:pt idx="19">
                  <c:v>13</c:v>
                </c:pt>
                <c:pt idx="20">
                  <c:v>13.666666666666666</c:v>
                </c:pt>
                <c:pt idx="21">
                  <c:v>14.333333333333334</c:v>
                </c:pt>
                <c:pt idx="22">
                  <c:v>15</c:v>
                </c:pt>
                <c:pt idx="23">
                  <c:v>15.666666666666666</c:v>
                </c:pt>
                <c:pt idx="24">
                  <c:v>16.333333333333332</c:v>
                </c:pt>
                <c:pt idx="25">
                  <c:v>16.999999999999996</c:v>
                </c:pt>
                <c:pt idx="26">
                  <c:v>17.666666666666664</c:v>
                </c:pt>
                <c:pt idx="27">
                  <c:v>18.333333333333332</c:v>
                </c:pt>
                <c:pt idx="28">
                  <c:v>18.999999999999996</c:v>
                </c:pt>
                <c:pt idx="29">
                  <c:v>19.666666666666664</c:v>
                </c:pt>
                <c:pt idx="30">
                  <c:v>20.333333333333332</c:v>
                </c:pt>
                <c:pt idx="31">
                  <c:v>20.999999999999996</c:v>
                </c:pt>
                <c:pt idx="32">
                  <c:v>21.666666666666664</c:v>
                </c:pt>
                <c:pt idx="33">
                  <c:v>22.333333333333332</c:v>
                </c:pt>
                <c:pt idx="34">
                  <c:v>22.999999999999996</c:v>
                </c:pt>
                <c:pt idx="35">
                  <c:v>23.666666666666664</c:v>
                </c:pt>
                <c:pt idx="36">
                  <c:v>24.333333333333332</c:v>
                </c:pt>
                <c:pt idx="37">
                  <c:v>24.999999999999996</c:v>
                </c:pt>
                <c:pt idx="38">
                  <c:v>25.666666666666664</c:v>
                </c:pt>
                <c:pt idx="39">
                  <c:v>26.333333333333332</c:v>
                </c:pt>
                <c:pt idx="40">
                  <c:v>26.999999999999996</c:v>
                </c:pt>
                <c:pt idx="41">
                  <c:v>27.666666666666664</c:v>
                </c:pt>
                <c:pt idx="42">
                  <c:v>28.333333333333332</c:v>
                </c:pt>
                <c:pt idx="43">
                  <c:v>28.999999999999996</c:v>
                </c:pt>
                <c:pt idx="44">
                  <c:v>29.666666666666664</c:v>
                </c:pt>
                <c:pt idx="45">
                  <c:v>30.333333333333332</c:v>
                </c:pt>
                <c:pt idx="46">
                  <c:v>30.999999999999996</c:v>
                </c:pt>
                <c:pt idx="47">
                  <c:v>31.666666666666664</c:v>
                </c:pt>
                <c:pt idx="48">
                  <c:v>32.333333333333336</c:v>
                </c:pt>
                <c:pt idx="49">
                  <c:v>33</c:v>
                </c:pt>
                <c:pt idx="50">
                  <c:v>33.666666666666664</c:v>
                </c:pt>
                <c:pt idx="51">
                  <c:v>34.333333333333336</c:v>
                </c:pt>
                <c:pt idx="52">
                  <c:v>35</c:v>
                </c:pt>
                <c:pt idx="53">
                  <c:v>35.666666666666664</c:v>
                </c:pt>
                <c:pt idx="54">
                  <c:v>36.333333333333336</c:v>
                </c:pt>
                <c:pt idx="55">
                  <c:v>37</c:v>
                </c:pt>
                <c:pt idx="56">
                  <c:v>37.666666666666664</c:v>
                </c:pt>
                <c:pt idx="57">
                  <c:v>38.333333333333336</c:v>
                </c:pt>
                <c:pt idx="58">
                  <c:v>39</c:v>
                </c:pt>
                <c:pt idx="59">
                  <c:v>39.666666666666664</c:v>
                </c:pt>
                <c:pt idx="60">
                  <c:v>40.333333333333336</c:v>
                </c:pt>
                <c:pt idx="61">
                  <c:v>41</c:v>
                </c:pt>
                <c:pt idx="62">
                  <c:v>41.666666666666664</c:v>
                </c:pt>
                <c:pt idx="63">
                  <c:v>42.333333333333336</c:v>
                </c:pt>
                <c:pt idx="64">
                  <c:v>43</c:v>
                </c:pt>
                <c:pt idx="65">
                  <c:v>43.666666666666664</c:v>
                </c:pt>
                <c:pt idx="66">
                  <c:v>44.333333333333336</c:v>
                </c:pt>
                <c:pt idx="67">
                  <c:v>45</c:v>
                </c:pt>
                <c:pt idx="68">
                  <c:v>45.666666666666664</c:v>
                </c:pt>
                <c:pt idx="69">
                  <c:v>46.333333333333336</c:v>
                </c:pt>
                <c:pt idx="70">
                  <c:v>47</c:v>
                </c:pt>
                <c:pt idx="71">
                  <c:v>47.666666666666664</c:v>
                </c:pt>
                <c:pt idx="72">
                  <c:v>48.333333333333336</c:v>
                </c:pt>
                <c:pt idx="73">
                  <c:v>49</c:v>
                </c:pt>
                <c:pt idx="74">
                  <c:v>49.666666666666664</c:v>
                </c:pt>
                <c:pt idx="75">
                  <c:v>50.333333333333336</c:v>
                </c:pt>
                <c:pt idx="76">
                  <c:v>51</c:v>
                </c:pt>
                <c:pt idx="77">
                  <c:v>51.666666666666664</c:v>
                </c:pt>
                <c:pt idx="78">
                  <c:v>52.333333333333336</c:v>
                </c:pt>
                <c:pt idx="79">
                  <c:v>53</c:v>
                </c:pt>
                <c:pt idx="80">
                  <c:v>53.666666666666664</c:v>
                </c:pt>
                <c:pt idx="81">
                  <c:v>54.333333333333336</c:v>
                </c:pt>
                <c:pt idx="82">
                  <c:v>55</c:v>
                </c:pt>
                <c:pt idx="83">
                  <c:v>55.666666666666664</c:v>
                </c:pt>
                <c:pt idx="84">
                  <c:v>56.333333333333336</c:v>
                </c:pt>
                <c:pt idx="85">
                  <c:v>57</c:v>
                </c:pt>
                <c:pt idx="86">
                  <c:v>57.666666666666664</c:v>
                </c:pt>
                <c:pt idx="87">
                  <c:v>58.333333333333336</c:v>
                </c:pt>
                <c:pt idx="88">
                  <c:v>59</c:v>
                </c:pt>
                <c:pt idx="89">
                  <c:v>59.666666666666664</c:v>
                </c:pt>
                <c:pt idx="90">
                  <c:v>60.333333333333336</c:v>
                </c:pt>
                <c:pt idx="91">
                  <c:v>61</c:v>
                </c:pt>
                <c:pt idx="92">
                  <c:v>61.666666666666664</c:v>
                </c:pt>
                <c:pt idx="93">
                  <c:v>62.333333333333336</c:v>
                </c:pt>
                <c:pt idx="94">
                  <c:v>63</c:v>
                </c:pt>
                <c:pt idx="95">
                  <c:v>63.666666666666664</c:v>
                </c:pt>
                <c:pt idx="96">
                  <c:v>64.333333333333329</c:v>
                </c:pt>
                <c:pt idx="97">
                  <c:v>64.999999999999986</c:v>
                </c:pt>
                <c:pt idx="98">
                  <c:v>65.666666666666657</c:v>
                </c:pt>
                <c:pt idx="99">
                  <c:v>66.333333333333329</c:v>
                </c:pt>
                <c:pt idx="100">
                  <c:v>66.999999999999986</c:v>
                </c:pt>
                <c:pt idx="101">
                  <c:v>67.666666666666657</c:v>
                </c:pt>
                <c:pt idx="102">
                  <c:v>68.333333333333329</c:v>
                </c:pt>
                <c:pt idx="103">
                  <c:v>68.999999999999986</c:v>
                </c:pt>
                <c:pt idx="104">
                  <c:v>69.666666666666657</c:v>
                </c:pt>
                <c:pt idx="105">
                  <c:v>70.333333333333329</c:v>
                </c:pt>
                <c:pt idx="106">
                  <c:v>70.999999999999986</c:v>
                </c:pt>
                <c:pt idx="107">
                  <c:v>71.666666666666657</c:v>
                </c:pt>
                <c:pt idx="108">
                  <c:v>72.333333333333329</c:v>
                </c:pt>
                <c:pt idx="109">
                  <c:v>72.999999999999986</c:v>
                </c:pt>
                <c:pt idx="110">
                  <c:v>73.666666666666657</c:v>
                </c:pt>
                <c:pt idx="111">
                  <c:v>74.333333333333329</c:v>
                </c:pt>
                <c:pt idx="112">
                  <c:v>74.999999999999986</c:v>
                </c:pt>
                <c:pt idx="113">
                  <c:v>75.666666666666657</c:v>
                </c:pt>
                <c:pt idx="114">
                  <c:v>76.333333333333329</c:v>
                </c:pt>
                <c:pt idx="115">
                  <c:v>76.999999999999986</c:v>
                </c:pt>
                <c:pt idx="116">
                  <c:v>77.666666666666657</c:v>
                </c:pt>
                <c:pt idx="117">
                  <c:v>78.333333333333329</c:v>
                </c:pt>
                <c:pt idx="118">
                  <c:v>78.999999999999986</c:v>
                </c:pt>
                <c:pt idx="119">
                  <c:v>79.666666666666657</c:v>
                </c:pt>
                <c:pt idx="120">
                  <c:v>80.333333333333329</c:v>
                </c:pt>
                <c:pt idx="121">
                  <c:v>80.999999999999986</c:v>
                </c:pt>
                <c:pt idx="122">
                  <c:v>81.666666666666657</c:v>
                </c:pt>
                <c:pt idx="123">
                  <c:v>82.333333333333329</c:v>
                </c:pt>
                <c:pt idx="124">
                  <c:v>82.999999999999986</c:v>
                </c:pt>
                <c:pt idx="125">
                  <c:v>83.666666666666657</c:v>
                </c:pt>
                <c:pt idx="126">
                  <c:v>84.333333333333329</c:v>
                </c:pt>
                <c:pt idx="127">
                  <c:v>84.999999999999986</c:v>
                </c:pt>
                <c:pt idx="128">
                  <c:v>85.666666666666657</c:v>
                </c:pt>
                <c:pt idx="129">
                  <c:v>86.333333333333329</c:v>
                </c:pt>
                <c:pt idx="130">
                  <c:v>86.999999999999986</c:v>
                </c:pt>
                <c:pt idx="131">
                  <c:v>87.666666666666657</c:v>
                </c:pt>
                <c:pt idx="132">
                  <c:v>88.333333333333329</c:v>
                </c:pt>
                <c:pt idx="133">
                  <c:v>88.999999999999986</c:v>
                </c:pt>
                <c:pt idx="134">
                  <c:v>89.666666666666657</c:v>
                </c:pt>
                <c:pt idx="135">
                  <c:v>90.333333333333329</c:v>
                </c:pt>
                <c:pt idx="136">
                  <c:v>90.999999999999986</c:v>
                </c:pt>
                <c:pt idx="137">
                  <c:v>91.666666666666657</c:v>
                </c:pt>
                <c:pt idx="138">
                  <c:v>92.333333333333329</c:v>
                </c:pt>
                <c:pt idx="139">
                  <c:v>92.999999999999986</c:v>
                </c:pt>
                <c:pt idx="140">
                  <c:v>93.666666666666657</c:v>
                </c:pt>
                <c:pt idx="141">
                  <c:v>94.333333333333329</c:v>
                </c:pt>
                <c:pt idx="142">
                  <c:v>94.999999999999986</c:v>
                </c:pt>
                <c:pt idx="143">
                  <c:v>95.666666666666657</c:v>
                </c:pt>
                <c:pt idx="144">
                  <c:v>96.333333333333329</c:v>
                </c:pt>
                <c:pt idx="145">
                  <c:v>96.999999999999986</c:v>
                </c:pt>
                <c:pt idx="146">
                  <c:v>97.666666666666657</c:v>
                </c:pt>
                <c:pt idx="147">
                  <c:v>98.333333333333329</c:v>
                </c:pt>
                <c:pt idx="148">
                  <c:v>98.999999999999986</c:v>
                </c:pt>
                <c:pt idx="149">
                  <c:v>99.666666666666657</c:v>
                </c:pt>
              </c:numCache>
            </c:numRef>
          </c:xVal>
          <c:yVal>
            <c:numRef>
              <c:f>'1b. Regression Analysis (a)'!$M$34:$M$183</c:f>
              <c:numCache>
                <c:formatCode>General</c:formatCode>
                <c:ptCount val="150"/>
                <c:pt idx="0">
                  <c:v>5.9</c:v>
                </c:pt>
                <c:pt idx="1">
                  <c:v>6.2</c:v>
                </c:pt>
                <c:pt idx="2">
                  <c:v>6.6</c:v>
                </c:pt>
                <c:pt idx="3">
                  <c:v>6.6</c:v>
                </c:pt>
                <c:pt idx="4">
                  <c:v>6.8</c:v>
                </c:pt>
                <c:pt idx="5">
                  <c:v>7.2</c:v>
                </c:pt>
                <c:pt idx="6">
                  <c:v>7.2</c:v>
                </c:pt>
                <c:pt idx="7">
                  <c:v>7.3</c:v>
                </c:pt>
                <c:pt idx="8">
                  <c:v>7.4</c:v>
                </c:pt>
                <c:pt idx="9">
                  <c:v>7.4</c:v>
                </c:pt>
                <c:pt idx="10">
                  <c:v>7.5</c:v>
                </c:pt>
                <c:pt idx="11">
                  <c:v>7.5</c:v>
                </c:pt>
                <c:pt idx="12">
                  <c:v>7.6</c:v>
                </c:pt>
                <c:pt idx="13">
                  <c:v>7.6</c:v>
                </c:pt>
                <c:pt idx="14">
                  <c:v>7.6</c:v>
                </c:pt>
                <c:pt idx="15">
                  <c:v>7.7</c:v>
                </c:pt>
                <c:pt idx="16">
                  <c:v>7.8</c:v>
                </c:pt>
                <c:pt idx="17">
                  <c:v>7.9</c:v>
                </c:pt>
                <c:pt idx="18">
                  <c:v>7.9</c:v>
                </c:pt>
                <c:pt idx="19">
                  <c:v>7.9</c:v>
                </c:pt>
                <c:pt idx="20">
                  <c:v>8</c:v>
                </c:pt>
                <c:pt idx="21">
                  <c:v>8</c:v>
                </c:pt>
                <c:pt idx="22">
                  <c:v>8</c:v>
                </c:pt>
                <c:pt idx="23">
                  <c:v>8.1</c:v>
                </c:pt>
                <c:pt idx="24">
                  <c:v>8.1</c:v>
                </c:pt>
                <c:pt idx="25">
                  <c:v>8.1</c:v>
                </c:pt>
                <c:pt idx="26">
                  <c:v>8.1</c:v>
                </c:pt>
                <c:pt idx="27">
                  <c:v>8.1999999999999993</c:v>
                </c:pt>
                <c:pt idx="28">
                  <c:v>8.3000000000000007</c:v>
                </c:pt>
                <c:pt idx="29">
                  <c:v>8.4</c:v>
                </c:pt>
                <c:pt idx="30">
                  <c:v>8.4</c:v>
                </c:pt>
                <c:pt idx="31">
                  <c:v>8.5</c:v>
                </c:pt>
                <c:pt idx="32">
                  <c:v>8.6</c:v>
                </c:pt>
                <c:pt idx="33">
                  <c:v>8.6999999999999993</c:v>
                </c:pt>
                <c:pt idx="34">
                  <c:v>8.6999999999999993</c:v>
                </c:pt>
                <c:pt idx="35">
                  <c:v>8.6999999999999993</c:v>
                </c:pt>
                <c:pt idx="36">
                  <c:v>8.8000000000000007</c:v>
                </c:pt>
                <c:pt idx="37">
                  <c:v>8.8000000000000007</c:v>
                </c:pt>
                <c:pt idx="38">
                  <c:v>8.9</c:v>
                </c:pt>
                <c:pt idx="39">
                  <c:v>9</c:v>
                </c:pt>
                <c:pt idx="40">
                  <c:v>9</c:v>
                </c:pt>
                <c:pt idx="41">
                  <c:v>9</c:v>
                </c:pt>
                <c:pt idx="42">
                  <c:v>9</c:v>
                </c:pt>
                <c:pt idx="43">
                  <c:v>9.1</c:v>
                </c:pt>
                <c:pt idx="44">
                  <c:v>9.1</c:v>
                </c:pt>
                <c:pt idx="45">
                  <c:v>9.1</c:v>
                </c:pt>
                <c:pt idx="46">
                  <c:v>9.1999999999999993</c:v>
                </c:pt>
                <c:pt idx="47">
                  <c:v>9.3000000000000007</c:v>
                </c:pt>
                <c:pt idx="48">
                  <c:v>9.4</c:v>
                </c:pt>
                <c:pt idx="49">
                  <c:v>9.4</c:v>
                </c:pt>
                <c:pt idx="50">
                  <c:v>9.4</c:v>
                </c:pt>
                <c:pt idx="51">
                  <c:v>9.4</c:v>
                </c:pt>
                <c:pt idx="52">
                  <c:v>9.5</c:v>
                </c:pt>
                <c:pt idx="53">
                  <c:v>9.5</c:v>
                </c:pt>
                <c:pt idx="54">
                  <c:v>9.5</c:v>
                </c:pt>
                <c:pt idx="55">
                  <c:v>9.6</c:v>
                </c:pt>
                <c:pt idx="56">
                  <c:v>9.6999999999999993</c:v>
                </c:pt>
                <c:pt idx="57">
                  <c:v>9.6999999999999993</c:v>
                </c:pt>
                <c:pt idx="58">
                  <c:v>9.6999999999999993</c:v>
                </c:pt>
                <c:pt idx="59">
                  <c:v>9.6999999999999993</c:v>
                </c:pt>
                <c:pt idx="60">
                  <c:v>9.8000000000000007</c:v>
                </c:pt>
                <c:pt idx="61">
                  <c:v>9.8000000000000007</c:v>
                </c:pt>
                <c:pt idx="62">
                  <c:v>10</c:v>
                </c:pt>
                <c:pt idx="63">
                  <c:v>10.3</c:v>
                </c:pt>
                <c:pt idx="64">
                  <c:v>10.3</c:v>
                </c:pt>
                <c:pt idx="65">
                  <c:v>10.3</c:v>
                </c:pt>
                <c:pt idx="66">
                  <c:v>10.4</c:v>
                </c:pt>
                <c:pt idx="67">
                  <c:v>10.4</c:v>
                </c:pt>
                <c:pt idx="68">
                  <c:v>10.5</c:v>
                </c:pt>
                <c:pt idx="69">
                  <c:v>10.5</c:v>
                </c:pt>
                <c:pt idx="70">
                  <c:v>10.5</c:v>
                </c:pt>
                <c:pt idx="71">
                  <c:v>10.6</c:v>
                </c:pt>
                <c:pt idx="72">
                  <c:v>10.7</c:v>
                </c:pt>
                <c:pt idx="73">
                  <c:v>10.7</c:v>
                </c:pt>
                <c:pt idx="74">
                  <c:v>10.9</c:v>
                </c:pt>
                <c:pt idx="75">
                  <c:v>11</c:v>
                </c:pt>
                <c:pt idx="76">
                  <c:v>11.1</c:v>
                </c:pt>
                <c:pt idx="77">
                  <c:v>11.1</c:v>
                </c:pt>
                <c:pt idx="78">
                  <c:v>11.2</c:v>
                </c:pt>
                <c:pt idx="79">
                  <c:v>11.3</c:v>
                </c:pt>
                <c:pt idx="80">
                  <c:v>11.4</c:v>
                </c:pt>
                <c:pt idx="81">
                  <c:v>11.4</c:v>
                </c:pt>
                <c:pt idx="82">
                  <c:v>11.4</c:v>
                </c:pt>
                <c:pt idx="83">
                  <c:v>11.6</c:v>
                </c:pt>
                <c:pt idx="84">
                  <c:v>11.6</c:v>
                </c:pt>
                <c:pt idx="85">
                  <c:v>11.7</c:v>
                </c:pt>
                <c:pt idx="86">
                  <c:v>11.8</c:v>
                </c:pt>
                <c:pt idx="87">
                  <c:v>11.8</c:v>
                </c:pt>
                <c:pt idx="88">
                  <c:v>11.8</c:v>
                </c:pt>
                <c:pt idx="89">
                  <c:v>12</c:v>
                </c:pt>
                <c:pt idx="90">
                  <c:v>12.1</c:v>
                </c:pt>
                <c:pt idx="91">
                  <c:v>12.2</c:v>
                </c:pt>
                <c:pt idx="92">
                  <c:v>12.4</c:v>
                </c:pt>
                <c:pt idx="93">
                  <c:v>12.4</c:v>
                </c:pt>
                <c:pt idx="94">
                  <c:v>12.5</c:v>
                </c:pt>
                <c:pt idx="95">
                  <c:v>12.5</c:v>
                </c:pt>
                <c:pt idx="96">
                  <c:v>12.5</c:v>
                </c:pt>
                <c:pt idx="97">
                  <c:v>12.7</c:v>
                </c:pt>
                <c:pt idx="98">
                  <c:v>12.7</c:v>
                </c:pt>
                <c:pt idx="99">
                  <c:v>12.8</c:v>
                </c:pt>
                <c:pt idx="100">
                  <c:v>12.9</c:v>
                </c:pt>
                <c:pt idx="101">
                  <c:v>13.1</c:v>
                </c:pt>
                <c:pt idx="102">
                  <c:v>13.1</c:v>
                </c:pt>
                <c:pt idx="103">
                  <c:v>13.2</c:v>
                </c:pt>
                <c:pt idx="104">
                  <c:v>13.3</c:v>
                </c:pt>
                <c:pt idx="105">
                  <c:v>13.4</c:v>
                </c:pt>
                <c:pt idx="106">
                  <c:v>13.6</c:v>
                </c:pt>
                <c:pt idx="107">
                  <c:v>13.8</c:v>
                </c:pt>
                <c:pt idx="108">
                  <c:v>13.9</c:v>
                </c:pt>
                <c:pt idx="109">
                  <c:v>14</c:v>
                </c:pt>
                <c:pt idx="110">
                  <c:v>14</c:v>
                </c:pt>
                <c:pt idx="111">
                  <c:v>14</c:v>
                </c:pt>
                <c:pt idx="112">
                  <c:v>14</c:v>
                </c:pt>
                <c:pt idx="113">
                  <c:v>14.1</c:v>
                </c:pt>
                <c:pt idx="114">
                  <c:v>14.4</c:v>
                </c:pt>
                <c:pt idx="115">
                  <c:v>14.4</c:v>
                </c:pt>
                <c:pt idx="116">
                  <c:v>14.5</c:v>
                </c:pt>
                <c:pt idx="117">
                  <c:v>14.5</c:v>
                </c:pt>
                <c:pt idx="118">
                  <c:v>14.8</c:v>
                </c:pt>
                <c:pt idx="119">
                  <c:v>14.8</c:v>
                </c:pt>
                <c:pt idx="120">
                  <c:v>14.8</c:v>
                </c:pt>
                <c:pt idx="121">
                  <c:v>14.9</c:v>
                </c:pt>
                <c:pt idx="122">
                  <c:v>15.3</c:v>
                </c:pt>
                <c:pt idx="123">
                  <c:v>15.4</c:v>
                </c:pt>
                <c:pt idx="124">
                  <c:v>15.5</c:v>
                </c:pt>
                <c:pt idx="125">
                  <c:v>15.6</c:v>
                </c:pt>
                <c:pt idx="126">
                  <c:v>15.7</c:v>
                </c:pt>
                <c:pt idx="127">
                  <c:v>15.8</c:v>
                </c:pt>
                <c:pt idx="128">
                  <c:v>15.9</c:v>
                </c:pt>
                <c:pt idx="129">
                  <c:v>15.9</c:v>
                </c:pt>
                <c:pt idx="130">
                  <c:v>16.100000000000001</c:v>
                </c:pt>
                <c:pt idx="131">
                  <c:v>16.2</c:v>
                </c:pt>
                <c:pt idx="132">
                  <c:v>16.2</c:v>
                </c:pt>
                <c:pt idx="133">
                  <c:v>16.3</c:v>
                </c:pt>
                <c:pt idx="134">
                  <c:v>16.7</c:v>
                </c:pt>
                <c:pt idx="135">
                  <c:v>16.8</c:v>
                </c:pt>
                <c:pt idx="136">
                  <c:v>16.899999999999999</c:v>
                </c:pt>
                <c:pt idx="137">
                  <c:v>17</c:v>
                </c:pt>
                <c:pt idx="138">
                  <c:v>17.100000000000001</c:v>
                </c:pt>
                <c:pt idx="139">
                  <c:v>17.100000000000001</c:v>
                </c:pt>
                <c:pt idx="140">
                  <c:v>18.2</c:v>
                </c:pt>
                <c:pt idx="141">
                  <c:v>18.2</c:v>
                </c:pt>
                <c:pt idx="142">
                  <c:v>18.3</c:v>
                </c:pt>
                <c:pt idx="143">
                  <c:v>18.5</c:v>
                </c:pt>
                <c:pt idx="144">
                  <c:v>19</c:v>
                </c:pt>
                <c:pt idx="145">
                  <c:v>19.3</c:v>
                </c:pt>
                <c:pt idx="146">
                  <c:v>19.5</c:v>
                </c:pt>
                <c:pt idx="147">
                  <c:v>20.399999999999999</c:v>
                </c:pt>
                <c:pt idx="148">
                  <c:v>21</c:v>
                </c:pt>
                <c:pt idx="149">
                  <c:v>23.5</c:v>
                </c:pt>
              </c:numCache>
            </c:numRef>
          </c:yVal>
          <c:smooth val="0"/>
          <c:extLst>
            <c:ext xmlns:c16="http://schemas.microsoft.com/office/drawing/2014/chart" uri="{C3380CC4-5D6E-409C-BE32-E72D297353CC}">
              <c16:uniqueId val="{00000001-7914-5C4C-8A71-A720E29D3671}"/>
            </c:ext>
          </c:extLst>
        </c:ser>
        <c:dLbls>
          <c:showLegendKey val="0"/>
          <c:showVal val="0"/>
          <c:showCatName val="0"/>
          <c:showSerName val="0"/>
          <c:showPercent val="0"/>
          <c:showBubbleSize val="0"/>
        </c:dLbls>
        <c:axId val="2051539375"/>
        <c:axId val="2051466335"/>
      </c:scatterChart>
      <c:valAx>
        <c:axId val="2051539375"/>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2051466335"/>
        <c:crosses val="autoZero"/>
        <c:crossBetween val="midCat"/>
      </c:valAx>
      <c:valAx>
        <c:axId val="2051466335"/>
        <c:scaling>
          <c:orientation val="minMax"/>
        </c:scaling>
        <c:delete val="0"/>
        <c:axPos val="l"/>
        <c:title>
          <c:tx>
            <c:rich>
              <a:bodyPr/>
              <a:lstStyle/>
              <a:p>
                <a:pPr>
                  <a:defRPr/>
                </a:pPr>
                <a:r>
                  <a:rPr lang="en-US"/>
                  <a:t>Sales $m</a:t>
                </a:r>
              </a:p>
            </c:rich>
          </c:tx>
          <c:overlay val="0"/>
        </c:title>
        <c:numFmt formatCode="General" sourceLinked="1"/>
        <c:majorTickMark val="out"/>
        <c:minorTickMark val="none"/>
        <c:tickLblPos val="nextTo"/>
        <c:crossAx val="205153937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Wages $m  Residual Plot</a:t>
            </a:r>
          </a:p>
        </c:rich>
      </c:tx>
      <c:overlay val="0"/>
    </c:title>
    <c:autoTitleDeleted val="0"/>
    <c:plotArea>
      <c:layout/>
      <c:scatterChart>
        <c:scatterStyle val="lineMarker"/>
        <c:varyColors val="0"/>
        <c:ser>
          <c:idx val="0"/>
          <c:order val="0"/>
          <c:spPr>
            <a:ln w="19050">
              <a:noFill/>
            </a:ln>
          </c:spPr>
          <c:xVal>
            <c:numRef>
              <c:f>'1b. Regression Analysis (c)'!$B$2:$B$151</c:f>
              <c:numCache>
                <c:formatCode>0.0</c:formatCode>
                <c:ptCount val="150"/>
                <c:pt idx="0">
                  <c:v>2.2999999999999998</c:v>
                </c:pt>
                <c:pt idx="1">
                  <c:v>2.7</c:v>
                </c:pt>
                <c:pt idx="2">
                  <c:v>3.1</c:v>
                </c:pt>
                <c:pt idx="3">
                  <c:v>2.6</c:v>
                </c:pt>
                <c:pt idx="4">
                  <c:v>2</c:v>
                </c:pt>
                <c:pt idx="5">
                  <c:v>2.7</c:v>
                </c:pt>
                <c:pt idx="6">
                  <c:v>2.4</c:v>
                </c:pt>
                <c:pt idx="7">
                  <c:v>2.5</c:v>
                </c:pt>
                <c:pt idx="8">
                  <c:v>2.7</c:v>
                </c:pt>
                <c:pt idx="9">
                  <c:v>2.1</c:v>
                </c:pt>
                <c:pt idx="10">
                  <c:v>2.2000000000000002</c:v>
                </c:pt>
                <c:pt idx="11">
                  <c:v>3.1</c:v>
                </c:pt>
                <c:pt idx="12">
                  <c:v>1.8</c:v>
                </c:pt>
                <c:pt idx="13">
                  <c:v>3.3</c:v>
                </c:pt>
                <c:pt idx="14">
                  <c:v>2.8</c:v>
                </c:pt>
                <c:pt idx="15">
                  <c:v>2.1</c:v>
                </c:pt>
                <c:pt idx="16">
                  <c:v>3.8</c:v>
                </c:pt>
                <c:pt idx="17">
                  <c:v>2.6</c:v>
                </c:pt>
                <c:pt idx="18">
                  <c:v>1.9</c:v>
                </c:pt>
                <c:pt idx="19">
                  <c:v>2.6</c:v>
                </c:pt>
                <c:pt idx="20">
                  <c:v>2.4</c:v>
                </c:pt>
                <c:pt idx="21">
                  <c:v>3</c:v>
                </c:pt>
                <c:pt idx="22">
                  <c:v>2</c:v>
                </c:pt>
                <c:pt idx="23">
                  <c:v>2.2999999999999998</c:v>
                </c:pt>
                <c:pt idx="24">
                  <c:v>2.2999999999999998</c:v>
                </c:pt>
                <c:pt idx="25">
                  <c:v>1.6</c:v>
                </c:pt>
                <c:pt idx="26">
                  <c:v>3.4</c:v>
                </c:pt>
                <c:pt idx="27">
                  <c:v>1.5</c:v>
                </c:pt>
                <c:pt idx="28">
                  <c:v>1.9</c:v>
                </c:pt>
                <c:pt idx="29">
                  <c:v>3.7</c:v>
                </c:pt>
                <c:pt idx="30">
                  <c:v>2.6</c:v>
                </c:pt>
                <c:pt idx="31">
                  <c:v>2.5</c:v>
                </c:pt>
                <c:pt idx="32">
                  <c:v>1.8</c:v>
                </c:pt>
                <c:pt idx="33">
                  <c:v>3.9</c:v>
                </c:pt>
                <c:pt idx="34">
                  <c:v>2</c:v>
                </c:pt>
                <c:pt idx="35">
                  <c:v>1.8</c:v>
                </c:pt>
                <c:pt idx="36">
                  <c:v>2.2999999999999998</c:v>
                </c:pt>
                <c:pt idx="37">
                  <c:v>2.2999999999999998</c:v>
                </c:pt>
                <c:pt idx="38">
                  <c:v>2.4</c:v>
                </c:pt>
                <c:pt idx="39">
                  <c:v>1.9</c:v>
                </c:pt>
                <c:pt idx="40">
                  <c:v>1.9</c:v>
                </c:pt>
                <c:pt idx="41">
                  <c:v>3.5</c:v>
                </c:pt>
                <c:pt idx="42">
                  <c:v>2.5</c:v>
                </c:pt>
                <c:pt idx="43">
                  <c:v>3.4</c:v>
                </c:pt>
                <c:pt idx="44">
                  <c:v>3.1</c:v>
                </c:pt>
                <c:pt idx="45">
                  <c:v>3.6</c:v>
                </c:pt>
                <c:pt idx="46">
                  <c:v>2.5</c:v>
                </c:pt>
                <c:pt idx="47">
                  <c:v>1.9</c:v>
                </c:pt>
                <c:pt idx="48">
                  <c:v>2</c:v>
                </c:pt>
                <c:pt idx="49">
                  <c:v>2</c:v>
                </c:pt>
                <c:pt idx="50">
                  <c:v>2.2999999999999998</c:v>
                </c:pt>
                <c:pt idx="51">
                  <c:v>2.1</c:v>
                </c:pt>
                <c:pt idx="52">
                  <c:v>2.5</c:v>
                </c:pt>
                <c:pt idx="53">
                  <c:v>1.7</c:v>
                </c:pt>
                <c:pt idx="54">
                  <c:v>1.6</c:v>
                </c:pt>
                <c:pt idx="55">
                  <c:v>2.6</c:v>
                </c:pt>
                <c:pt idx="56">
                  <c:v>2</c:v>
                </c:pt>
                <c:pt idx="57">
                  <c:v>1.8</c:v>
                </c:pt>
                <c:pt idx="58">
                  <c:v>2.9</c:v>
                </c:pt>
                <c:pt idx="59">
                  <c:v>2.4</c:v>
                </c:pt>
                <c:pt idx="60">
                  <c:v>2.2000000000000002</c:v>
                </c:pt>
                <c:pt idx="61">
                  <c:v>3</c:v>
                </c:pt>
                <c:pt idx="62">
                  <c:v>1.8</c:v>
                </c:pt>
                <c:pt idx="63">
                  <c:v>2.4</c:v>
                </c:pt>
                <c:pt idx="64">
                  <c:v>3.6</c:v>
                </c:pt>
                <c:pt idx="65">
                  <c:v>3.2</c:v>
                </c:pt>
                <c:pt idx="66">
                  <c:v>2.7</c:v>
                </c:pt>
                <c:pt idx="67">
                  <c:v>2.5</c:v>
                </c:pt>
                <c:pt idx="68">
                  <c:v>2.2999999999999998</c:v>
                </c:pt>
                <c:pt idx="69">
                  <c:v>2.6</c:v>
                </c:pt>
                <c:pt idx="70">
                  <c:v>2.6</c:v>
                </c:pt>
                <c:pt idx="71">
                  <c:v>3.3</c:v>
                </c:pt>
                <c:pt idx="72">
                  <c:v>2</c:v>
                </c:pt>
                <c:pt idx="73">
                  <c:v>1.8</c:v>
                </c:pt>
                <c:pt idx="74">
                  <c:v>1.8</c:v>
                </c:pt>
                <c:pt idx="75">
                  <c:v>3.1</c:v>
                </c:pt>
                <c:pt idx="76">
                  <c:v>2.1</c:v>
                </c:pt>
                <c:pt idx="77">
                  <c:v>2.2000000000000002</c:v>
                </c:pt>
                <c:pt idx="78">
                  <c:v>3</c:v>
                </c:pt>
                <c:pt idx="79">
                  <c:v>2</c:v>
                </c:pt>
                <c:pt idx="80">
                  <c:v>2.5</c:v>
                </c:pt>
                <c:pt idx="81">
                  <c:v>2.5</c:v>
                </c:pt>
                <c:pt idx="82">
                  <c:v>1.6</c:v>
                </c:pt>
                <c:pt idx="83">
                  <c:v>1.9</c:v>
                </c:pt>
                <c:pt idx="84">
                  <c:v>2.1</c:v>
                </c:pt>
                <c:pt idx="85">
                  <c:v>1.9</c:v>
                </c:pt>
                <c:pt idx="86">
                  <c:v>1.9</c:v>
                </c:pt>
                <c:pt idx="87">
                  <c:v>2.2000000000000002</c:v>
                </c:pt>
                <c:pt idx="88">
                  <c:v>1.8</c:v>
                </c:pt>
                <c:pt idx="89">
                  <c:v>2.6</c:v>
                </c:pt>
                <c:pt idx="90">
                  <c:v>1.9</c:v>
                </c:pt>
                <c:pt idx="91">
                  <c:v>1.8</c:v>
                </c:pt>
                <c:pt idx="92">
                  <c:v>1.9</c:v>
                </c:pt>
                <c:pt idx="93">
                  <c:v>2.1</c:v>
                </c:pt>
                <c:pt idx="94">
                  <c:v>1.9</c:v>
                </c:pt>
                <c:pt idx="95">
                  <c:v>3.6</c:v>
                </c:pt>
                <c:pt idx="96">
                  <c:v>3</c:v>
                </c:pt>
                <c:pt idx="97">
                  <c:v>2</c:v>
                </c:pt>
                <c:pt idx="98">
                  <c:v>2.5</c:v>
                </c:pt>
                <c:pt idx="99">
                  <c:v>2.2000000000000002</c:v>
                </c:pt>
                <c:pt idx="100">
                  <c:v>2.4</c:v>
                </c:pt>
                <c:pt idx="101">
                  <c:v>2.8</c:v>
                </c:pt>
                <c:pt idx="102">
                  <c:v>2.5</c:v>
                </c:pt>
                <c:pt idx="103">
                  <c:v>1.9</c:v>
                </c:pt>
                <c:pt idx="104">
                  <c:v>1.9</c:v>
                </c:pt>
                <c:pt idx="105">
                  <c:v>1.7</c:v>
                </c:pt>
                <c:pt idx="106">
                  <c:v>3.3</c:v>
                </c:pt>
                <c:pt idx="107">
                  <c:v>2</c:v>
                </c:pt>
                <c:pt idx="108">
                  <c:v>2.1</c:v>
                </c:pt>
                <c:pt idx="109">
                  <c:v>2</c:v>
                </c:pt>
                <c:pt idx="110">
                  <c:v>1.9</c:v>
                </c:pt>
                <c:pt idx="111">
                  <c:v>2.2000000000000002</c:v>
                </c:pt>
                <c:pt idx="112">
                  <c:v>1.7</c:v>
                </c:pt>
                <c:pt idx="113">
                  <c:v>1.8</c:v>
                </c:pt>
                <c:pt idx="114">
                  <c:v>3.3</c:v>
                </c:pt>
                <c:pt idx="115">
                  <c:v>2.2000000000000002</c:v>
                </c:pt>
                <c:pt idx="116">
                  <c:v>1.9</c:v>
                </c:pt>
                <c:pt idx="117">
                  <c:v>1.8</c:v>
                </c:pt>
                <c:pt idx="118">
                  <c:v>1.8</c:v>
                </c:pt>
                <c:pt idx="119">
                  <c:v>3.6</c:v>
                </c:pt>
                <c:pt idx="120">
                  <c:v>1.9</c:v>
                </c:pt>
                <c:pt idx="121">
                  <c:v>3.3</c:v>
                </c:pt>
                <c:pt idx="122">
                  <c:v>1.9</c:v>
                </c:pt>
                <c:pt idx="123">
                  <c:v>2.9</c:v>
                </c:pt>
                <c:pt idx="124">
                  <c:v>2.2999999999999998</c:v>
                </c:pt>
                <c:pt idx="125">
                  <c:v>3.2</c:v>
                </c:pt>
                <c:pt idx="126">
                  <c:v>1.8</c:v>
                </c:pt>
                <c:pt idx="127">
                  <c:v>1.8</c:v>
                </c:pt>
                <c:pt idx="128">
                  <c:v>1.8</c:v>
                </c:pt>
                <c:pt idx="129">
                  <c:v>1.6</c:v>
                </c:pt>
                <c:pt idx="130">
                  <c:v>2.2000000000000002</c:v>
                </c:pt>
                <c:pt idx="131">
                  <c:v>2.1</c:v>
                </c:pt>
                <c:pt idx="132">
                  <c:v>2.1</c:v>
                </c:pt>
                <c:pt idx="133">
                  <c:v>2.4</c:v>
                </c:pt>
                <c:pt idx="134">
                  <c:v>2.2000000000000002</c:v>
                </c:pt>
                <c:pt idx="135">
                  <c:v>3</c:v>
                </c:pt>
                <c:pt idx="136">
                  <c:v>1.8</c:v>
                </c:pt>
                <c:pt idx="137">
                  <c:v>1.9</c:v>
                </c:pt>
                <c:pt idx="138">
                  <c:v>2.1</c:v>
                </c:pt>
                <c:pt idx="139">
                  <c:v>2.9</c:v>
                </c:pt>
                <c:pt idx="140">
                  <c:v>1.7</c:v>
                </c:pt>
                <c:pt idx="141">
                  <c:v>3</c:v>
                </c:pt>
                <c:pt idx="142">
                  <c:v>3</c:v>
                </c:pt>
                <c:pt idx="143">
                  <c:v>3.4</c:v>
                </c:pt>
                <c:pt idx="144">
                  <c:v>2</c:v>
                </c:pt>
                <c:pt idx="145">
                  <c:v>3.3</c:v>
                </c:pt>
                <c:pt idx="146">
                  <c:v>1.7</c:v>
                </c:pt>
                <c:pt idx="147">
                  <c:v>2.9</c:v>
                </c:pt>
                <c:pt idx="148">
                  <c:v>2</c:v>
                </c:pt>
                <c:pt idx="149">
                  <c:v>2.2000000000000002</c:v>
                </c:pt>
              </c:numCache>
            </c:numRef>
          </c:xVal>
          <c:yVal>
            <c:numRef>
              <c:f>'1b. Regression Analysis (c)'!$I$32:$I$181</c:f>
              <c:numCache>
                <c:formatCode>0.00</c:formatCode>
                <c:ptCount val="150"/>
                <c:pt idx="0">
                  <c:v>0.36290255237127589</c:v>
                </c:pt>
                <c:pt idx="1">
                  <c:v>0.21042477349948818</c:v>
                </c:pt>
                <c:pt idx="2">
                  <c:v>2.5579469946277023</c:v>
                </c:pt>
                <c:pt idx="3">
                  <c:v>2.0810133564235187</c:v>
                </c:pt>
                <c:pt idx="4">
                  <c:v>-2.1522409040153256</c:v>
                </c:pt>
                <c:pt idx="5">
                  <c:v>3.5099718558089794</c:v>
                </c:pt>
                <c:pt idx="6">
                  <c:v>2.0358248183414975</c:v>
                </c:pt>
                <c:pt idx="7">
                  <c:v>1.070265095367736</c:v>
                </c:pt>
                <c:pt idx="8">
                  <c:v>2.754388540084248</c:v>
                </c:pt>
                <c:pt idx="9">
                  <c:v>-1.9729310250233123</c:v>
                </c:pt>
                <c:pt idx="10">
                  <c:v>0.48017240802311356</c:v>
                </c:pt>
                <c:pt idx="11">
                  <c:v>1.569113626077165</c:v>
                </c:pt>
                <c:pt idx="12">
                  <c:v>-1.4725817492232824</c:v>
                </c:pt>
                <c:pt idx="13">
                  <c:v>-4.8319729562327893</c:v>
                </c:pt>
                <c:pt idx="14">
                  <c:v>0.74622380359724971</c:v>
                </c:pt>
                <c:pt idx="15">
                  <c:v>-0.86860492428614577</c:v>
                </c:pt>
                <c:pt idx="16">
                  <c:v>-1.8436228450565508</c:v>
                </c:pt>
                <c:pt idx="17">
                  <c:v>2.8828250271855502</c:v>
                </c:pt>
                <c:pt idx="18">
                  <c:v>-0.21947831617685587</c:v>
                </c:pt>
                <c:pt idx="19">
                  <c:v>0.87211131342659343</c:v>
                </c:pt>
                <c:pt idx="20">
                  <c:v>-0.52453751581090913</c:v>
                </c:pt>
                <c:pt idx="21">
                  <c:v>2.1148545161271333</c:v>
                </c:pt>
                <c:pt idx="22">
                  <c:v>2.4960489633066008</c:v>
                </c:pt>
                <c:pt idx="23">
                  <c:v>2.8995728705532287</c:v>
                </c:pt>
                <c:pt idx="24">
                  <c:v>0.32417072190469831</c:v>
                </c:pt>
                <c:pt idx="25">
                  <c:v>-1.7359805256349823</c:v>
                </c:pt>
                <c:pt idx="26">
                  <c:v>-1.8428551988628392</c:v>
                </c:pt>
                <c:pt idx="27">
                  <c:v>0.68425667768249721</c:v>
                </c:pt>
                <c:pt idx="28">
                  <c:v>2.361155768589855</c:v>
                </c:pt>
                <c:pt idx="29">
                  <c:v>-1.4375196208541752</c:v>
                </c:pt>
                <c:pt idx="30">
                  <c:v>-2.3973561398906522</c:v>
                </c:pt>
                <c:pt idx="31">
                  <c:v>-0.70171678792464398</c:v>
                </c:pt>
                <c:pt idx="32">
                  <c:v>-5.9603447011784993E-2</c:v>
                </c:pt>
                <c:pt idx="33">
                  <c:v>-0.78050845746426489</c:v>
                </c:pt>
                <c:pt idx="34">
                  <c:v>1.8525381144123489</c:v>
                </c:pt>
                <c:pt idx="35">
                  <c:v>-2.0044730489775606</c:v>
                </c:pt>
                <c:pt idx="36">
                  <c:v>0.88453305605710497</c:v>
                </c:pt>
                <c:pt idx="37">
                  <c:v>-1.2578221159335374</c:v>
                </c:pt>
                <c:pt idx="38">
                  <c:v>2.6793356672357493</c:v>
                </c:pt>
                <c:pt idx="39">
                  <c:v>-2.6276775999606805</c:v>
                </c:pt>
                <c:pt idx="40">
                  <c:v>-0.1440761675283273</c:v>
                </c:pt>
                <c:pt idx="41">
                  <c:v>-2.402277150337401</c:v>
                </c:pt>
                <c:pt idx="42">
                  <c:v>0.6745911961049007</c:v>
                </c:pt>
                <c:pt idx="43">
                  <c:v>-1.8178044298208569</c:v>
                </c:pt>
                <c:pt idx="44">
                  <c:v>-0.58511093657604185</c:v>
                </c:pt>
                <c:pt idx="45">
                  <c:v>-0.31205048141851499</c:v>
                </c:pt>
                <c:pt idx="46">
                  <c:v>0.17549703148591789</c:v>
                </c:pt>
                <c:pt idx="47">
                  <c:v>-1.7604747350959755</c:v>
                </c:pt>
                <c:pt idx="48">
                  <c:v>-1.8005307713372503</c:v>
                </c:pt>
                <c:pt idx="49">
                  <c:v>0.2873967618322677</c:v>
                </c:pt>
                <c:pt idx="50">
                  <c:v>1.4526417563028282</c:v>
                </c:pt>
                <c:pt idx="51">
                  <c:v>-2.1927498579471099</c:v>
                </c:pt>
                <c:pt idx="52">
                  <c:v>-2.5926116687598046</c:v>
                </c:pt>
                <c:pt idx="53">
                  <c:v>-1.9963083124905632</c:v>
                </c:pt>
                <c:pt idx="54">
                  <c:v>-1.5765240268635923</c:v>
                </c:pt>
                <c:pt idx="55">
                  <c:v>-0.67230537084867237</c:v>
                </c:pt>
                <c:pt idx="56">
                  <c:v>-1.4169293389048967</c:v>
                </c:pt>
                <c:pt idx="57">
                  <c:v>0.79255960335679809</c:v>
                </c:pt>
                <c:pt idx="58">
                  <c:v>0.83760614941974865</c:v>
                </c:pt>
                <c:pt idx="59">
                  <c:v>1.9542848981937713</c:v>
                </c:pt>
                <c:pt idx="60">
                  <c:v>-1.1733493954169951</c:v>
                </c:pt>
                <c:pt idx="61">
                  <c:v>1.5032349669871579</c:v>
                </c:pt>
                <c:pt idx="62">
                  <c:v>-1.6363643487318384</c:v>
                </c:pt>
                <c:pt idx="63">
                  <c:v>-0.39264621605662953</c:v>
                </c:pt>
                <c:pt idx="64">
                  <c:v>3.2326160443793448</c:v>
                </c:pt>
                <c:pt idx="65">
                  <c:v>-3.1372394396477983</c:v>
                </c:pt>
                <c:pt idx="66">
                  <c:v>1.1277291764481525</c:v>
                </c:pt>
                <c:pt idx="67">
                  <c:v>1.8194607980706774</c:v>
                </c:pt>
                <c:pt idx="68">
                  <c:v>0.1633554700617843</c:v>
                </c:pt>
                <c:pt idx="69">
                  <c:v>-1.8533923733058923</c:v>
                </c:pt>
                <c:pt idx="70">
                  <c:v>-0.46888510549252338</c:v>
                </c:pt>
                <c:pt idx="71">
                  <c:v>-5.1035019218346598</c:v>
                </c:pt>
                <c:pt idx="72">
                  <c:v>-0.19620467060008373</c:v>
                </c:pt>
                <c:pt idx="73">
                  <c:v>0.22832408615773403</c:v>
                </c:pt>
                <c:pt idx="74">
                  <c:v>0.38003421883580835</c:v>
                </c:pt>
                <c:pt idx="75">
                  <c:v>1.5515593816059106</c:v>
                </c:pt>
                <c:pt idx="76">
                  <c:v>0.23572117645102075</c:v>
                </c:pt>
                <c:pt idx="77">
                  <c:v>2.3198100738707055</c:v>
                </c:pt>
                <c:pt idx="78">
                  <c:v>4.3325550525260326E-2</c:v>
                </c:pt>
                <c:pt idx="79">
                  <c:v>-7.2059736939120711E-2</c:v>
                </c:pt>
                <c:pt idx="80">
                  <c:v>1.0668448300115863</c:v>
                </c:pt>
                <c:pt idx="81">
                  <c:v>1.6219752280458106</c:v>
                </c:pt>
                <c:pt idx="82">
                  <c:v>0.20843615864028564</c:v>
                </c:pt>
                <c:pt idx="83">
                  <c:v>-0.25956889971495833</c:v>
                </c:pt>
                <c:pt idx="84">
                  <c:v>2.1530255793996851</c:v>
                </c:pt>
                <c:pt idx="85">
                  <c:v>0.12493836809841152</c:v>
                </c:pt>
                <c:pt idx="86">
                  <c:v>-1.3725472019264569</c:v>
                </c:pt>
                <c:pt idx="87">
                  <c:v>0.2917919571630847</c:v>
                </c:pt>
                <c:pt idx="88">
                  <c:v>-1.5561831816556353</c:v>
                </c:pt>
                <c:pt idx="89">
                  <c:v>0.75435399278742388</c:v>
                </c:pt>
                <c:pt idx="90">
                  <c:v>-2.2923660348502528</c:v>
                </c:pt>
                <c:pt idx="91">
                  <c:v>-1.9165455158080427</c:v>
                </c:pt>
                <c:pt idx="92">
                  <c:v>0.6964673337002818</c:v>
                </c:pt>
                <c:pt idx="93">
                  <c:v>1.0546341739938008</c:v>
                </c:pt>
                <c:pt idx="94">
                  <c:v>0.24817746637835647</c:v>
                </c:pt>
                <c:pt idx="95">
                  <c:v>-0.21818825291771304</c:v>
                </c:pt>
                <c:pt idx="96">
                  <c:v>0.97566976797004656</c:v>
                </c:pt>
                <c:pt idx="97">
                  <c:v>-0.22376986961719503</c:v>
                </c:pt>
                <c:pt idx="98">
                  <c:v>-1.2736986712170246</c:v>
                </c:pt>
                <c:pt idx="99">
                  <c:v>1.7990854055658936</c:v>
                </c:pt>
                <c:pt idx="100">
                  <c:v>2.3604226696929693</c:v>
                </c:pt>
                <c:pt idx="101">
                  <c:v>-0.10070731065314931</c:v>
                </c:pt>
                <c:pt idx="102">
                  <c:v>-1.6370283530350722</c:v>
                </c:pt>
                <c:pt idx="103">
                  <c:v>-0.22767759996068015</c:v>
                </c:pt>
                <c:pt idx="104">
                  <c:v>-0.57254720192645614</c:v>
                </c:pt>
                <c:pt idx="105">
                  <c:v>-0.54027207907532215</c:v>
                </c:pt>
                <c:pt idx="106">
                  <c:v>-1.9618027437024423</c:v>
                </c:pt>
                <c:pt idx="107">
                  <c:v>0.33136052841702757</c:v>
                </c:pt>
                <c:pt idx="108">
                  <c:v>-1.6724781073328021</c:v>
                </c:pt>
                <c:pt idx="109">
                  <c:v>1.6568642151495148</c:v>
                </c:pt>
                <c:pt idx="110">
                  <c:v>2.405119535174614</c:v>
                </c:pt>
                <c:pt idx="111">
                  <c:v>7.7376070402248587E-3</c:v>
                </c:pt>
                <c:pt idx="112">
                  <c:v>-0.23252571298200664</c:v>
                </c:pt>
                <c:pt idx="113">
                  <c:v>-0.13158533030416386</c:v>
                </c:pt>
                <c:pt idx="114">
                  <c:v>2.9213457710394017</c:v>
                </c:pt>
                <c:pt idx="115">
                  <c:v>0.9749404719049295</c:v>
                </c:pt>
                <c:pt idx="116">
                  <c:v>0.45205064942501494</c:v>
                </c:pt>
                <c:pt idx="117">
                  <c:v>-1.6803281153165983</c:v>
                </c:pt>
                <c:pt idx="118">
                  <c:v>2.1713820173614771</c:v>
                </c:pt>
                <c:pt idx="119">
                  <c:v>-4.6926845661852266</c:v>
                </c:pt>
                <c:pt idx="120">
                  <c:v>-2.3363298014350127</c:v>
                </c:pt>
                <c:pt idx="121">
                  <c:v>2.6575631715308461</c:v>
                </c:pt>
                <c:pt idx="122">
                  <c:v>0.20763396514974808</c:v>
                </c:pt>
                <c:pt idx="123">
                  <c:v>2.1230192526141298</c:v>
                </c:pt>
                <c:pt idx="124">
                  <c:v>0.1594822870151269</c:v>
                </c:pt>
                <c:pt idx="125">
                  <c:v>2.2584344596150352</c:v>
                </c:pt>
                <c:pt idx="126">
                  <c:v>0.24814291908153052</c:v>
                </c:pt>
                <c:pt idx="127">
                  <c:v>0.17183493505198477</c:v>
                </c:pt>
                <c:pt idx="128">
                  <c:v>0.40759941785291964</c:v>
                </c:pt>
                <c:pt idx="129">
                  <c:v>-1.8403066263721488</c:v>
                </c:pt>
                <c:pt idx="130">
                  <c:v>-1.4482986263750171</c:v>
                </c:pt>
                <c:pt idx="131">
                  <c:v>-0.12806142305753632</c:v>
                </c:pt>
                <c:pt idx="132">
                  <c:v>-2.5884237572099424</c:v>
                </c:pt>
                <c:pt idx="133">
                  <c:v>0.70644794856235293</c:v>
                </c:pt>
                <c:pt idx="134">
                  <c:v>1.8810782434041293</c:v>
                </c:pt>
                <c:pt idx="135">
                  <c:v>-3.0131636005804889</c:v>
                </c:pt>
                <c:pt idx="136">
                  <c:v>0.55588928517484604</c:v>
                </c:pt>
                <c:pt idx="137">
                  <c:v>1.7568296678526893</c:v>
                </c:pt>
                <c:pt idx="138">
                  <c:v>-0.51166285548988988</c:v>
                </c:pt>
                <c:pt idx="139">
                  <c:v>-1.8653611982458944</c:v>
                </c:pt>
                <c:pt idx="140">
                  <c:v>-1.243692344431472</c:v>
                </c:pt>
                <c:pt idx="141">
                  <c:v>2.7631443834490579</c:v>
                </c:pt>
                <c:pt idx="142">
                  <c:v>1.7907095824661692</c:v>
                </c:pt>
                <c:pt idx="143">
                  <c:v>0.96760867337352785</c:v>
                </c:pt>
                <c:pt idx="144">
                  <c:v>-2.020349604261046</c:v>
                </c:pt>
                <c:pt idx="145">
                  <c:v>-2.773875210532923</c:v>
                </c:pt>
                <c:pt idx="146">
                  <c:v>1.6572134909495446</c:v>
                </c:pt>
                <c:pt idx="147">
                  <c:v>1.9045591727618589</c:v>
                </c:pt>
                <c:pt idx="148">
                  <c:v>2.3614162323712051E-2</c:v>
                </c:pt>
                <c:pt idx="149">
                  <c:v>1.6400818244850104</c:v>
                </c:pt>
              </c:numCache>
            </c:numRef>
          </c:yVal>
          <c:smooth val="0"/>
          <c:extLst>
            <c:ext xmlns:c16="http://schemas.microsoft.com/office/drawing/2014/chart" uri="{C3380CC4-5D6E-409C-BE32-E72D297353CC}">
              <c16:uniqueId val="{00000001-5521-BD4A-9C68-191FE86BCE4C}"/>
            </c:ext>
          </c:extLst>
        </c:ser>
        <c:dLbls>
          <c:showLegendKey val="0"/>
          <c:showVal val="0"/>
          <c:showCatName val="0"/>
          <c:showSerName val="0"/>
          <c:showPercent val="0"/>
          <c:showBubbleSize val="0"/>
        </c:dLbls>
        <c:axId val="1593436832"/>
        <c:axId val="2032689231"/>
      </c:scatterChart>
      <c:valAx>
        <c:axId val="1593436832"/>
        <c:scaling>
          <c:orientation val="minMax"/>
        </c:scaling>
        <c:delete val="0"/>
        <c:axPos val="b"/>
        <c:title>
          <c:tx>
            <c:rich>
              <a:bodyPr/>
              <a:lstStyle/>
              <a:p>
                <a:pPr>
                  <a:defRPr/>
                </a:pPr>
                <a:r>
                  <a:rPr lang="en-US"/>
                  <a:t>Wages $m</a:t>
                </a:r>
              </a:p>
            </c:rich>
          </c:tx>
          <c:overlay val="0"/>
        </c:title>
        <c:numFmt formatCode="0.0" sourceLinked="1"/>
        <c:majorTickMark val="out"/>
        <c:minorTickMark val="none"/>
        <c:tickLblPos val="nextTo"/>
        <c:crossAx val="2032689231"/>
        <c:crosses val="autoZero"/>
        <c:crossBetween val="midCat"/>
      </c:valAx>
      <c:valAx>
        <c:axId val="2032689231"/>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159343683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Adv.$'000  Residual Plot</a:t>
            </a:r>
          </a:p>
        </c:rich>
      </c:tx>
      <c:overlay val="0"/>
    </c:title>
    <c:autoTitleDeleted val="0"/>
    <c:plotArea>
      <c:layout/>
      <c:scatterChart>
        <c:scatterStyle val="lineMarker"/>
        <c:varyColors val="0"/>
        <c:ser>
          <c:idx val="0"/>
          <c:order val="0"/>
          <c:spPr>
            <a:ln w="19050">
              <a:noFill/>
            </a:ln>
          </c:spPr>
          <c:xVal>
            <c:numRef>
              <c:f>'1b. Regression Analysis (c)'!$C$2:$C$151</c:f>
              <c:numCache>
                <c:formatCode>General</c:formatCode>
                <c:ptCount val="150"/>
                <c:pt idx="0">
                  <c:v>171</c:v>
                </c:pt>
                <c:pt idx="1">
                  <c:v>213</c:v>
                </c:pt>
                <c:pt idx="2">
                  <c:v>255</c:v>
                </c:pt>
                <c:pt idx="3">
                  <c:v>287</c:v>
                </c:pt>
                <c:pt idx="4">
                  <c:v>112</c:v>
                </c:pt>
                <c:pt idx="5">
                  <c:v>238</c:v>
                </c:pt>
                <c:pt idx="6">
                  <c:v>124</c:v>
                </c:pt>
                <c:pt idx="7">
                  <c:v>214</c:v>
                </c:pt>
                <c:pt idx="8">
                  <c:v>215</c:v>
                </c:pt>
                <c:pt idx="9">
                  <c:v>154</c:v>
                </c:pt>
                <c:pt idx="10">
                  <c:v>97</c:v>
                </c:pt>
                <c:pt idx="11">
                  <c:v>301</c:v>
                </c:pt>
                <c:pt idx="12">
                  <c:v>123</c:v>
                </c:pt>
                <c:pt idx="13">
                  <c:v>148</c:v>
                </c:pt>
                <c:pt idx="14">
                  <c:v>228</c:v>
                </c:pt>
                <c:pt idx="15">
                  <c:v>136</c:v>
                </c:pt>
                <c:pt idx="16">
                  <c:v>369</c:v>
                </c:pt>
                <c:pt idx="17">
                  <c:v>187</c:v>
                </c:pt>
                <c:pt idx="18">
                  <c:v>66</c:v>
                </c:pt>
                <c:pt idx="19">
                  <c:v>116</c:v>
                </c:pt>
                <c:pt idx="20">
                  <c:v>144</c:v>
                </c:pt>
                <c:pt idx="21">
                  <c:v>201</c:v>
                </c:pt>
                <c:pt idx="22">
                  <c:v>96</c:v>
                </c:pt>
                <c:pt idx="23">
                  <c:v>134</c:v>
                </c:pt>
                <c:pt idx="24">
                  <c:v>101</c:v>
                </c:pt>
                <c:pt idx="25">
                  <c:v>82</c:v>
                </c:pt>
                <c:pt idx="26">
                  <c:v>311</c:v>
                </c:pt>
                <c:pt idx="27">
                  <c:v>65</c:v>
                </c:pt>
                <c:pt idx="28">
                  <c:v>31</c:v>
                </c:pt>
                <c:pt idx="29">
                  <c:v>249</c:v>
                </c:pt>
                <c:pt idx="30">
                  <c:v>197</c:v>
                </c:pt>
                <c:pt idx="31">
                  <c:v>213</c:v>
                </c:pt>
                <c:pt idx="32">
                  <c:v>69</c:v>
                </c:pt>
                <c:pt idx="33">
                  <c:v>201</c:v>
                </c:pt>
                <c:pt idx="34">
                  <c:v>69</c:v>
                </c:pt>
                <c:pt idx="35">
                  <c:v>117</c:v>
                </c:pt>
                <c:pt idx="36">
                  <c:v>81</c:v>
                </c:pt>
                <c:pt idx="37">
                  <c:v>211</c:v>
                </c:pt>
                <c:pt idx="38">
                  <c:v>151</c:v>
                </c:pt>
                <c:pt idx="39">
                  <c:v>77</c:v>
                </c:pt>
                <c:pt idx="40">
                  <c:v>99</c:v>
                </c:pt>
                <c:pt idx="41">
                  <c:v>283</c:v>
                </c:pt>
                <c:pt idx="42">
                  <c:v>196</c:v>
                </c:pt>
                <c:pt idx="43">
                  <c:v>253</c:v>
                </c:pt>
                <c:pt idx="44">
                  <c:v>203</c:v>
                </c:pt>
                <c:pt idx="45">
                  <c:v>164</c:v>
                </c:pt>
                <c:pt idx="46">
                  <c:v>146</c:v>
                </c:pt>
                <c:pt idx="47">
                  <c:v>121</c:v>
                </c:pt>
                <c:pt idx="48">
                  <c:v>128</c:v>
                </c:pt>
                <c:pt idx="49">
                  <c:v>132</c:v>
                </c:pt>
                <c:pt idx="50">
                  <c:v>75</c:v>
                </c:pt>
                <c:pt idx="51">
                  <c:v>144</c:v>
                </c:pt>
                <c:pt idx="52">
                  <c:v>152</c:v>
                </c:pt>
                <c:pt idx="53">
                  <c:v>104</c:v>
                </c:pt>
                <c:pt idx="54">
                  <c:v>112</c:v>
                </c:pt>
                <c:pt idx="55">
                  <c:v>139</c:v>
                </c:pt>
                <c:pt idx="56">
                  <c:v>150</c:v>
                </c:pt>
                <c:pt idx="57">
                  <c:v>60</c:v>
                </c:pt>
                <c:pt idx="58">
                  <c:v>266</c:v>
                </c:pt>
                <c:pt idx="59">
                  <c:v>209</c:v>
                </c:pt>
                <c:pt idx="60">
                  <c:v>181</c:v>
                </c:pt>
                <c:pt idx="61">
                  <c:v>180</c:v>
                </c:pt>
                <c:pt idx="62">
                  <c:v>111</c:v>
                </c:pt>
                <c:pt idx="63">
                  <c:v>150</c:v>
                </c:pt>
                <c:pt idx="64">
                  <c:v>348</c:v>
                </c:pt>
                <c:pt idx="65">
                  <c:v>214</c:v>
                </c:pt>
                <c:pt idx="66">
                  <c:v>141</c:v>
                </c:pt>
                <c:pt idx="67">
                  <c:v>148</c:v>
                </c:pt>
                <c:pt idx="68">
                  <c:v>146</c:v>
                </c:pt>
                <c:pt idx="69">
                  <c:v>199</c:v>
                </c:pt>
                <c:pt idx="70">
                  <c:v>171</c:v>
                </c:pt>
                <c:pt idx="71">
                  <c:v>122</c:v>
                </c:pt>
                <c:pt idx="72">
                  <c:v>110</c:v>
                </c:pt>
                <c:pt idx="73">
                  <c:v>73</c:v>
                </c:pt>
                <c:pt idx="74">
                  <c:v>89</c:v>
                </c:pt>
                <c:pt idx="75">
                  <c:v>166</c:v>
                </c:pt>
                <c:pt idx="76">
                  <c:v>118</c:v>
                </c:pt>
                <c:pt idx="77">
                  <c:v>117</c:v>
                </c:pt>
                <c:pt idx="78">
                  <c:v>175</c:v>
                </c:pt>
                <c:pt idx="79">
                  <c:v>102</c:v>
                </c:pt>
                <c:pt idx="80">
                  <c:v>182</c:v>
                </c:pt>
                <c:pt idx="81">
                  <c:v>230</c:v>
                </c:pt>
                <c:pt idx="82">
                  <c:v>59</c:v>
                </c:pt>
                <c:pt idx="83">
                  <c:v>71</c:v>
                </c:pt>
                <c:pt idx="84">
                  <c:v>46</c:v>
                </c:pt>
                <c:pt idx="85">
                  <c:v>43</c:v>
                </c:pt>
                <c:pt idx="86">
                  <c:v>125</c:v>
                </c:pt>
                <c:pt idx="87">
                  <c:v>118</c:v>
                </c:pt>
                <c:pt idx="88">
                  <c:v>101</c:v>
                </c:pt>
                <c:pt idx="89">
                  <c:v>213</c:v>
                </c:pt>
                <c:pt idx="90">
                  <c:v>115</c:v>
                </c:pt>
                <c:pt idx="91">
                  <c:v>121</c:v>
                </c:pt>
                <c:pt idx="92">
                  <c:v>69</c:v>
                </c:pt>
                <c:pt idx="93">
                  <c:v>178</c:v>
                </c:pt>
                <c:pt idx="94">
                  <c:v>85</c:v>
                </c:pt>
                <c:pt idx="95">
                  <c:v>282</c:v>
                </c:pt>
                <c:pt idx="96">
                  <c:v>156</c:v>
                </c:pt>
                <c:pt idx="97">
                  <c:v>86</c:v>
                </c:pt>
                <c:pt idx="98">
                  <c:v>212</c:v>
                </c:pt>
                <c:pt idx="99">
                  <c:v>157</c:v>
                </c:pt>
                <c:pt idx="100">
                  <c:v>91</c:v>
                </c:pt>
                <c:pt idx="101">
                  <c:v>169</c:v>
                </c:pt>
                <c:pt idx="102">
                  <c:v>175</c:v>
                </c:pt>
                <c:pt idx="103">
                  <c:v>77</c:v>
                </c:pt>
                <c:pt idx="104">
                  <c:v>125</c:v>
                </c:pt>
                <c:pt idx="105">
                  <c:v>102</c:v>
                </c:pt>
                <c:pt idx="106">
                  <c:v>249</c:v>
                </c:pt>
                <c:pt idx="107">
                  <c:v>134</c:v>
                </c:pt>
                <c:pt idx="108">
                  <c:v>129</c:v>
                </c:pt>
                <c:pt idx="109">
                  <c:v>51</c:v>
                </c:pt>
                <c:pt idx="110">
                  <c:v>33</c:v>
                </c:pt>
                <c:pt idx="111">
                  <c:v>121</c:v>
                </c:pt>
                <c:pt idx="112">
                  <c:v>116</c:v>
                </c:pt>
                <c:pt idx="113">
                  <c:v>68</c:v>
                </c:pt>
                <c:pt idx="114">
                  <c:v>296</c:v>
                </c:pt>
                <c:pt idx="115">
                  <c:v>165</c:v>
                </c:pt>
                <c:pt idx="116">
                  <c:v>92</c:v>
                </c:pt>
                <c:pt idx="117">
                  <c:v>109</c:v>
                </c:pt>
                <c:pt idx="118">
                  <c:v>125</c:v>
                </c:pt>
                <c:pt idx="119">
                  <c:v>199</c:v>
                </c:pt>
                <c:pt idx="120">
                  <c:v>113</c:v>
                </c:pt>
                <c:pt idx="121">
                  <c:v>284</c:v>
                </c:pt>
                <c:pt idx="122">
                  <c:v>115</c:v>
                </c:pt>
                <c:pt idx="123">
                  <c:v>188</c:v>
                </c:pt>
                <c:pt idx="124">
                  <c:v>139</c:v>
                </c:pt>
                <c:pt idx="125">
                  <c:v>232</c:v>
                </c:pt>
                <c:pt idx="126">
                  <c:v>83</c:v>
                </c:pt>
                <c:pt idx="127">
                  <c:v>100</c:v>
                </c:pt>
                <c:pt idx="128">
                  <c:v>113</c:v>
                </c:pt>
                <c:pt idx="129">
                  <c:v>100</c:v>
                </c:pt>
                <c:pt idx="130">
                  <c:v>123</c:v>
                </c:pt>
                <c:pt idx="131">
                  <c:v>106</c:v>
                </c:pt>
                <c:pt idx="132">
                  <c:v>126</c:v>
                </c:pt>
                <c:pt idx="133">
                  <c:v>200</c:v>
                </c:pt>
                <c:pt idx="134">
                  <c:v>47</c:v>
                </c:pt>
                <c:pt idx="135">
                  <c:v>202</c:v>
                </c:pt>
                <c:pt idx="136">
                  <c:v>97</c:v>
                </c:pt>
                <c:pt idx="137">
                  <c:v>49</c:v>
                </c:pt>
                <c:pt idx="138">
                  <c:v>84</c:v>
                </c:pt>
                <c:pt idx="139">
                  <c:v>209</c:v>
                </c:pt>
                <c:pt idx="140">
                  <c:v>70</c:v>
                </c:pt>
                <c:pt idx="141">
                  <c:v>185</c:v>
                </c:pt>
                <c:pt idx="142">
                  <c:v>209</c:v>
                </c:pt>
                <c:pt idx="143">
                  <c:v>175</c:v>
                </c:pt>
                <c:pt idx="144">
                  <c:v>118</c:v>
                </c:pt>
                <c:pt idx="145">
                  <c:v>253</c:v>
                </c:pt>
                <c:pt idx="146">
                  <c:v>20</c:v>
                </c:pt>
                <c:pt idx="147">
                  <c:v>103</c:v>
                </c:pt>
                <c:pt idx="148">
                  <c:v>120</c:v>
                </c:pt>
                <c:pt idx="149">
                  <c:v>102</c:v>
                </c:pt>
              </c:numCache>
            </c:numRef>
          </c:xVal>
          <c:yVal>
            <c:numRef>
              <c:f>'1b. Regression Analysis (c)'!$I$32:$I$181</c:f>
              <c:numCache>
                <c:formatCode>0.00</c:formatCode>
                <c:ptCount val="150"/>
                <c:pt idx="0">
                  <c:v>0.36290255237127589</c:v>
                </c:pt>
                <c:pt idx="1">
                  <c:v>0.21042477349948818</c:v>
                </c:pt>
                <c:pt idx="2">
                  <c:v>2.5579469946277023</c:v>
                </c:pt>
                <c:pt idx="3">
                  <c:v>2.0810133564235187</c:v>
                </c:pt>
                <c:pt idx="4">
                  <c:v>-2.1522409040153256</c:v>
                </c:pt>
                <c:pt idx="5">
                  <c:v>3.5099718558089794</c:v>
                </c:pt>
                <c:pt idx="6">
                  <c:v>2.0358248183414975</c:v>
                </c:pt>
                <c:pt idx="7">
                  <c:v>1.070265095367736</c:v>
                </c:pt>
                <c:pt idx="8">
                  <c:v>2.754388540084248</c:v>
                </c:pt>
                <c:pt idx="9">
                  <c:v>-1.9729310250233123</c:v>
                </c:pt>
                <c:pt idx="10">
                  <c:v>0.48017240802311356</c:v>
                </c:pt>
                <c:pt idx="11">
                  <c:v>1.569113626077165</c:v>
                </c:pt>
                <c:pt idx="12">
                  <c:v>-1.4725817492232824</c:v>
                </c:pt>
                <c:pt idx="13">
                  <c:v>-4.8319729562327893</c:v>
                </c:pt>
                <c:pt idx="14">
                  <c:v>0.74622380359724971</c:v>
                </c:pt>
                <c:pt idx="15">
                  <c:v>-0.86860492428614577</c:v>
                </c:pt>
                <c:pt idx="16">
                  <c:v>-1.8436228450565508</c:v>
                </c:pt>
                <c:pt idx="17">
                  <c:v>2.8828250271855502</c:v>
                </c:pt>
                <c:pt idx="18">
                  <c:v>-0.21947831617685587</c:v>
                </c:pt>
                <c:pt idx="19">
                  <c:v>0.87211131342659343</c:v>
                </c:pt>
                <c:pt idx="20">
                  <c:v>-0.52453751581090913</c:v>
                </c:pt>
                <c:pt idx="21">
                  <c:v>2.1148545161271333</c:v>
                </c:pt>
                <c:pt idx="22">
                  <c:v>2.4960489633066008</c:v>
                </c:pt>
                <c:pt idx="23">
                  <c:v>2.8995728705532287</c:v>
                </c:pt>
                <c:pt idx="24">
                  <c:v>0.32417072190469831</c:v>
                </c:pt>
                <c:pt idx="25">
                  <c:v>-1.7359805256349823</c:v>
                </c:pt>
                <c:pt idx="26">
                  <c:v>-1.8428551988628392</c:v>
                </c:pt>
                <c:pt idx="27">
                  <c:v>0.68425667768249721</c:v>
                </c:pt>
                <c:pt idx="28">
                  <c:v>2.361155768589855</c:v>
                </c:pt>
                <c:pt idx="29">
                  <c:v>-1.4375196208541752</c:v>
                </c:pt>
                <c:pt idx="30">
                  <c:v>-2.3973561398906522</c:v>
                </c:pt>
                <c:pt idx="31">
                  <c:v>-0.70171678792464398</c:v>
                </c:pt>
                <c:pt idx="32">
                  <c:v>-5.9603447011784993E-2</c:v>
                </c:pt>
                <c:pt idx="33">
                  <c:v>-0.78050845746426489</c:v>
                </c:pt>
                <c:pt idx="34">
                  <c:v>1.8525381144123489</c:v>
                </c:pt>
                <c:pt idx="35">
                  <c:v>-2.0044730489775606</c:v>
                </c:pt>
                <c:pt idx="36">
                  <c:v>0.88453305605710497</c:v>
                </c:pt>
                <c:pt idx="37">
                  <c:v>-1.2578221159335374</c:v>
                </c:pt>
                <c:pt idx="38">
                  <c:v>2.6793356672357493</c:v>
                </c:pt>
                <c:pt idx="39">
                  <c:v>-2.6276775999606805</c:v>
                </c:pt>
                <c:pt idx="40">
                  <c:v>-0.1440761675283273</c:v>
                </c:pt>
                <c:pt idx="41">
                  <c:v>-2.402277150337401</c:v>
                </c:pt>
                <c:pt idx="42">
                  <c:v>0.6745911961049007</c:v>
                </c:pt>
                <c:pt idx="43">
                  <c:v>-1.8178044298208569</c:v>
                </c:pt>
                <c:pt idx="44">
                  <c:v>-0.58511093657604185</c:v>
                </c:pt>
                <c:pt idx="45">
                  <c:v>-0.31205048141851499</c:v>
                </c:pt>
                <c:pt idx="46">
                  <c:v>0.17549703148591789</c:v>
                </c:pt>
                <c:pt idx="47">
                  <c:v>-1.7604747350959755</c:v>
                </c:pt>
                <c:pt idx="48">
                  <c:v>-1.8005307713372503</c:v>
                </c:pt>
                <c:pt idx="49">
                  <c:v>0.2873967618322677</c:v>
                </c:pt>
                <c:pt idx="50">
                  <c:v>1.4526417563028282</c:v>
                </c:pt>
                <c:pt idx="51">
                  <c:v>-2.1927498579471099</c:v>
                </c:pt>
                <c:pt idx="52">
                  <c:v>-2.5926116687598046</c:v>
                </c:pt>
                <c:pt idx="53">
                  <c:v>-1.9963083124905632</c:v>
                </c:pt>
                <c:pt idx="54">
                  <c:v>-1.5765240268635923</c:v>
                </c:pt>
                <c:pt idx="55">
                  <c:v>-0.67230537084867237</c:v>
                </c:pt>
                <c:pt idx="56">
                  <c:v>-1.4169293389048967</c:v>
                </c:pt>
                <c:pt idx="57">
                  <c:v>0.79255960335679809</c:v>
                </c:pt>
                <c:pt idx="58">
                  <c:v>0.83760614941974865</c:v>
                </c:pt>
                <c:pt idx="59">
                  <c:v>1.9542848981937713</c:v>
                </c:pt>
                <c:pt idx="60">
                  <c:v>-1.1733493954169951</c:v>
                </c:pt>
                <c:pt idx="61">
                  <c:v>1.5032349669871579</c:v>
                </c:pt>
                <c:pt idx="62">
                  <c:v>-1.6363643487318384</c:v>
                </c:pt>
                <c:pt idx="63">
                  <c:v>-0.39264621605662953</c:v>
                </c:pt>
                <c:pt idx="64">
                  <c:v>3.2326160443793448</c:v>
                </c:pt>
                <c:pt idx="65">
                  <c:v>-3.1372394396477983</c:v>
                </c:pt>
                <c:pt idx="66">
                  <c:v>1.1277291764481525</c:v>
                </c:pt>
                <c:pt idx="67">
                  <c:v>1.8194607980706774</c:v>
                </c:pt>
                <c:pt idx="68">
                  <c:v>0.1633554700617843</c:v>
                </c:pt>
                <c:pt idx="69">
                  <c:v>-1.8533923733058923</c:v>
                </c:pt>
                <c:pt idx="70">
                  <c:v>-0.46888510549252338</c:v>
                </c:pt>
                <c:pt idx="71">
                  <c:v>-5.1035019218346598</c:v>
                </c:pt>
                <c:pt idx="72">
                  <c:v>-0.19620467060008373</c:v>
                </c:pt>
                <c:pt idx="73">
                  <c:v>0.22832408615773403</c:v>
                </c:pt>
                <c:pt idx="74">
                  <c:v>0.38003421883580835</c:v>
                </c:pt>
                <c:pt idx="75">
                  <c:v>1.5515593816059106</c:v>
                </c:pt>
                <c:pt idx="76">
                  <c:v>0.23572117645102075</c:v>
                </c:pt>
                <c:pt idx="77">
                  <c:v>2.3198100738707055</c:v>
                </c:pt>
                <c:pt idx="78">
                  <c:v>4.3325550525260326E-2</c:v>
                </c:pt>
                <c:pt idx="79">
                  <c:v>-7.2059736939120711E-2</c:v>
                </c:pt>
                <c:pt idx="80">
                  <c:v>1.0668448300115863</c:v>
                </c:pt>
                <c:pt idx="81">
                  <c:v>1.6219752280458106</c:v>
                </c:pt>
                <c:pt idx="82">
                  <c:v>0.20843615864028564</c:v>
                </c:pt>
                <c:pt idx="83">
                  <c:v>-0.25956889971495833</c:v>
                </c:pt>
                <c:pt idx="84">
                  <c:v>2.1530255793996851</c:v>
                </c:pt>
                <c:pt idx="85">
                  <c:v>0.12493836809841152</c:v>
                </c:pt>
                <c:pt idx="86">
                  <c:v>-1.3725472019264569</c:v>
                </c:pt>
                <c:pt idx="87">
                  <c:v>0.2917919571630847</c:v>
                </c:pt>
                <c:pt idx="88">
                  <c:v>-1.5561831816556353</c:v>
                </c:pt>
                <c:pt idx="89">
                  <c:v>0.75435399278742388</c:v>
                </c:pt>
                <c:pt idx="90">
                  <c:v>-2.2923660348502528</c:v>
                </c:pt>
                <c:pt idx="91">
                  <c:v>-1.9165455158080427</c:v>
                </c:pt>
                <c:pt idx="92">
                  <c:v>0.6964673337002818</c:v>
                </c:pt>
                <c:pt idx="93">
                  <c:v>1.0546341739938008</c:v>
                </c:pt>
                <c:pt idx="94">
                  <c:v>0.24817746637835647</c:v>
                </c:pt>
                <c:pt idx="95">
                  <c:v>-0.21818825291771304</c:v>
                </c:pt>
                <c:pt idx="96">
                  <c:v>0.97566976797004656</c:v>
                </c:pt>
                <c:pt idx="97">
                  <c:v>-0.22376986961719503</c:v>
                </c:pt>
                <c:pt idx="98">
                  <c:v>-1.2736986712170246</c:v>
                </c:pt>
                <c:pt idx="99">
                  <c:v>1.7990854055658936</c:v>
                </c:pt>
                <c:pt idx="100">
                  <c:v>2.3604226696929693</c:v>
                </c:pt>
                <c:pt idx="101">
                  <c:v>-0.10070731065314931</c:v>
                </c:pt>
                <c:pt idx="102">
                  <c:v>-1.6370283530350722</c:v>
                </c:pt>
                <c:pt idx="103">
                  <c:v>-0.22767759996068015</c:v>
                </c:pt>
                <c:pt idx="104">
                  <c:v>-0.57254720192645614</c:v>
                </c:pt>
                <c:pt idx="105">
                  <c:v>-0.54027207907532215</c:v>
                </c:pt>
                <c:pt idx="106">
                  <c:v>-1.9618027437024423</c:v>
                </c:pt>
                <c:pt idx="107">
                  <c:v>0.33136052841702757</c:v>
                </c:pt>
                <c:pt idx="108">
                  <c:v>-1.6724781073328021</c:v>
                </c:pt>
                <c:pt idx="109">
                  <c:v>1.6568642151495148</c:v>
                </c:pt>
                <c:pt idx="110">
                  <c:v>2.405119535174614</c:v>
                </c:pt>
                <c:pt idx="111">
                  <c:v>7.7376070402248587E-3</c:v>
                </c:pt>
                <c:pt idx="112">
                  <c:v>-0.23252571298200664</c:v>
                </c:pt>
                <c:pt idx="113">
                  <c:v>-0.13158533030416386</c:v>
                </c:pt>
                <c:pt idx="114">
                  <c:v>2.9213457710394017</c:v>
                </c:pt>
                <c:pt idx="115">
                  <c:v>0.9749404719049295</c:v>
                </c:pt>
                <c:pt idx="116">
                  <c:v>0.45205064942501494</c:v>
                </c:pt>
                <c:pt idx="117">
                  <c:v>-1.6803281153165983</c:v>
                </c:pt>
                <c:pt idx="118">
                  <c:v>2.1713820173614771</c:v>
                </c:pt>
                <c:pt idx="119">
                  <c:v>-4.6926845661852266</c:v>
                </c:pt>
                <c:pt idx="120">
                  <c:v>-2.3363298014350127</c:v>
                </c:pt>
                <c:pt idx="121">
                  <c:v>2.6575631715308461</c:v>
                </c:pt>
                <c:pt idx="122">
                  <c:v>0.20763396514974808</c:v>
                </c:pt>
                <c:pt idx="123">
                  <c:v>2.1230192526141298</c:v>
                </c:pt>
                <c:pt idx="124">
                  <c:v>0.1594822870151269</c:v>
                </c:pt>
                <c:pt idx="125">
                  <c:v>2.2584344596150352</c:v>
                </c:pt>
                <c:pt idx="126">
                  <c:v>0.24814291908153052</c:v>
                </c:pt>
                <c:pt idx="127">
                  <c:v>0.17183493505198477</c:v>
                </c:pt>
                <c:pt idx="128">
                  <c:v>0.40759941785291964</c:v>
                </c:pt>
                <c:pt idx="129">
                  <c:v>-1.8403066263721488</c:v>
                </c:pt>
                <c:pt idx="130">
                  <c:v>-1.4482986263750171</c:v>
                </c:pt>
                <c:pt idx="131">
                  <c:v>-0.12806142305753632</c:v>
                </c:pt>
                <c:pt idx="132">
                  <c:v>-2.5884237572099424</c:v>
                </c:pt>
                <c:pt idx="133">
                  <c:v>0.70644794856235293</c:v>
                </c:pt>
                <c:pt idx="134">
                  <c:v>1.8810782434041293</c:v>
                </c:pt>
                <c:pt idx="135">
                  <c:v>-3.0131636005804889</c:v>
                </c:pt>
                <c:pt idx="136">
                  <c:v>0.55588928517484604</c:v>
                </c:pt>
                <c:pt idx="137">
                  <c:v>1.7568296678526893</c:v>
                </c:pt>
                <c:pt idx="138">
                  <c:v>-0.51166285548988988</c:v>
                </c:pt>
                <c:pt idx="139">
                  <c:v>-1.8653611982458944</c:v>
                </c:pt>
                <c:pt idx="140">
                  <c:v>-1.243692344431472</c:v>
                </c:pt>
                <c:pt idx="141">
                  <c:v>2.7631443834490579</c:v>
                </c:pt>
                <c:pt idx="142">
                  <c:v>1.7907095824661692</c:v>
                </c:pt>
                <c:pt idx="143">
                  <c:v>0.96760867337352785</c:v>
                </c:pt>
                <c:pt idx="144">
                  <c:v>-2.020349604261046</c:v>
                </c:pt>
                <c:pt idx="145">
                  <c:v>-2.773875210532923</c:v>
                </c:pt>
                <c:pt idx="146">
                  <c:v>1.6572134909495446</c:v>
                </c:pt>
                <c:pt idx="147">
                  <c:v>1.9045591727618589</c:v>
                </c:pt>
                <c:pt idx="148">
                  <c:v>2.3614162323712051E-2</c:v>
                </c:pt>
                <c:pt idx="149">
                  <c:v>1.6400818244850104</c:v>
                </c:pt>
              </c:numCache>
            </c:numRef>
          </c:yVal>
          <c:smooth val="0"/>
          <c:extLst>
            <c:ext xmlns:c16="http://schemas.microsoft.com/office/drawing/2014/chart" uri="{C3380CC4-5D6E-409C-BE32-E72D297353CC}">
              <c16:uniqueId val="{00000001-5ABB-164E-A8A8-2132FC3F32FC}"/>
            </c:ext>
          </c:extLst>
        </c:ser>
        <c:dLbls>
          <c:showLegendKey val="0"/>
          <c:showVal val="0"/>
          <c:showCatName val="0"/>
          <c:showSerName val="0"/>
          <c:showPercent val="0"/>
          <c:showBubbleSize val="0"/>
        </c:dLbls>
        <c:axId val="730298496"/>
        <c:axId val="2003548879"/>
      </c:scatterChart>
      <c:valAx>
        <c:axId val="730298496"/>
        <c:scaling>
          <c:orientation val="minMax"/>
        </c:scaling>
        <c:delete val="0"/>
        <c:axPos val="b"/>
        <c:title>
          <c:tx>
            <c:rich>
              <a:bodyPr/>
              <a:lstStyle/>
              <a:p>
                <a:pPr>
                  <a:defRPr/>
                </a:pPr>
                <a:r>
                  <a:rPr lang="en-US"/>
                  <a:t>Adv.$'000</a:t>
                </a:r>
              </a:p>
            </c:rich>
          </c:tx>
          <c:overlay val="0"/>
        </c:title>
        <c:numFmt formatCode="General" sourceLinked="1"/>
        <c:majorTickMark val="out"/>
        <c:minorTickMark val="none"/>
        <c:tickLblPos val="nextTo"/>
        <c:crossAx val="2003548879"/>
        <c:crosses val="autoZero"/>
        <c:crossBetween val="midCat"/>
      </c:valAx>
      <c:valAx>
        <c:axId val="2003548879"/>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73029849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'1b. Regression Analysis (c)'!$L$32:$L$181</c:f>
              <c:numCache>
                <c:formatCode>General</c:formatCode>
                <c:ptCount val="150"/>
                <c:pt idx="0">
                  <c:v>0.33333333333333331</c:v>
                </c:pt>
                <c:pt idx="1">
                  <c:v>1</c:v>
                </c:pt>
                <c:pt idx="2">
                  <c:v>1.6666666666666665</c:v>
                </c:pt>
                <c:pt idx="3">
                  <c:v>2.3333333333333335</c:v>
                </c:pt>
                <c:pt idx="4">
                  <c:v>3</c:v>
                </c:pt>
                <c:pt idx="5">
                  <c:v>3.6666666666666665</c:v>
                </c:pt>
                <c:pt idx="6">
                  <c:v>4.333333333333333</c:v>
                </c:pt>
                <c:pt idx="7">
                  <c:v>4.9999999999999991</c:v>
                </c:pt>
                <c:pt idx="8">
                  <c:v>5.6666666666666661</c:v>
                </c:pt>
                <c:pt idx="9">
                  <c:v>6.333333333333333</c:v>
                </c:pt>
                <c:pt idx="10">
                  <c:v>6.9999999999999991</c:v>
                </c:pt>
                <c:pt idx="11">
                  <c:v>7.6666666666666661</c:v>
                </c:pt>
                <c:pt idx="12">
                  <c:v>8.3333333333333339</c:v>
                </c:pt>
                <c:pt idx="13">
                  <c:v>9</c:v>
                </c:pt>
                <c:pt idx="14">
                  <c:v>9.6666666666666661</c:v>
                </c:pt>
                <c:pt idx="15">
                  <c:v>10.333333333333334</c:v>
                </c:pt>
                <c:pt idx="16">
                  <c:v>11</c:v>
                </c:pt>
                <c:pt idx="17">
                  <c:v>11.666666666666666</c:v>
                </c:pt>
                <c:pt idx="18">
                  <c:v>12.333333333333334</c:v>
                </c:pt>
                <c:pt idx="19">
                  <c:v>13</c:v>
                </c:pt>
                <c:pt idx="20">
                  <c:v>13.666666666666666</c:v>
                </c:pt>
                <c:pt idx="21">
                  <c:v>14.333333333333334</c:v>
                </c:pt>
                <c:pt idx="22">
                  <c:v>15</c:v>
                </c:pt>
                <c:pt idx="23">
                  <c:v>15.666666666666666</c:v>
                </c:pt>
                <c:pt idx="24">
                  <c:v>16.333333333333332</c:v>
                </c:pt>
                <c:pt idx="25">
                  <c:v>16.999999999999996</c:v>
                </c:pt>
                <c:pt idx="26">
                  <c:v>17.666666666666664</c:v>
                </c:pt>
                <c:pt idx="27">
                  <c:v>18.333333333333332</c:v>
                </c:pt>
                <c:pt idx="28">
                  <c:v>18.999999999999996</c:v>
                </c:pt>
                <c:pt idx="29">
                  <c:v>19.666666666666664</c:v>
                </c:pt>
                <c:pt idx="30">
                  <c:v>20.333333333333332</c:v>
                </c:pt>
                <c:pt idx="31">
                  <c:v>20.999999999999996</c:v>
                </c:pt>
                <c:pt idx="32">
                  <c:v>21.666666666666664</c:v>
                </c:pt>
                <c:pt idx="33">
                  <c:v>22.333333333333332</c:v>
                </c:pt>
                <c:pt idx="34">
                  <c:v>22.999999999999996</c:v>
                </c:pt>
                <c:pt idx="35">
                  <c:v>23.666666666666664</c:v>
                </c:pt>
                <c:pt idx="36">
                  <c:v>24.333333333333332</c:v>
                </c:pt>
                <c:pt idx="37">
                  <c:v>24.999999999999996</c:v>
                </c:pt>
                <c:pt idx="38">
                  <c:v>25.666666666666664</c:v>
                </c:pt>
                <c:pt idx="39">
                  <c:v>26.333333333333332</c:v>
                </c:pt>
                <c:pt idx="40">
                  <c:v>26.999999999999996</c:v>
                </c:pt>
                <c:pt idx="41">
                  <c:v>27.666666666666664</c:v>
                </c:pt>
                <c:pt idx="42">
                  <c:v>28.333333333333332</c:v>
                </c:pt>
                <c:pt idx="43">
                  <c:v>28.999999999999996</c:v>
                </c:pt>
                <c:pt idx="44">
                  <c:v>29.666666666666664</c:v>
                </c:pt>
                <c:pt idx="45">
                  <c:v>30.333333333333332</c:v>
                </c:pt>
                <c:pt idx="46">
                  <c:v>30.999999999999996</c:v>
                </c:pt>
                <c:pt idx="47">
                  <c:v>31.666666666666664</c:v>
                </c:pt>
                <c:pt idx="48">
                  <c:v>32.333333333333336</c:v>
                </c:pt>
                <c:pt idx="49">
                  <c:v>33</c:v>
                </c:pt>
                <c:pt idx="50">
                  <c:v>33.666666666666664</c:v>
                </c:pt>
                <c:pt idx="51">
                  <c:v>34.333333333333336</c:v>
                </c:pt>
                <c:pt idx="52">
                  <c:v>35</c:v>
                </c:pt>
                <c:pt idx="53">
                  <c:v>35.666666666666664</c:v>
                </c:pt>
                <c:pt idx="54">
                  <c:v>36.333333333333336</c:v>
                </c:pt>
                <c:pt idx="55">
                  <c:v>37</c:v>
                </c:pt>
                <c:pt idx="56">
                  <c:v>37.666666666666664</c:v>
                </c:pt>
                <c:pt idx="57">
                  <c:v>38.333333333333336</c:v>
                </c:pt>
                <c:pt idx="58">
                  <c:v>39</c:v>
                </c:pt>
                <c:pt idx="59">
                  <c:v>39.666666666666664</c:v>
                </c:pt>
                <c:pt idx="60">
                  <c:v>40.333333333333336</c:v>
                </c:pt>
                <c:pt idx="61">
                  <c:v>41</c:v>
                </c:pt>
                <c:pt idx="62">
                  <c:v>41.666666666666664</c:v>
                </c:pt>
                <c:pt idx="63">
                  <c:v>42.333333333333336</c:v>
                </c:pt>
                <c:pt idx="64">
                  <c:v>43</c:v>
                </c:pt>
                <c:pt idx="65">
                  <c:v>43.666666666666664</c:v>
                </c:pt>
                <c:pt idx="66">
                  <c:v>44.333333333333336</c:v>
                </c:pt>
                <c:pt idx="67">
                  <c:v>45</c:v>
                </c:pt>
                <c:pt idx="68">
                  <c:v>45.666666666666664</c:v>
                </c:pt>
                <c:pt idx="69">
                  <c:v>46.333333333333336</c:v>
                </c:pt>
                <c:pt idx="70">
                  <c:v>47</c:v>
                </c:pt>
                <c:pt idx="71">
                  <c:v>47.666666666666664</c:v>
                </c:pt>
                <c:pt idx="72">
                  <c:v>48.333333333333336</c:v>
                </c:pt>
                <c:pt idx="73">
                  <c:v>49</c:v>
                </c:pt>
                <c:pt idx="74">
                  <c:v>49.666666666666664</c:v>
                </c:pt>
                <c:pt idx="75">
                  <c:v>50.333333333333336</c:v>
                </c:pt>
                <c:pt idx="76">
                  <c:v>51</c:v>
                </c:pt>
                <c:pt idx="77">
                  <c:v>51.666666666666664</c:v>
                </c:pt>
                <c:pt idx="78">
                  <c:v>52.333333333333336</c:v>
                </c:pt>
                <c:pt idx="79">
                  <c:v>53</c:v>
                </c:pt>
                <c:pt idx="80">
                  <c:v>53.666666666666664</c:v>
                </c:pt>
                <c:pt idx="81">
                  <c:v>54.333333333333336</c:v>
                </c:pt>
                <c:pt idx="82">
                  <c:v>55</c:v>
                </c:pt>
                <c:pt idx="83">
                  <c:v>55.666666666666664</c:v>
                </c:pt>
                <c:pt idx="84">
                  <c:v>56.333333333333336</c:v>
                </c:pt>
                <c:pt idx="85">
                  <c:v>57</c:v>
                </c:pt>
                <c:pt idx="86">
                  <c:v>57.666666666666664</c:v>
                </c:pt>
                <c:pt idx="87">
                  <c:v>58.333333333333336</c:v>
                </c:pt>
                <c:pt idx="88">
                  <c:v>59</c:v>
                </c:pt>
                <c:pt idx="89">
                  <c:v>59.666666666666664</c:v>
                </c:pt>
                <c:pt idx="90">
                  <c:v>60.333333333333336</c:v>
                </c:pt>
                <c:pt idx="91">
                  <c:v>61</c:v>
                </c:pt>
                <c:pt idx="92">
                  <c:v>61.666666666666664</c:v>
                </c:pt>
                <c:pt idx="93">
                  <c:v>62.333333333333336</c:v>
                </c:pt>
                <c:pt idx="94">
                  <c:v>63</c:v>
                </c:pt>
                <c:pt idx="95">
                  <c:v>63.666666666666664</c:v>
                </c:pt>
                <c:pt idx="96">
                  <c:v>64.333333333333329</c:v>
                </c:pt>
                <c:pt idx="97">
                  <c:v>64.999999999999986</c:v>
                </c:pt>
                <c:pt idx="98">
                  <c:v>65.666666666666657</c:v>
                </c:pt>
                <c:pt idx="99">
                  <c:v>66.333333333333329</c:v>
                </c:pt>
                <c:pt idx="100">
                  <c:v>66.999999999999986</c:v>
                </c:pt>
                <c:pt idx="101">
                  <c:v>67.666666666666657</c:v>
                </c:pt>
                <c:pt idx="102">
                  <c:v>68.333333333333329</c:v>
                </c:pt>
                <c:pt idx="103">
                  <c:v>68.999999999999986</c:v>
                </c:pt>
                <c:pt idx="104">
                  <c:v>69.666666666666657</c:v>
                </c:pt>
                <c:pt idx="105">
                  <c:v>70.333333333333329</c:v>
                </c:pt>
                <c:pt idx="106">
                  <c:v>70.999999999999986</c:v>
                </c:pt>
                <c:pt idx="107">
                  <c:v>71.666666666666657</c:v>
                </c:pt>
                <c:pt idx="108">
                  <c:v>72.333333333333329</c:v>
                </c:pt>
                <c:pt idx="109">
                  <c:v>72.999999999999986</c:v>
                </c:pt>
                <c:pt idx="110">
                  <c:v>73.666666666666657</c:v>
                </c:pt>
                <c:pt idx="111">
                  <c:v>74.333333333333329</c:v>
                </c:pt>
                <c:pt idx="112">
                  <c:v>74.999999999999986</c:v>
                </c:pt>
                <c:pt idx="113">
                  <c:v>75.666666666666657</c:v>
                </c:pt>
                <c:pt idx="114">
                  <c:v>76.333333333333329</c:v>
                </c:pt>
                <c:pt idx="115">
                  <c:v>76.999999999999986</c:v>
                </c:pt>
                <c:pt idx="116">
                  <c:v>77.666666666666657</c:v>
                </c:pt>
                <c:pt idx="117">
                  <c:v>78.333333333333329</c:v>
                </c:pt>
                <c:pt idx="118">
                  <c:v>78.999999999999986</c:v>
                </c:pt>
                <c:pt idx="119">
                  <c:v>79.666666666666657</c:v>
                </c:pt>
                <c:pt idx="120">
                  <c:v>80.333333333333329</c:v>
                </c:pt>
                <c:pt idx="121">
                  <c:v>80.999999999999986</c:v>
                </c:pt>
                <c:pt idx="122">
                  <c:v>81.666666666666657</c:v>
                </c:pt>
                <c:pt idx="123">
                  <c:v>82.333333333333329</c:v>
                </c:pt>
                <c:pt idx="124">
                  <c:v>82.999999999999986</c:v>
                </c:pt>
                <c:pt idx="125">
                  <c:v>83.666666666666657</c:v>
                </c:pt>
                <c:pt idx="126">
                  <c:v>84.333333333333329</c:v>
                </c:pt>
                <c:pt idx="127">
                  <c:v>84.999999999999986</c:v>
                </c:pt>
                <c:pt idx="128">
                  <c:v>85.666666666666657</c:v>
                </c:pt>
                <c:pt idx="129">
                  <c:v>86.333333333333329</c:v>
                </c:pt>
                <c:pt idx="130">
                  <c:v>86.999999999999986</c:v>
                </c:pt>
                <c:pt idx="131">
                  <c:v>87.666666666666657</c:v>
                </c:pt>
                <c:pt idx="132">
                  <c:v>88.333333333333329</c:v>
                </c:pt>
                <c:pt idx="133">
                  <c:v>88.999999999999986</c:v>
                </c:pt>
                <c:pt idx="134">
                  <c:v>89.666666666666657</c:v>
                </c:pt>
                <c:pt idx="135">
                  <c:v>90.333333333333329</c:v>
                </c:pt>
                <c:pt idx="136">
                  <c:v>90.999999999999986</c:v>
                </c:pt>
                <c:pt idx="137">
                  <c:v>91.666666666666657</c:v>
                </c:pt>
                <c:pt idx="138">
                  <c:v>92.333333333333329</c:v>
                </c:pt>
                <c:pt idx="139">
                  <c:v>92.999999999999986</c:v>
                </c:pt>
                <c:pt idx="140">
                  <c:v>93.666666666666657</c:v>
                </c:pt>
                <c:pt idx="141">
                  <c:v>94.333333333333329</c:v>
                </c:pt>
                <c:pt idx="142">
                  <c:v>94.999999999999986</c:v>
                </c:pt>
                <c:pt idx="143">
                  <c:v>95.666666666666657</c:v>
                </c:pt>
                <c:pt idx="144">
                  <c:v>96.333333333333329</c:v>
                </c:pt>
                <c:pt idx="145">
                  <c:v>96.999999999999986</c:v>
                </c:pt>
                <c:pt idx="146">
                  <c:v>97.666666666666657</c:v>
                </c:pt>
                <c:pt idx="147">
                  <c:v>98.333333333333329</c:v>
                </c:pt>
                <c:pt idx="148">
                  <c:v>98.999999999999986</c:v>
                </c:pt>
                <c:pt idx="149">
                  <c:v>99.666666666666657</c:v>
                </c:pt>
              </c:numCache>
            </c:numRef>
          </c:xVal>
          <c:yVal>
            <c:numRef>
              <c:f>'1b. Regression Analysis (c)'!$M$32:$M$181</c:f>
              <c:numCache>
                <c:formatCode>General</c:formatCode>
                <c:ptCount val="150"/>
                <c:pt idx="0">
                  <c:v>5.9</c:v>
                </c:pt>
                <c:pt idx="1">
                  <c:v>6.2</c:v>
                </c:pt>
                <c:pt idx="2">
                  <c:v>6.6</c:v>
                </c:pt>
                <c:pt idx="3">
                  <c:v>6.6</c:v>
                </c:pt>
                <c:pt idx="4">
                  <c:v>6.8</c:v>
                </c:pt>
                <c:pt idx="5">
                  <c:v>7.2</c:v>
                </c:pt>
                <c:pt idx="6">
                  <c:v>7.2</c:v>
                </c:pt>
                <c:pt idx="7">
                  <c:v>7.3</c:v>
                </c:pt>
                <c:pt idx="8">
                  <c:v>7.4</c:v>
                </c:pt>
                <c:pt idx="9">
                  <c:v>7.4</c:v>
                </c:pt>
                <c:pt idx="10">
                  <c:v>7.5</c:v>
                </c:pt>
                <c:pt idx="11">
                  <c:v>7.5</c:v>
                </c:pt>
                <c:pt idx="12">
                  <c:v>7.6</c:v>
                </c:pt>
                <c:pt idx="13">
                  <c:v>7.6</c:v>
                </c:pt>
                <c:pt idx="14">
                  <c:v>7.6</c:v>
                </c:pt>
                <c:pt idx="15">
                  <c:v>7.7</c:v>
                </c:pt>
                <c:pt idx="16">
                  <c:v>7.8</c:v>
                </c:pt>
                <c:pt idx="17">
                  <c:v>7.9</c:v>
                </c:pt>
                <c:pt idx="18">
                  <c:v>7.9</c:v>
                </c:pt>
                <c:pt idx="19">
                  <c:v>7.9</c:v>
                </c:pt>
                <c:pt idx="20">
                  <c:v>8</c:v>
                </c:pt>
                <c:pt idx="21">
                  <c:v>8</c:v>
                </c:pt>
                <c:pt idx="22">
                  <c:v>8</c:v>
                </c:pt>
                <c:pt idx="23">
                  <c:v>8.1</c:v>
                </c:pt>
                <c:pt idx="24">
                  <c:v>8.1</c:v>
                </c:pt>
                <c:pt idx="25">
                  <c:v>8.1</c:v>
                </c:pt>
                <c:pt idx="26">
                  <c:v>8.1</c:v>
                </c:pt>
                <c:pt idx="27">
                  <c:v>8.1999999999999993</c:v>
                </c:pt>
                <c:pt idx="28">
                  <c:v>8.3000000000000007</c:v>
                </c:pt>
                <c:pt idx="29">
                  <c:v>8.4</c:v>
                </c:pt>
                <c:pt idx="30">
                  <c:v>8.4</c:v>
                </c:pt>
                <c:pt idx="31">
                  <c:v>8.5</c:v>
                </c:pt>
                <c:pt idx="32">
                  <c:v>8.6</c:v>
                </c:pt>
                <c:pt idx="33">
                  <c:v>8.6999999999999993</c:v>
                </c:pt>
                <c:pt idx="34">
                  <c:v>8.6999999999999993</c:v>
                </c:pt>
                <c:pt idx="35">
                  <c:v>8.6999999999999993</c:v>
                </c:pt>
                <c:pt idx="36">
                  <c:v>8.8000000000000007</c:v>
                </c:pt>
                <c:pt idx="37">
                  <c:v>8.8000000000000007</c:v>
                </c:pt>
                <c:pt idx="38">
                  <c:v>8.9</c:v>
                </c:pt>
                <c:pt idx="39">
                  <c:v>9</c:v>
                </c:pt>
                <c:pt idx="40">
                  <c:v>9</c:v>
                </c:pt>
                <c:pt idx="41">
                  <c:v>9</c:v>
                </c:pt>
                <c:pt idx="42">
                  <c:v>9</c:v>
                </c:pt>
                <c:pt idx="43">
                  <c:v>9.1</c:v>
                </c:pt>
                <c:pt idx="44">
                  <c:v>9.1</c:v>
                </c:pt>
                <c:pt idx="45">
                  <c:v>9.1</c:v>
                </c:pt>
                <c:pt idx="46">
                  <c:v>9.1999999999999993</c:v>
                </c:pt>
                <c:pt idx="47">
                  <c:v>9.3000000000000007</c:v>
                </c:pt>
                <c:pt idx="48">
                  <c:v>9.4</c:v>
                </c:pt>
                <c:pt idx="49">
                  <c:v>9.4</c:v>
                </c:pt>
                <c:pt idx="50">
                  <c:v>9.4</c:v>
                </c:pt>
                <c:pt idx="51">
                  <c:v>9.4</c:v>
                </c:pt>
                <c:pt idx="52">
                  <c:v>9.5</c:v>
                </c:pt>
                <c:pt idx="53">
                  <c:v>9.5</c:v>
                </c:pt>
                <c:pt idx="54">
                  <c:v>9.5</c:v>
                </c:pt>
                <c:pt idx="55">
                  <c:v>9.6</c:v>
                </c:pt>
                <c:pt idx="56">
                  <c:v>9.6999999999999993</c:v>
                </c:pt>
                <c:pt idx="57">
                  <c:v>9.6999999999999993</c:v>
                </c:pt>
                <c:pt idx="58">
                  <c:v>9.6999999999999993</c:v>
                </c:pt>
                <c:pt idx="59">
                  <c:v>9.6999999999999993</c:v>
                </c:pt>
                <c:pt idx="60">
                  <c:v>9.8000000000000007</c:v>
                </c:pt>
                <c:pt idx="61">
                  <c:v>9.8000000000000007</c:v>
                </c:pt>
                <c:pt idx="62">
                  <c:v>10</c:v>
                </c:pt>
                <c:pt idx="63">
                  <c:v>10.3</c:v>
                </c:pt>
                <c:pt idx="64">
                  <c:v>10.3</c:v>
                </c:pt>
                <c:pt idx="65">
                  <c:v>10.3</c:v>
                </c:pt>
                <c:pt idx="66">
                  <c:v>10.4</c:v>
                </c:pt>
                <c:pt idx="67">
                  <c:v>10.4</c:v>
                </c:pt>
                <c:pt idx="68">
                  <c:v>10.5</c:v>
                </c:pt>
                <c:pt idx="69">
                  <c:v>10.5</c:v>
                </c:pt>
                <c:pt idx="70">
                  <c:v>10.5</c:v>
                </c:pt>
                <c:pt idx="71">
                  <c:v>10.6</c:v>
                </c:pt>
                <c:pt idx="72">
                  <c:v>10.7</c:v>
                </c:pt>
                <c:pt idx="73">
                  <c:v>10.7</c:v>
                </c:pt>
                <c:pt idx="74">
                  <c:v>10.9</c:v>
                </c:pt>
                <c:pt idx="75">
                  <c:v>11</c:v>
                </c:pt>
                <c:pt idx="76">
                  <c:v>11.1</c:v>
                </c:pt>
                <c:pt idx="77">
                  <c:v>11.1</c:v>
                </c:pt>
                <c:pt idx="78">
                  <c:v>11.2</c:v>
                </c:pt>
                <c:pt idx="79">
                  <c:v>11.3</c:v>
                </c:pt>
                <c:pt idx="80">
                  <c:v>11.4</c:v>
                </c:pt>
                <c:pt idx="81">
                  <c:v>11.4</c:v>
                </c:pt>
                <c:pt idx="82">
                  <c:v>11.4</c:v>
                </c:pt>
                <c:pt idx="83">
                  <c:v>11.6</c:v>
                </c:pt>
                <c:pt idx="84">
                  <c:v>11.6</c:v>
                </c:pt>
                <c:pt idx="85">
                  <c:v>11.7</c:v>
                </c:pt>
                <c:pt idx="86">
                  <c:v>11.8</c:v>
                </c:pt>
                <c:pt idx="87">
                  <c:v>11.8</c:v>
                </c:pt>
                <c:pt idx="88">
                  <c:v>11.8</c:v>
                </c:pt>
                <c:pt idx="89">
                  <c:v>12</c:v>
                </c:pt>
                <c:pt idx="90">
                  <c:v>12.1</c:v>
                </c:pt>
                <c:pt idx="91">
                  <c:v>12.2</c:v>
                </c:pt>
                <c:pt idx="92">
                  <c:v>12.4</c:v>
                </c:pt>
                <c:pt idx="93">
                  <c:v>12.4</c:v>
                </c:pt>
                <c:pt idx="94">
                  <c:v>12.5</c:v>
                </c:pt>
                <c:pt idx="95">
                  <c:v>12.5</c:v>
                </c:pt>
                <c:pt idx="96">
                  <c:v>12.5</c:v>
                </c:pt>
                <c:pt idx="97">
                  <c:v>12.7</c:v>
                </c:pt>
                <c:pt idx="98">
                  <c:v>12.7</c:v>
                </c:pt>
                <c:pt idx="99">
                  <c:v>12.8</c:v>
                </c:pt>
                <c:pt idx="100">
                  <c:v>12.9</c:v>
                </c:pt>
                <c:pt idx="101">
                  <c:v>13.1</c:v>
                </c:pt>
                <c:pt idx="102">
                  <c:v>13.1</c:v>
                </c:pt>
                <c:pt idx="103">
                  <c:v>13.2</c:v>
                </c:pt>
                <c:pt idx="104">
                  <c:v>13.3</c:v>
                </c:pt>
                <c:pt idx="105">
                  <c:v>13.4</c:v>
                </c:pt>
                <c:pt idx="106">
                  <c:v>13.6</c:v>
                </c:pt>
                <c:pt idx="107">
                  <c:v>13.8</c:v>
                </c:pt>
                <c:pt idx="108">
                  <c:v>13.9</c:v>
                </c:pt>
                <c:pt idx="109">
                  <c:v>14</c:v>
                </c:pt>
                <c:pt idx="110">
                  <c:v>14</c:v>
                </c:pt>
                <c:pt idx="111">
                  <c:v>14</c:v>
                </c:pt>
                <c:pt idx="112">
                  <c:v>14</c:v>
                </c:pt>
                <c:pt idx="113">
                  <c:v>14.1</c:v>
                </c:pt>
                <c:pt idx="114">
                  <c:v>14.4</c:v>
                </c:pt>
                <c:pt idx="115">
                  <c:v>14.4</c:v>
                </c:pt>
                <c:pt idx="116">
                  <c:v>14.5</c:v>
                </c:pt>
                <c:pt idx="117">
                  <c:v>14.5</c:v>
                </c:pt>
                <c:pt idx="118">
                  <c:v>14.8</c:v>
                </c:pt>
                <c:pt idx="119">
                  <c:v>14.8</c:v>
                </c:pt>
                <c:pt idx="120">
                  <c:v>14.8</c:v>
                </c:pt>
                <c:pt idx="121">
                  <c:v>14.9</c:v>
                </c:pt>
                <c:pt idx="122">
                  <c:v>15.3</c:v>
                </c:pt>
                <c:pt idx="123">
                  <c:v>15.4</c:v>
                </c:pt>
                <c:pt idx="124">
                  <c:v>15.5</c:v>
                </c:pt>
                <c:pt idx="125">
                  <c:v>15.6</c:v>
                </c:pt>
                <c:pt idx="126">
                  <c:v>15.7</c:v>
                </c:pt>
                <c:pt idx="127">
                  <c:v>15.8</c:v>
                </c:pt>
                <c:pt idx="128">
                  <c:v>15.9</c:v>
                </c:pt>
                <c:pt idx="129">
                  <c:v>15.9</c:v>
                </c:pt>
                <c:pt idx="130">
                  <c:v>16.100000000000001</c:v>
                </c:pt>
                <c:pt idx="131">
                  <c:v>16.2</c:v>
                </c:pt>
                <c:pt idx="132">
                  <c:v>16.2</c:v>
                </c:pt>
                <c:pt idx="133">
                  <c:v>16.3</c:v>
                </c:pt>
                <c:pt idx="134">
                  <c:v>16.7</c:v>
                </c:pt>
                <c:pt idx="135">
                  <c:v>16.8</c:v>
                </c:pt>
                <c:pt idx="136">
                  <c:v>16.899999999999999</c:v>
                </c:pt>
                <c:pt idx="137">
                  <c:v>17</c:v>
                </c:pt>
                <c:pt idx="138">
                  <c:v>17.100000000000001</c:v>
                </c:pt>
                <c:pt idx="139">
                  <c:v>17.100000000000001</c:v>
                </c:pt>
                <c:pt idx="140">
                  <c:v>18.2</c:v>
                </c:pt>
                <c:pt idx="141">
                  <c:v>18.2</c:v>
                </c:pt>
                <c:pt idx="142">
                  <c:v>18.3</c:v>
                </c:pt>
                <c:pt idx="143">
                  <c:v>18.5</c:v>
                </c:pt>
                <c:pt idx="144">
                  <c:v>19</c:v>
                </c:pt>
                <c:pt idx="145">
                  <c:v>19.3</c:v>
                </c:pt>
                <c:pt idx="146">
                  <c:v>19.5</c:v>
                </c:pt>
                <c:pt idx="147">
                  <c:v>20.399999999999999</c:v>
                </c:pt>
                <c:pt idx="148">
                  <c:v>21</c:v>
                </c:pt>
                <c:pt idx="149">
                  <c:v>23.5</c:v>
                </c:pt>
              </c:numCache>
            </c:numRef>
          </c:yVal>
          <c:smooth val="0"/>
          <c:extLst>
            <c:ext xmlns:c16="http://schemas.microsoft.com/office/drawing/2014/chart" uri="{C3380CC4-5D6E-409C-BE32-E72D297353CC}">
              <c16:uniqueId val="{00000001-05F9-034F-8075-D607BC6D010F}"/>
            </c:ext>
          </c:extLst>
        </c:ser>
        <c:dLbls>
          <c:showLegendKey val="0"/>
          <c:showVal val="0"/>
          <c:showCatName val="0"/>
          <c:showSerName val="0"/>
          <c:showPercent val="0"/>
          <c:showBubbleSize val="0"/>
        </c:dLbls>
        <c:axId val="323689856"/>
        <c:axId val="2137348751"/>
      </c:scatterChart>
      <c:valAx>
        <c:axId val="323689856"/>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2137348751"/>
        <c:crosses val="autoZero"/>
        <c:crossBetween val="midCat"/>
      </c:valAx>
      <c:valAx>
        <c:axId val="2137348751"/>
        <c:scaling>
          <c:orientation val="minMax"/>
        </c:scaling>
        <c:delete val="0"/>
        <c:axPos val="l"/>
        <c:title>
          <c:tx>
            <c:rich>
              <a:bodyPr/>
              <a:lstStyle/>
              <a:p>
                <a:pPr>
                  <a:defRPr/>
                </a:pPr>
                <a:r>
                  <a:rPr lang="en-US"/>
                  <a:t>Sales $m</a:t>
                </a:r>
              </a:p>
            </c:rich>
          </c:tx>
          <c:overlay val="0"/>
        </c:title>
        <c:numFmt formatCode="General" sourceLinked="1"/>
        <c:majorTickMark val="out"/>
        <c:minorTickMark val="none"/>
        <c:tickLblPos val="nextTo"/>
        <c:crossAx val="32368985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Avertising v. Bike</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'2a. Exploring data'!$B$1</c:f>
              <c:strCache>
                <c:ptCount val="1"/>
                <c:pt idx="0">
                  <c:v>Sales ($)</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'2a. Exploring data'!$A$2:$A$151</c:f>
              <c:numCache>
                <c:formatCode>General</c:formatCode>
                <c:ptCount val="150"/>
                <c:pt idx="0">
                  <c:v>3750</c:v>
                </c:pt>
                <c:pt idx="1">
                  <c:v>2800</c:v>
                </c:pt>
                <c:pt idx="2">
                  <c:v>3980</c:v>
                </c:pt>
                <c:pt idx="3">
                  <c:v>5290</c:v>
                </c:pt>
                <c:pt idx="4">
                  <c:v>2650</c:v>
                </c:pt>
                <c:pt idx="5">
                  <c:v>2650</c:v>
                </c:pt>
                <c:pt idx="6">
                  <c:v>5370</c:v>
                </c:pt>
                <c:pt idx="7">
                  <c:v>4160</c:v>
                </c:pt>
                <c:pt idx="8">
                  <c:v>2300</c:v>
                </c:pt>
                <c:pt idx="9">
                  <c:v>3820</c:v>
                </c:pt>
                <c:pt idx="10">
                  <c:v>2310</c:v>
                </c:pt>
                <c:pt idx="11">
                  <c:v>2310</c:v>
                </c:pt>
                <c:pt idx="12">
                  <c:v>3370</c:v>
                </c:pt>
                <c:pt idx="13">
                  <c:v>140</c:v>
                </c:pt>
                <c:pt idx="14">
                  <c:v>420</c:v>
                </c:pt>
                <c:pt idx="15">
                  <c:v>2160</c:v>
                </c:pt>
                <c:pt idx="16">
                  <c:v>1490</c:v>
                </c:pt>
                <c:pt idx="17">
                  <c:v>3480</c:v>
                </c:pt>
                <c:pt idx="18">
                  <c:v>1640</c:v>
                </c:pt>
                <c:pt idx="19">
                  <c:v>890</c:v>
                </c:pt>
                <c:pt idx="20">
                  <c:v>5200</c:v>
                </c:pt>
                <c:pt idx="21">
                  <c:v>2670</c:v>
                </c:pt>
                <c:pt idx="22">
                  <c:v>3110</c:v>
                </c:pt>
                <c:pt idx="23">
                  <c:v>870</c:v>
                </c:pt>
                <c:pt idx="24">
                  <c:v>2190</c:v>
                </c:pt>
                <c:pt idx="25">
                  <c:v>3170</c:v>
                </c:pt>
                <c:pt idx="26">
                  <c:v>1280</c:v>
                </c:pt>
                <c:pt idx="27">
                  <c:v>3570</c:v>
                </c:pt>
                <c:pt idx="28">
                  <c:v>2100</c:v>
                </c:pt>
                <c:pt idx="29">
                  <c:v>2570</c:v>
                </c:pt>
                <c:pt idx="30">
                  <c:v>2100</c:v>
                </c:pt>
                <c:pt idx="31">
                  <c:v>5780</c:v>
                </c:pt>
                <c:pt idx="32">
                  <c:v>2980</c:v>
                </c:pt>
                <c:pt idx="33">
                  <c:v>1420</c:v>
                </c:pt>
                <c:pt idx="34">
                  <c:v>4240</c:v>
                </c:pt>
                <c:pt idx="35">
                  <c:v>1170</c:v>
                </c:pt>
                <c:pt idx="36">
                  <c:v>3320</c:v>
                </c:pt>
                <c:pt idx="37">
                  <c:v>70</c:v>
                </c:pt>
                <c:pt idx="38">
                  <c:v>1010</c:v>
                </c:pt>
                <c:pt idx="39">
                  <c:v>3300</c:v>
                </c:pt>
                <c:pt idx="40">
                  <c:v>4110</c:v>
                </c:pt>
                <c:pt idx="41">
                  <c:v>3260</c:v>
                </c:pt>
                <c:pt idx="42">
                  <c:v>2830</c:v>
                </c:pt>
                <c:pt idx="43">
                  <c:v>2550</c:v>
                </c:pt>
                <c:pt idx="44">
                  <c:v>790</c:v>
                </c:pt>
                <c:pt idx="45">
                  <c:v>1930</c:v>
                </c:pt>
                <c:pt idx="46">
                  <c:v>2310</c:v>
                </c:pt>
                <c:pt idx="47">
                  <c:v>4590</c:v>
                </c:pt>
                <c:pt idx="48">
                  <c:v>3520</c:v>
                </c:pt>
                <c:pt idx="49">
                  <c:v>360</c:v>
                </c:pt>
                <c:pt idx="50">
                  <c:v>3490</c:v>
                </c:pt>
                <c:pt idx="51">
                  <c:v>2430</c:v>
                </c:pt>
                <c:pt idx="52">
                  <c:v>1990</c:v>
                </c:pt>
                <c:pt idx="53">
                  <c:v>3920</c:v>
                </c:pt>
                <c:pt idx="54">
                  <c:v>4550</c:v>
                </c:pt>
                <c:pt idx="55">
                  <c:v>4400</c:v>
                </c:pt>
                <c:pt idx="56">
                  <c:v>1750</c:v>
                </c:pt>
                <c:pt idx="57">
                  <c:v>2540</c:v>
                </c:pt>
                <c:pt idx="58">
                  <c:v>3500</c:v>
                </c:pt>
                <c:pt idx="59">
                  <c:v>4470</c:v>
                </c:pt>
                <c:pt idx="60">
                  <c:v>2290</c:v>
                </c:pt>
                <c:pt idx="61">
                  <c:v>2730</c:v>
                </c:pt>
                <c:pt idx="62">
                  <c:v>1350</c:v>
                </c:pt>
                <c:pt idx="63">
                  <c:v>1210</c:v>
                </c:pt>
                <c:pt idx="64">
                  <c:v>4220</c:v>
                </c:pt>
                <c:pt idx="65">
                  <c:v>5040</c:v>
                </c:pt>
                <c:pt idx="66">
                  <c:v>2900</c:v>
                </c:pt>
                <c:pt idx="67">
                  <c:v>4510</c:v>
                </c:pt>
                <c:pt idx="68">
                  <c:v>3550</c:v>
                </c:pt>
                <c:pt idx="69">
                  <c:v>2040</c:v>
                </c:pt>
                <c:pt idx="70">
                  <c:v>3550</c:v>
                </c:pt>
                <c:pt idx="71">
                  <c:v>5310</c:v>
                </c:pt>
                <c:pt idx="72">
                  <c:v>2950</c:v>
                </c:pt>
                <c:pt idx="73">
                  <c:v>5350</c:v>
                </c:pt>
                <c:pt idx="74">
                  <c:v>920</c:v>
                </c:pt>
                <c:pt idx="75">
                  <c:v>4240</c:v>
                </c:pt>
                <c:pt idx="76">
                  <c:v>3140</c:v>
                </c:pt>
                <c:pt idx="77">
                  <c:v>2560</c:v>
                </c:pt>
                <c:pt idx="78">
                  <c:v>3140</c:v>
                </c:pt>
                <c:pt idx="79">
                  <c:v>20</c:v>
                </c:pt>
                <c:pt idx="80">
                  <c:v>2680</c:v>
                </c:pt>
                <c:pt idx="81">
                  <c:v>3540</c:v>
                </c:pt>
                <c:pt idx="82">
                  <c:v>5220</c:v>
                </c:pt>
                <c:pt idx="83">
                  <c:v>2230</c:v>
                </c:pt>
                <c:pt idx="84">
                  <c:v>1790</c:v>
                </c:pt>
                <c:pt idx="85">
                  <c:v>2250</c:v>
                </c:pt>
                <c:pt idx="86">
                  <c:v>4380</c:v>
                </c:pt>
                <c:pt idx="87">
                  <c:v>3500</c:v>
                </c:pt>
                <c:pt idx="88">
                  <c:v>2210</c:v>
                </c:pt>
                <c:pt idx="89">
                  <c:v>3770</c:v>
                </c:pt>
                <c:pt idx="90">
                  <c:v>3150</c:v>
                </c:pt>
                <c:pt idx="91">
                  <c:v>4460</c:v>
                </c:pt>
                <c:pt idx="92">
                  <c:v>1950</c:v>
                </c:pt>
                <c:pt idx="93">
                  <c:v>2510</c:v>
                </c:pt>
                <c:pt idx="94">
                  <c:v>2420</c:v>
                </c:pt>
                <c:pt idx="95">
                  <c:v>810</c:v>
                </c:pt>
                <c:pt idx="96">
                  <c:v>3450</c:v>
                </c:pt>
                <c:pt idx="97">
                  <c:v>3400</c:v>
                </c:pt>
                <c:pt idx="98">
                  <c:v>3010</c:v>
                </c:pt>
                <c:pt idx="99">
                  <c:v>2650</c:v>
                </c:pt>
                <c:pt idx="100">
                  <c:v>880</c:v>
                </c:pt>
                <c:pt idx="101">
                  <c:v>2370</c:v>
                </c:pt>
                <c:pt idx="102">
                  <c:v>2490</c:v>
                </c:pt>
                <c:pt idx="103">
                  <c:v>1800</c:v>
                </c:pt>
                <c:pt idx="104">
                  <c:v>2760</c:v>
                </c:pt>
                <c:pt idx="105">
                  <c:v>3610</c:v>
                </c:pt>
                <c:pt idx="106">
                  <c:v>5830</c:v>
                </c:pt>
                <c:pt idx="107">
                  <c:v>3270</c:v>
                </c:pt>
                <c:pt idx="108">
                  <c:v>3390</c:v>
                </c:pt>
                <c:pt idx="109">
                  <c:v>2890</c:v>
                </c:pt>
                <c:pt idx="110">
                  <c:v>130</c:v>
                </c:pt>
                <c:pt idx="111">
                  <c:v>2970</c:v>
                </c:pt>
                <c:pt idx="112">
                  <c:v>3100</c:v>
                </c:pt>
                <c:pt idx="113">
                  <c:v>6700</c:v>
                </c:pt>
                <c:pt idx="114">
                  <c:v>2720</c:v>
                </c:pt>
                <c:pt idx="115">
                  <c:v>3460</c:v>
                </c:pt>
                <c:pt idx="116">
                  <c:v>2950</c:v>
                </c:pt>
                <c:pt idx="117">
                  <c:v>1250</c:v>
                </c:pt>
                <c:pt idx="118">
                  <c:v>4720</c:v>
                </c:pt>
                <c:pt idx="119">
                  <c:v>4130</c:v>
                </c:pt>
                <c:pt idx="120">
                  <c:v>4190</c:v>
                </c:pt>
                <c:pt idx="121">
                  <c:v>1640</c:v>
                </c:pt>
                <c:pt idx="122">
                  <c:v>5110</c:v>
                </c:pt>
                <c:pt idx="123">
                  <c:v>900</c:v>
                </c:pt>
                <c:pt idx="124">
                  <c:v>3890</c:v>
                </c:pt>
                <c:pt idx="125">
                  <c:v>6290</c:v>
                </c:pt>
                <c:pt idx="126">
                  <c:v>1520</c:v>
                </c:pt>
                <c:pt idx="127">
                  <c:v>2160</c:v>
                </c:pt>
                <c:pt idx="128">
                  <c:v>3150</c:v>
                </c:pt>
                <c:pt idx="129">
                  <c:v>2250</c:v>
                </c:pt>
                <c:pt idx="130">
                  <c:v>680</c:v>
                </c:pt>
                <c:pt idx="131">
                  <c:v>3110</c:v>
                </c:pt>
                <c:pt idx="132">
                  <c:v>1410</c:v>
                </c:pt>
                <c:pt idx="133">
                  <c:v>3720</c:v>
                </c:pt>
                <c:pt idx="134">
                  <c:v>1630</c:v>
                </c:pt>
                <c:pt idx="135">
                  <c:v>5330</c:v>
                </c:pt>
                <c:pt idx="136">
                  <c:v>1830</c:v>
                </c:pt>
                <c:pt idx="137">
                  <c:v>2520</c:v>
                </c:pt>
                <c:pt idx="138">
                  <c:v>4230</c:v>
                </c:pt>
                <c:pt idx="139">
                  <c:v>1160</c:v>
                </c:pt>
                <c:pt idx="140">
                  <c:v>3350</c:v>
                </c:pt>
                <c:pt idx="141">
                  <c:v>4970</c:v>
                </c:pt>
                <c:pt idx="142">
                  <c:v>590</c:v>
                </c:pt>
                <c:pt idx="143">
                  <c:v>3280</c:v>
                </c:pt>
                <c:pt idx="144">
                  <c:v>3390</c:v>
                </c:pt>
                <c:pt idx="145">
                  <c:v>4180</c:v>
                </c:pt>
                <c:pt idx="146">
                  <c:v>1150</c:v>
                </c:pt>
                <c:pt idx="147">
                  <c:v>1020</c:v>
                </c:pt>
                <c:pt idx="148">
                  <c:v>3790</c:v>
                </c:pt>
                <c:pt idx="149">
                  <c:v>3450</c:v>
                </c:pt>
              </c:numCache>
            </c:numRef>
          </c:xVal>
          <c:yVal>
            <c:numRef>
              <c:f>'2a. Exploring data'!$B$2:$B$151</c:f>
              <c:numCache>
                <c:formatCode>General</c:formatCode>
                <c:ptCount val="150"/>
                <c:pt idx="0">
                  <c:v>91640</c:v>
                </c:pt>
                <c:pt idx="1">
                  <c:v>73620</c:v>
                </c:pt>
                <c:pt idx="2">
                  <c:v>89890</c:v>
                </c:pt>
                <c:pt idx="3">
                  <c:v>53380</c:v>
                </c:pt>
                <c:pt idx="4">
                  <c:v>81460</c:v>
                </c:pt>
                <c:pt idx="5">
                  <c:v>67430</c:v>
                </c:pt>
                <c:pt idx="6">
                  <c:v>167100</c:v>
                </c:pt>
                <c:pt idx="7">
                  <c:v>41480</c:v>
                </c:pt>
                <c:pt idx="8">
                  <c:v>88560</c:v>
                </c:pt>
                <c:pt idx="9">
                  <c:v>85070</c:v>
                </c:pt>
                <c:pt idx="10">
                  <c:v>70700</c:v>
                </c:pt>
                <c:pt idx="11">
                  <c:v>65060</c:v>
                </c:pt>
                <c:pt idx="12">
                  <c:v>52970</c:v>
                </c:pt>
                <c:pt idx="13">
                  <c:v>35680</c:v>
                </c:pt>
                <c:pt idx="14">
                  <c:v>54480</c:v>
                </c:pt>
                <c:pt idx="15">
                  <c:v>54410</c:v>
                </c:pt>
                <c:pt idx="16">
                  <c:v>59350</c:v>
                </c:pt>
                <c:pt idx="17">
                  <c:v>121670</c:v>
                </c:pt>
                <c:pt idx="18">
                  <c:v>22400</c:v>
                </c:pt>
                <c:pt idx="19">
                  <c:v>38300</c:v>
                </c:pt>
                <c:pt idx="20">
                  <c:v>47060</c:v>
                </c:pt>
                <c:pt idx="21">
                  <c:v>76300</c:v>
                </c:pt>
                <c:pt idx="22">
                  <c:v>56550</c:v>
                </c:pt>
                <c:pt idx="23">
                  <c:v>63970</c:v>
                </c:pt>
                <c:pt idx="24">
                  <c:v>82230</c:v>
                </c:pt>
                <c:pt idx="25">
                  <c:v>65070</c:v>
                </c:pt>
                <c:pt idx="26">
                  <c:v>42900</c:v>
                </c:pt>
                <c:pt idx="27">
                  <c:v>73520</c:v>
                </c:pt>
                <c:pt idx="28">
                  <c:v>45670</c:v>
                </c:pt>
                <c:pt idx="29">
                  <c:v>54490</c:v>
                </c:pt>
                <c:pt idx="30">
                  <c:v>35810</c:v>
                </c:pt>
                <c:pt idx="31">
                  <c:v>142130</c:v>
                </c:pt>
                <c:pt idx="32">
                  <c:v>85860</c:v>
                </c:pt>
                <c:pt idx="33">
                  <c:v>48620</c:v>
                </c:pt>
                <c:pt idx="34">
                  <c:v>35870</c:v>
                </c:pt>
                <c:pt idx="35">
                  <c:v>34360</c:v>
                </c:pt>
                <c:pt idx="36">
                  <c:v>34750</c:v>
                </c:pt>
                <c:pt idx="37">
                  <c:v>18340</c:v>
                </c:pt>
                <c:pt idx="38">
                  <c:v>53770</c:v>
                </c:pt>
                <c:pt idx="39">
                  <c:v>51010</c:v>
                </c:pt>
                <c:pt idx="40">
                  <c:v>84040</c:v>
                </c:pt>
                <c:pt idx="41">
                  <c:v>73970</c:v>
                </c:pt>
                <c:pt idx="42">
                  <c:v>83430</c:v>
                </c:pt>
                <c:pt idx="43">
                  <c:v>65660</c:v>
                </c:pt>
                <c:pt idx="44">
                  <c:v>40500</c:v>
                </c:pt>
                <c:pt idx="45">
                  <c:v>80430</c:v>
                </c:pt>
                <c:pt idx="46">
                  <c:v>41070</c:v>
                </c:pt>
                <c:pt idx="47">
                  <c:v>94860</c:v>
                </c:pt>
                <c:pt idx="48">
                  <c:v>100370</c:v>
                </c:pt>
                <c:pt idx="49">
                  <c:v>33910</c:v>
                </c:pt>
                <c:pt idx="50">
                  <c:v>124810</c:v>
                </c:pt>
                <c:pt idx="51">
                  <c:v>55250</c:v>
                </c:pt>
                <c:pt idx="52">
                  <c:v>59990</c:v>
                </c:pt>
                <c:pt idx="53">
                  <c:v>48770</c:v>
                </c:pt>
                <c:pt idx="54">
                  <c:v>167330</c:v>
                </c:pt>
                <c:pt idx="55">
                  <c:v>42080</c:v>
                </c:pt>
                <c:pt idx="56">
                  <c:v>61560</c:v>
                </c:pt>
                <c:pt idx="57">
                  <c:v>84050</c:v>
                </c:pt>
                <c:pt idx="58">
                  <c:v>140770</c:v>
                </c:pt>
                <c:pt idx="59">
                  <c:v>59610</c:v>
                </c:pt>
                <c:pt idx="60">
                  <c:v>56800</c:v>
                </c:pt>
                <c:pt idx="61">
                  <c:v>69010</c:v>
                </c:pt>
                <c:pt idx="62">
                  <c:v>47190</c:v>
                </c:pt>
                <c:pt idx="63">
                  <c:v>21110</c:v>
                </c:pt>
                <c:pt idx="64">
                  <c:v>139600</c:v>
                </c:pt>
                <c:pt idx="65">
                  <c:v>164900</c:v>
                </c:pt>
                <c:pt idx="66">
                  <c:v>135360</c:v>
                </c:pt>
                <c:pt idx="67">
                  <c:v>73270</c:v>
                </c:pt>
                <c:pt idx="68">
                  <c:v>65020</c:v>
                </c:pt>
                <c:pt idx="69">
                  <c:v>32100</c:v>
                </c:pt>
                <c:pt idx="70">
                  <c:v>127340</c:v>
                </c:pt>
                <c:pt idx="71">
                  <c:v>133500</c:v>
                </c:pt>
                <c:pt idx="72">
                  <c:v>59290</c:v>
                </c:pt>
                <c:pt idx="73">
                  <c:v>143830</c:v>
                </c:pt>
                <c:pt idx="74">
                  <c:v>10</c:v>
                </c:pt>
                <c:pt idx="75">
                  <c:v>43350</c:v>
                </c:pt>
                <c:pt idx="76">
                  <c:v>59160</c:v>
                </c:pt>
                <c:pt idx="77">
                  <c:v>65410</c:v>
                </c:pt>
                <c:pt idx="78">
                  <c:v>119530</c:v>
                </c:pt>
                <c:pt idx="79">
                  <c:v>26080</c:v>
                </c:pt>
                <c:pt idx="80">
                  <c:v>51500</c:v>
                </c:pt>
                <c:pt idx="81">
                  <c:v>154640</c:v>
                </c:pt>
                <c:pt idx="82">
                  <c:v>116800</c:v>
                </c:pt>
                <c:pt idx="83">
                  <c:v>70400</c:v>
                </c:pt>
                <c:pt idx="84">
                  <c:v>44610</c:v>
                </c:pt>
                <c:pt idx="85">
                  <c:v>53370</c:v>
                </c:pt>
                <c:pt idx="86">
                  <c:v>63170</c:v>
                </c:pt>
                <c:pt idx="87">
                  <c:v>91950</c:v>
                </c:pt>
                <c:pt idx="88">
                  <c:v>77030</c:v>
                </c:pt>
                <c:pt idx="89">
                  <c:v>79770</c:v>
                </c:pt>
                <c:pt idx="90">
                  <c:v>113390</c:v>
                </c:pt>
                <c:pt idx="91">
                  <c:v>96920</c:v>
                </c:pt>
                <c:pt idx="92">
                  <c:v>52650</c:v>
                </c:pt>
                <c:pt idx="93">
                  <c:v>58890</c:v>
                </c:pt>
                <c:pt idx="94">
                  <c:v>47120</c:v>
                </c:pt>
                <c:pt idx="95">
                  <c:v>38700</c:v>
                </c:pt>
                <c:pt idx="96">
                  <c:v>84110</c:v>
                </c:pt>
                <c:pt idx="97">
                  <c:v>35470</c:v>
                </c:pt>
                <c:pt idx="98">
                  <c:v>96440</c:v>
                </c:pt>
                <c:pt idx="99">
                  <c:v>89750</c:v>
                </c:pt>
                <c:pt idx="100">
                  <c:v>36000</c:v>
                </c:pt>
                <c:pt idx="101">
                  <c:v>81460</c:v>
                </c:pt>
                <c:pt idx="102">
                  <c:v>55260</c:v>
                </c:pt>
                <c:pt idx="103">
                  <c:v>66240</c:v>
                </c:pt>
                <c:pt idx="104">
                  <c:v>35100</c:v>
                </c:pt>
                <c:pt idx="105">
                  <c:v>106860</c:v>
                </c:pt>
                <c:pt idx="106">
                  <c:v>171440</c:v>
                </c:pt>
                <c:pt idx="107">
                  <c:v>88370</c:v>
                </c:pt>
                <c:pt idx="108">
                  <c:v>82560</c:v>
                </c:pt>
                <c:pt idx="109">
                  <c:v>129230</c:v>
                </c:pt>
                <c:pt idx="110">
                  <c:v>31570</c:v>
                </c:pt>
                <c:pt idx="111">
                  <c:v>81310</c:v>
                </c:pt>
                <c:pt idx="112">
                  <c:v>117420</c:v>
                </c:pt>
                <c:pt idx="113">
                  <c:v>76880</c:v>
                </c:pt>
                <c:pt idx="114">
                  <c:v>49030</c:v>
                </c:pt>
                <c:pt idx="115">
                  <c:v>86110</c:v>
                </c:pt>
                <c:pt idx="116">
                  <c:v>70020</c:v>
                </c:pt>
                <c:pt idx="117">
                  <c:v>74390</c:v>
                </c:pt>
                <c:pt idx="118">
                  <c:v>160160</c:v>
                </c:pt>
                <c:pt idx="119">
                  <c:v>134520</c:v>
                </c:pt>
                <c:pt idx="120">
                  <c:v>115650</c:v>
                </c:pt>
                <c:pt idx="121">
                  <c:v>68970</c:v>
                </c:pt>
                <c:pt idx="122">
                  <c:v>70200</c:v>
                </c:pt>
                <c:pt idx="123">
                  <c:v>72620</c:v>
                </c:pt>
                <c:pt idx="124">
                  <c:v>61730</c:v>
                </c:pt>
                <c:pt idx="125">
                  <c:v>47840</c:v>
                </c:pt>
                <c:pt idx="126">
                  <c:v>49910</c:v>
                </c:pt>
                <c:pt idx="127">
                  <c:v>80540</c:v>
                </c:pt>
                <c:pt idx="128">
                  <c:v>66540</c:v>
                </c:pt>
                <c:pt idx="129">
                  <c:v>65410</c:v>
                </c:pt>
                <c:pt idx="130">
                  <c:v>57600</c:v>
                </c:pt>
                <c:pt idx="131">
                  <c:v>73860</c:v>
                </c:pt>
                <c:pt idx="132">
                  <c:v>44090</c:v>
                </c:pt>
                <c:pt idx="133">
                  <c:v>101750</c:v>
                </c:pt>
                <c:pt idx="134">
                  <c:v>38450</c:v>
                </c:pt>
                <c:pt idx="135">
                  <c:v>79310</c:v>
                </c:pt>
                <c:pt idx="136">
                  <c:v>69520</c:v>
                </c:pt>
                <c:pt idx="137">
                  <c:v>83300</c:v>
                </c:pt>
                <c:pt idx="138">
                  <c:v>149750</c:v>
                </c:pt>
                <c:pt idx="139">
                  <c:v>50280</c:v>
                </c:pt>
                <c:pt idx="140">
                  <c:v>93760</c:v>
                </c:pt>
                <c:pt idx="141">
                  <c:v>150700</c:v>
                </c:pt>
                <c:pt idx="142">
                  <c:v>45330</c:v>
                </c:pt>
                <c:pt idx="143">
                  <c:v>51290</c:v>
                </c:pt>
                <c:pt idx="144">
                  <c:v>55350</c:v>
                </c:pt>
                <c:pt idx="145">
                  <c:v>130040</c:v>
                </c:pt>
                <c:pt idx="146">
                  <c:v>49660</c:v>
                </c:pt>
                <c:pt idx="147">
                  <c:v>53490</c:v>
                </c:pt>
                <c:pt idx="148">
                  <c:v>125550</c:v>
                </c:pt>
                <c:pt idx="149">
                  <c:v>129130</c:v>
                </c:pt>
              </c:numCache>
            </c:numRef>
          </c:yVal>
          <c:smooth val="0"/>
          <c:extLst>
            <c:ext xmlns:c16="http://schemas.microsoft.com/office/drawing/2014/chart" uri="{C3380CC4-5D6E-409C-BE32-E72D297353CC}">
              <c16:uniqueId val="{00000000-61C2-AF44-B047-C607E98B8389}"/>
            </c:ext>
          </c:extLst>
        </c:ser>
        <c:dLbls>
          <c:showLegendKey val="0"/>
          <c:showVal val="0"/>
          <c:showCatName val="0"/>
          <c:showSerName val="0"/>
          <c:showPercent val="0"/>
          <c:showBubbleSize val="0"/>
        </c:dLbls>
        <c:axId val="1779742240"/>
        <c:axId val="1587595344"/>
      </c:scatterChart>
      <c:valAx>
        <c:axId val="17797422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Advertising expenditure</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595344"/>
        <c:crosses val="autoZero"/>
        <c:crossBetween val="midCat"/>
      </c:valAx>
      <c:valAx>
        <c:axId val="1587595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7422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Prmotions v. Bike</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'2a. Exploring data'!$K$1</c:f>
              <c:strCache>
                <c:ptCount val="1"/>
                <c:pt idx="0">
                  <c:v>Sales ($)</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'2a. Exploring data'!$J$2:$J$151</c:f>
              <c:numCache>
                <c:formatCode>General</c:formatCode>
                <c:ptCount val="150"/>
                <c:pt idx="0">
                  <c:v>7</c:v>
                </c:pt>
                <c:pt idx="1">
                  <c:v>5</c:v>
                </c:pt>
                <c:pt idx="2">
                  <c:v>7</c:v>
                </c:pt>
                <c:pt idx="3">
                  <c:v>0</c:v>
                </c:pt>
                <c:pt idx="4">
                  <c:v>7</c:v>
                </c:pt>
                <c:pt idx="5">
                  <c:v>3</c:v>
                </c:pt>
                <c:pt idx="6">
                  <c:v>10</c:v>
                </c:pt>
                <c:pt idx="7">
                  <c:v>0</c:v>
                </c:pt>
                <c:pt idx="8">
                  <c:v>7</c:v>
                </c:pt>
                <c:pt idx="9">
                  <c:v>3</c:v>
                </c:pt>
                <c:pt idx="10">
                  <c:v>5</c:v>
                </c:pt>
                <c:pt idx="11">
                  <c:v>7</c:v>
                </c:pt>
                <c:pt idx="12">
                  <c:v>3</c:v>
                </c:pt>
                <c:pt idx="13">
                  <c:v>2</c:v>
                </c:pt>
                <c:pt idx="14">
                  <c:v>8</c:v>
                </c:pt>
                <c:pt idx="15">
                  <c:v>2</c:v>
                </c:pt>
                <c:pt idx="16">
                  <c:v>8</c:v>
                </c:pt>
                <c:pt idx="17">
                  <c:v>12</c:v>
                </c:pt>
                <c:pt idx="18">
                  <c:v>1</c:v>
                </c:pt>
                <c:pt idx="19">
                  <c:v>1</c:v>
                </c:pt>
                <c:pt idx="20">
                  <c:v>1</c:v>
                </c:pt>
                <c:pt idx="21">
                  <c:v>5</c:v>
                </c:pt>
                <c:pt idx="22">
                  <c:v>2</c:v>
                </c:pt>
                <c:pt idx="23">
                  <c:v>12</c:v>
                </c:pt>
                <c:pt idx="24">
                  <c:v>8</c:v>
                </c:pt>
                <c:pt idx="25">
                  <c:v>3</c:v>
                </c:pt>
                <c:pt idx="26">
                  <c:v>0</c:v>
                </c:pt>
                <c:pt idx="27">
                  <c:v>3</c:v>
                </c:pt>
                <c:pt idx="28">
                  <c:v>0</c:v>
                </c:pt>
                <c:pt idx="29">
                  <c:v>4</c:v>
                </c:pt>
                <c:pt idx="30">
                  <c:v>3</c:v>
                </c:pt>
                <c:pt idx="31">
                  <c:v>7</c:v>
                </c:pt>
                <c:pt idx="32">
                  <c:v>7</c:v>
                </c:pt>
                <c:pt idx="33">
                  <c:v>6</c:v>
                </c:pt>
                <c:pt idx="34">
                  <c:v>2</c:v>
                </c:pt>
                <c:pt idx="35">
                  <c:v>0</c:v>
                </c:pt>
                <c:pt idx="36">
                  <c:v>0</c:v>
                </c:pt>
                <c:pt idx="37">
                  <c:v>11</c:v>
                </c:pt>
                <c:pt idx="38">
                  <c:v>10</c:v>
                </c:pt>
                <c:pt idx="39">
                  <c:v>2</c:v>
                </c:pt>
                <c:pt idx="40">
                  <c:v>5</c:v>
                </c:pt>
                <c:pt idx="41">
                  <c:v>6</c:v>
                </c:pt>
                <c:pt idx="42">
                  <c:v>5</c:v>
                </c:pt>
                <c:pt idx="43">
                  <c:v>5</c:v>
                </c:pt>
                <c:pt idx="44">
                  <c:v>5</c:v>
                </c:pt>
                <c:pt idx="45">
                  <c:v>12</c:v>
                </c:pt>
                <c:pt idx="46">
                  <c:v>2</c:v>
                </c:pt>
                <c:pt idx="47">
                  <c:v>5</c:v>
                </c:pt>
                <c:pt idx="48">
                  <c:v>7</c:v>
                </c:pt>
                <c:pt idx="49">
                  <c:v>10</c:v>
                </c:pt>
                <c:pt idx="50">
                  <c:v>10</c:v>
                </c:pt>
                <c:pt idx="51">
                  <c:v>1</c:v>
                </c:pt>
                <c:pt idx="52">
                  <c:v>4</c:v>
                </c:pt>
                <c:pt idx="53">
                  <c:v>0</c:v>
                </c:pt>
                <c:pt idx="54">
                  <c:v>11</c:v>
                </c:pt>
                <c:pt idx="55">
                  <c:v>0</c:v>
                </c:pt>
                <c:pt idx="56">
                  <c:v>4</c:v>
                </c:pt>
                <c:pt idx="57">
                  <c:v>11</c:v>
                </c:pt>
                <c:pt idx="58">
                  <c:v>12</c:v>
                </c:pt>
                <c:pt idx="59">
                  <c:v>2</c:v>
                </c:pt>
                <c:pt idx="60">
                  <c:v>3</c:v>
                </c:pt>
                <c:pt idx="61">
                  <c:v>2</c:v>
                </c:pt>
                <c:pt idx="62">
                  <c:v>0</c:v>
                </c:pt>
                <c:pt idx="63">
                  <c:v>0</c:v>
                </c:pt>
                <c:pt idx="64">
                  <c:v>11</c:v>
                </c:pt>
                <c:pt idx="65">
                  <c:v>11</c:v>
                </c:pt>
                <c:pt idx="66">
                  <c:v>12</c:v>
                </c:pt>
                <c:pt idx="67">
                  <c:v>4</c:v>
                </c:pt>
                <c:pt idx="68">
                  <c:v>5</c:v>
                </c:pt>
                <c:pt idx="69">
                  <c:v>2</c:v>
                </c:pt>
                <c:pt idx="70">
                  <c:v>11</c:v>
                </c:pt>
                <c:pt idx="71">
                  <c:v>8</c:v>
                </c:pt>
                <c:pt idx="72">
                  <c:v>4</c:v>
                </c:pt>
                <c:pt idx="73">
                  <c:v>7</c:v>
                </c:pt>
                <c:pt idx="74">
                  <c:v>12</c:v>
                </c:pt>
                <c:pt idx="75">
                  <c:v>0</c:v>
                </c:pt>
                <c:pt idx="76">
                  <c:v>4</c:v>
                </c:pt>
                <c:pt idx="77">
                  <c:v>2</c:v>
                </c:pt>
                <c:pt idx="78">
                  <c:v>11</c:v>
                </c:pt>
                <c:pt idx="79">
                  <c:v>0</c:v>
                </c:pt>
                <c:pt idx="80">
                  <c:v>3</c:v>
                </c:pt>
                <c:pt idx="81">
                  <c:v>12</c:v>
                </c:pt>
                <c:pt idx="82">
                  <c:v>4</c:v>
                </c:pt>
                <c:pt idx="83">
                  <c:v>6</c:v>
                </c:pt>
                <c:pt idx="84">
                  <c:v>0</c:v>
                </c:pt>
                <c:pt idx="85">
                  <c:v>2</c:v>
                </c:pt>
                <c:pt idx="86">
                  <c:v>1</c:v>
                </c:pt>
                <c:pt idx="87">
                  <c:v>8</c:v>
                </c:pt>
                <c:pt idx="88">
                  <c:v>9</c:v>
                </c:pt>
                <c:pt idx="89">
                  <c:v>5</c:v>
                </c:pt>
                <c:pt idx="90">
                  <c:v>9</c:v>
                </c:pt>
                <c:pt idx="91">
                  <c:v>2</c:v>
                </c:pt>
                <c:pt idx="92">
                  <c:v>7</c:v>
                </c:pt>
                <c:pt idx="93">
                  <c:v>7</c:v>
                </c:pt>
                <c:pt idx="94">
                  <c:v>1</c:v>
                </c:pt>
                <c:pt idx="95">
                  <c:v>5</c:v>
                </c:pt>
                <c:pt idx="96">
                  <c:v>6</c:v>
                </c:pt>
                <c:pt idx="97">
                  <c:v>1</c:v>
                </c:pt>
                <c:pt idx="98">
                  <c:v>10</c:v>
                </c:pt>
                <c:pt idx="99">
                  <c:v>9</c:v>
                </c:pt>
                <c:pt idx="100">
                  <c:v>1</c:v>
                </c:pt>
                <c:pt idx="101">
                  <c:v>9</c:v>
                </c:pt>
                <c:pt idx="102">
                  <c:v>0</c:v>
                </c:pt>
                <c:pt idx="103">
                  <c:v>7</c:v>
                </c:pt>
                <c:pt idx="104">
                  <c:v>0</c:v>
                </c:pt>
                <c:pt idx="105">
                  <c:v>8</c:v>
                </c:pt>
                <c:pt idx="106">
                  <c:v>10</c:v>
                </c:pt>
                <c:pt idx="107">
                  <c:v>5</c:v>
                </c:pt>
                <c:pt idx="108">
                  <c:v>6</c:v>
                </c:pt>
                <c:pt idx="109">
                  <c:v>12</c:v>
                </c:pt>
                <c:pt idx="110">
                  <c:v>9</c:v>
                </c:pt>
                <c:pt idx="111">
                  <c:v>6</c:v>
                </c:pt>
                <c:pt idx="112">
                  <c:v>9</c:v>
                </c:pt>
                <c:pt idx="113">
                  <c:v>2</c:v>
                </c:pt>
                <c:pt idx="114">
                  <c:v>1</c:v>
                </c:pt>
                <c:pt idx="115">
                  <c:v>8</c:v>
                </c:pt>
                <c:pt idx="116">
                  <c:v>7</c:v>
                </c:pt>
                <c:pt idx="117">
                  <c:v>12</c:v>
                </c:pt>
                <c:pt idx="118">
                  <c:v>11</c:v>
                </c:pt>
                <c:pt idx="119">
                  <c:v>9</c:v>
                </c:pt>
                <c:pt idx="120">
                  <c:v>6</c:v>
                </c:pt>
                <c:pt idx="121">
                  <c:v>8</c:v>
                </c:pt>
                <c:pt idx="122">
                  <c:v>3</c:v>
                </c:pt>
                <c:pt idx="123">
                  <c:v>12</c:v>
                </c:pt>
                <c:pt idx="124">
                  <c:v>3</c:v>
                </c:pt>
                <c:pt idx="125">
                  <c:v>0</c:v>
                </c:pt>
                <c:pt idx="126">
                  <c:v>7</c:v>
                </c:pt>
                <c:pt idx="127">
                  <c:v>11</c:v>
                </c:pt>
                <c:pt idx="128">
                  <c:v>2</c:v>
                </c:pt>
                <c:pt idx="129">
                  <c:v>6</c:v>
                </c:pt>
                <c:pt idx="130">
                  <c:v>11</c:v>
                </c:pt>
                <c:pt idx="131">
                  <c:v>1</c:v>
                </c:pt>
                <c:pt idx="132">
                  <c:v>1</c:v>
                </c:pt>
                <c:pt idx="133">
                  <c:v>6</c:v>
                </c:pt>
                <c:pt idx="134">
                  <c:v>5</c:v>
                </c:pt>
                <c:pt idx="135">
                  <c:v>2</c:v>
                </c:pt>
                <c:pt idx="136">
                  <c:v>8</c:v>
                </c:pt>
                <c:pt idx="137">
                  <c:v>9</c:v>
                </c:pt>
                <c:pt idx="138">
                  <c:v>12</c:v>
                </c:pt>
                <c:pt idx="139">
                  <c:v>5</c:v>
                </c:pt>
                <c:pt idx="140">
                  <c:v>9</c:v>
                </c:pt>
                <c:pt idx="141">
                  <c:v>9</c:v>
                </c:pt>
                <c:pt idx="142">
                  <c:v>5</c:v>
                </c:pt>
                <c:pt idx="143">
                  <c:v>0</c:v>
                </c:pt>
                <c:pt idx="144">
                  <c:v>3</c:v>
                </c:pt>
                <c:pt idx="145">
                  <c:v>9</c:v>
                </c:pt>
                <c:pt idx="146">
                  <c:v>5</c:v>
                </c:pt>
                <c:pt idx="147">
                  <c:v>5</c:v>
                </c:pt>
                <c:pt idx="148">
                  <c:v>10</c:v>
                </c:pt>
                <c:pt idx="149">
                  <c:v>11</c:v>
                </c:pt>
              </c:numCache>
            </c:numRef>
          </c:xVal>
          <c:yVal>
            <c:numRef>
              <c:f>'2a. Exploring data'!$K$2:$K$151</c:f>
              <c:numCache>
                <c:formatCode>General</c:formatCode>
                <c:ptCount val="150"/>
                <c:pt idx="0">
                  <c:v>91640</c:v>
                </c:pt>
                <c:pt idx="1">
                  <c:v>73620</c:v>
                </c:pt>
                <c:pt idx="2">
                  <c:v>89890</c:v>
                </c:pt>
                <c:pt idx="3">
                  <c:v>53380</c:v>
                </c:pt>
                <c:pt idx="4">
                  <c:v>81460</c:v>
                </c:pt>
                <c:pt idx="5">
                  <c:v>67430</c:v>
                </c:pt>
                <c:pt idx="6">
                  <c:v>167100</c:v>
                </c:pt>
                <c:pt idx="7">
                  <c:v>41480</c:v>
                </c:pt>
                <c:pt idx="8">
                  <c:v>88560</c:v>
                </c:pt>
                <c:pt idx="9">
                  <c:v>85070</c:v>
                </c:pt>
                <c:pt idx="10">
                  <c:v>70700</c:v>
                </c:pt>
                <c:pt idx="11">
                  <c:v>65060</c:v>
                </c:pt>
                <c:pt idx="12">
                  <c:v>52970</c:v>
                </c:pt>
                <c:pt idx="13">
                  <c:v>35680</c:v>
                </c:pt>
                <c:pt idx="14">
                  <c:v>54480</c:v>
                </c:pt>
                <c:pt idx="15">
                  <c:v>54410</c:v>
                </c:pt>
                <c:pt idx="16">
                  <c:v>59350</c:v>
                </c:pt>
                <c:pt idx="17">
                  <c:v>121670</c:v>
                </c:pt>
                <c:pt idx="18">
                  <c:v>22400</c:v>
                </c:pt>
                <c:pt idx="19">
                  <c:v>38300</c:v>
                </c:pt>
                <c:pt idx="20">
                  <c:v>47060</c:v>
                </c:pt>
                <c:pt idx="21">
                  <c:v>76300</c:v>
                </c:pt>
                <c:pt idx="22">
                  <c:v>56550</c:v>
                </c:pt>
                <c:pt idx="23">
                  <c:v>63970</c:v>
                </c:pt>
                <c:pt idx="24">
                  <c:v>82230</c:v>
                </c:pt>
                <c:pt idx="25">
                  <c:v>65070</c:v>
                </c:pt>
                <c:pt idx="26">
                  <c:v>42900</c:v>
                </c:pt>
                <c:pt idx="27">
                  <c:v>73520</c:v>
                </c:pt>
                <c:pt idx="28">
                  <c:v>45670</c:v>
                </c:pt>
                <c:pt idx="29">
                  <c:v>54490</c:v>
                </c:pt>
                <c:pt idx="30">
                  <c:v>35810</c:v>
                </c:pt>
                <c:pt idx="31">
                  <c:v>142130</c:v>
                </c:pt>
                <c:pt idx="32">
                  <c:v>85860</c:v>
                </c:pt>
                <c:pt idx="33">
                  <c:v>48620</c:v>
                </c:pt>
                <c:pt idx="34">
                  <c:v>35870</c:v>
                </c:pt>
                <c:pt idx="35">
                  <c:v>34360</c:v>
                </c:pt>
                <c:pt idx="36">
                  <c:v>34750</c:v>
                </c:pt>
                <c:pt idx="37">
                  <c:v>18340</c:v>
                </c:pt>
                <c:pt idx="38">
                  <c:v>53770</c:v>
                </c:pt>
                <c:pt idx="39">
                  <c:v>51010</c:v>
                </c:pt>
                <c:pt idx="40">
                  <c:v>84040</c:v>
                </c:pt>
                <c:pt idx="41">
                  <c:v>73970</c:v>
                </c:pt>
                <c:pt idx="42">
                  <c:v>83430</c:v>
                </c:pt>
                <c:pt idx="43">
                  <c:v>65660</c:v>
                </c:pt>
                <c:pt idx="44">
                  <c:v>40500</c:v>
                </c:pt>
                <c:pt idx="45">
                  <c:v>80430</c:v>
                </c:pt>
                <c:pt idx="46">
                  <c:v>41070</c:v>
                </c:pt>
                <c:pt idx="47">
                  <c:v>94860</c:v>
                </c:pt>
                <c:pt idx="48">
                  <c:v>100370</c:v>
                </c:pt>
                <c:pt idx="49">
                  <c:v>33910</c:v>
                </c:pt>
                <c:pt idx="50">
                  <c:v>124810</c:v>
                </c:pt>
                <c:pt idx="51">
                  <c:v>55250</c:v>
                </c:pt>
                <c:pt idx="52">
                  <c:v>59990</c:v>
                </c:pt>
                <c:pt idx="53">
                  <c:v>48770</c:v>
                </c:pt>
                <c:pt idx="54">
                  <c:v>167330</c:v>
                </c:pt>
                <c:pt idx="55">
                  <c:v>42080</c:v>
                </c:pt>
                <c:pt idx="56">
                  <c:v>61560</c:v>
                </c:pt>
                <c:pt idx="57">
                  <c:v>84050</c:v>
                </c:pt>
                <c:pt idx="58">
                  <c:v>140770</c:v>
                </c:pt>
                <c:pt idx="59">
                  <c:v>59610</c:v>
                </c:pt>
                <c:pt idx="60">
                  <c:v>56800</c:v>
                </c:pt>
                <c:pt idx="61">
                  <c:v>69010</c:v>
                </c:pt>
                <c:pt idx="62">
                  <c:v>47190</c:v>
                </c:pt>
                <c:pt idx="63">
                  <c:v>21110</c:v>
                </c:pt>
                <c:pt idx="64">
                  <c:v>139600</c:v>
                </c:pt>
                <c:pt idx="65">
                  <c:v>164900</c:v>
                </c:pt>
                <c:pt idx="66">
                  <c:v>135360</c:v>
                </c:pt>
                <c:pt idx="67">
                  <c:v>73270</c:v>
                </c:pt>
                <c:pt idx="68">
                  <c:v>65020</c:v>
                </c:pt>
                <c:pt idx="69">
                  <c:v>32100</c:v>
                </c:pt>
                <c:pt idx="70">
                  <c:v>127340</c:v>
                </c:pt>
                <c:pt idx="71">
                  <c:v>133500</c:v>
                </c:pt>
                <c:pt idx="72">
                  <c:v>59290</c:v>
                </c:pt>
                <c:pt idx="73">
                  <c:v>143830</c:v>
                </c:pt>
                <c:pt idx="74">
                  <c:v>10</c:v>
                </c:pt>
                <c:pt idx="75">
                  <c:v>43350</c:v>
                </c:pt>
                <c:pt idx="76">
                  <c:v>59160</c:v>
                </c:pt>
                <c:pt idx="77">
                  <c:v>65410</c:v>
                </c:pt>
                <c:pt idx="78">
                  <c:v>119530</c:v>
                </c:pt>
                <c:pt idx="79">
                  <c:v>26080</c:v>
                </c:pt>
                <c:pt idx="80">
                  <c:v>51500</c:v>
                </c:pt>
                <c:pt idx="81">
                  <c:v>154640</c:v>
                </c:pt>
                <c:pt idx="82">
                  <c:v>116800</c:v>
                </c:pt>
                <c:pt idx="83">
                  <c:v>70400</c:v>
                </c:pt>
                <c:pt idx="84">
                  <c:v>44610</c:v>
                </c:pt>
                <c:pt idx="85">
                  <c:v>53370</c:v>
                </c:pt>
                <c:pt idx="86">
                  <c:v>63170</c:v>
                </c:pt>
                <c:pt idx="87">
                  <c:v>91950</c:v>
                </c:pt>
                <c:pt idx="88">
                  <c:v>77030</c:v>
                </c:pt>
                <c:pt idx="89">
                  <c:v>79770</c:v>
                </c:pt>
                <c:pt idx="90">
                  <c:v>113390</c:v>
                </c:pt>
                <c:pt idx="91">
                  <c:v>96920</c:v>
                </c:pt>
                <c:pt idx="92">
                  <c:v>52650</c:v>
                </c:pt>
                <c:pt idx="93">
                  <c:v>58890</c:v>
                </c:pt>
                <c:pt idx="94">
                  <c:v>47120</c:v>
                </c:pt>
                <c:pt idx="95">
                  <c:v>38700</c:v>
                </c:pt>
                <c:pt idx="96">
                  <c:v>84110</c:v>
                </c:pt>
                <c:pt idx="97">
                  <c:v>35470</c:v>
                </c:pt>
                <c:pt idx="98">
                  <c:v>96440</c:v>
                </c:pt>
                <c:pt idx="99">
                  <c:v>89750</c:v>
                </c:pt>
                <c:pt idx="100">
                  <c:v>36000</c:v>
                </c:pt>
                <c:pt idx="101">
                  <c:v>81460</c:v>
                </c:pt>
                <c:pt idx="102">
                  <c:v>55260</c:v>
                </c:pt>
                <c:pt idx="103">
                  <c:v>66240</c:v>
                </c:pt>
                <c:pt idx="104">
                  <c:v>35100</c:v>
                </c:pt>
                <c:pt idx="105">
                  <c:v>106860</c:v>
                </c:pt>
                <c:pt idx="106">
                  <c:v>171440</c:v>
                </c:pt>
                <c:pt idx="107">
                  <c:v>88370</c:v>
                </c:pt>
                <c:pt idx="108">
                  <c:v>82560</c:v>
                </c:pt>
                <c:pt idx="109">
                  <c:v>129230</c:v>
                </c:pt>
                <c:pt idx="110">
                  <c:v>31570</c:v>
                </c:pt>
                <c:pt idx="111">
                  <c:v>81310</c:v>
                </c:pt>
                <c:pt idx="112">
                  <c:v>117420</c:v>
                </c:pt>
                <c:pt idx="113">
                  <c:v>76880</c:v>
                </c:pt>
                <c:pt idx="114">
                  <c:v>49030</c:v>
                </c:pt>
                <c:pt idx="115">
                  <c:v>86110</c:v>
                </c:pt>
                <c:pt idx="116">
                  <c:v>70020</c:v>
                </c:pt>
                <c:pt idx="117">
                  <c:v>74390</c:v>
                </c:pt>
                <c:pt idx="118">
                  <c:v>160160</c:v>
                </c:pt>
                <c:pt idx="119">
                  <c:v>134520</c:v>
                </c:pt>
                <c:pt idx="120">
                  <c:v>115650</c:v>
                </c:pt>
                <c:pt idx="121">
                  <c:v>68970</c:v>
                </c:pt>
                <c:pt idx="122">
                  <c:v>70200</c:v>
                </c:pt>
                <c:pt idx="123">
                  <c:v>72620</c:v>
                </c:pt>
                <c:pt idx="124">
                  <c:v>61730</c:v>
                </c:pt>
                <c:pt idx="125">
                  <c:v>47840</c:v>
                </c:pt>
                <c:pt idx="126">
                  <c:v>49910</c:v>
                </c:pt>
                <c:pt idx="127">
                  <c:v>80540</c:v>
                </c:pt>
                <c:pt idx="128">
                  <c:v>66540</c:v>
                </c:pt>
                <c:pt idx="129">
                  <c:v>65410</c:v>
                </c:pt>
                <c:pt idx="130">
                  <c:v>57600</c:v>
                </c:pt>
                <c:pt idx="131">
                  <c:v>73860</c:v>
                </c:pt>
                <c:pt idx="132">
                  <c:v>44090</c:v>
                </c:pt>
                <c:pt idx="133">
                  <c:v>101750</c:v>
                </c:pt>
                <c:pt idx="134">
                  <c:v>38450</c:v>
                </c:pt>
                <c:pt idx="135">
                  <c:v>79310</c:v>
                </c:pt>
                <c:pt idx="136">
                  <c:v>69520</c:v>
                </c:pt>
                <c:pt idx="137">
                  <c:v>83300</c:v>
                </c:pt>
                <c:pt idx="138">
                  <c:v>149750</c:v>
                </c:pt>
                <c:pt idx="139">
                  <c:v>50280</c:v>
                </c:pt>
                <c:pt idx="140">
                  <c:v>93760</c:v>
                </c:pt>
                <c:pt idx="141">
                  <c:v>150700</c:v>
                </c:pt>
                <c:pt idx="142">
                  <c:v>45330</c:v>
                </c:pt>
                <c:pt idx="143">
                  <c:v>51290</c:v>
                </c:pt>
                <c:pt idx="144">
                  <c:v>55350</c:v>
                </c:pt>
                <c:pt idx="145">
                  <c:v>130040</c:v>
                </c:pt>
                <c:pt idx="146">
                  <c:v>49660</c:v>
                </c:pt>
                <c:pt idx="147">
                  <c:v>53490</c:v>
                </c:pt>
                <c:pt idx="148">
                  <c:v>125550</c:v>
                </c:pt>
                <c:pt idx="149">
                  <c:v>129130</c:v>
                </c:pt>
              </c:numCache>
            </c:numRef>
          </c:yVal>
          <c:smooth val="0"/>
          <c:extLst>
            <c:ext xmlns:c16="http://schemas.microsoft.com/office/drawing/2014/chart" uri="{C3380CC4-5D6E-409C-BE32-E72D297353CC}">
              <c16:uniqueId val="{00000000-65B7-854C-AEFC-DC5528B859F3}"/>
            </c:ext>
          </c:extLst>
        </c:ser>
        <c:dLbls>
          <c:showLegendKey val="0"/>
          <c:showVal val="0"/>
          <c:showCatName val="0"/>
          <c:showSerName val="0"/>
          <c:showPercent val="0"/>
          <c:showBubbleSize val="0"/>
        </c:dLbls>
        <c:axId val="861819951"/>
        <c:axId val="2072048144"/>
      </c:scatterChart>
      <c:valAx>
        <c:axId val="8618199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prmotional campaigns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048144"/>
        <c:crosses val="autoZero"/>
        <c:crossBetween val="midCat"/>
      </c:valAx>
      <c:valAx>
        <c:axId val="2072048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8199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Interaction</a:t>
            </a:r>
            <a:r>
              <a:rPr lang="en-US" baseline="0"/>
              <a:t> v. Bike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'2a. Exploring data'!$U$1</c:f>
              <c:strCache>
                <c:ptCount val="1"/>
                <c:pt idx="0">
                  <c:v>Sales ($)</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'2a. Exploring data'!$T$2:$T$151</c:f>
              <c:numCache>
                <c:formatCode>General</c:formatCode>
                <c:ptCount val="150"/>
                <c:pt idx="0">
                  <c:v>26250</c:v>
                </c:pt>
                <c:pt idx="1">
                  <c:v>14000</c:v>
                </c:pt>
                <c:pt idx="2">
                  <c:v>27860</c:v>
                </c:pt>
                <c:pt idx="3">
                  <c:v>0</c:v>
                </c:pt>
                <c:pt idx="4">
                  <c:v>18550</c:v>
                </c:pt>
                <c:pt idx="5">
                  <c:v>7950</c:v>
                </c:pt>
                <c:pt idx="6">
                  <c:v>53700</c:v>
                </c:pt>
                <c:pt idx="7">
                  <c:v>0</c:v>
                </c:pt>
                <c:pt idx="8">
                  <c:v>16100</c:v>
                </c:pt>
                <c:pt idx="9">
                  <c:v>11460</c:v>
                </c:pt>
                <c:pt idx="10">
                  <c:v>11550</c:v>
                </c:pt>
                <c:pt idx="11">
                  <c:v>16170</c:v>
                </c:pt>
                <c:pt idx="12">
                  <c:v>10110</c:v>
                </c:pt>
                <c:pt idx="13">
                  <c:v>280</c:v>
                </c:pt>
                <c:pt idx="14">
                  <c:v>3360</c:v>
                </c:pt>
                <c:pt idx="15">
                  <c:v>4320</c:v>
                </c:pt>
                <c:pt idx="16">
                  <c:v>11920</c:v>
                </c:pt>
                <c:pt idx="17">
                  <c:v>41760</c:v>
                </c:pt>
                <c:pt idx="18">
                  <c:v>1640</c:v>
                </c:pt>
                <c:pt idx="19">
                  <c:v>890</c:v>
                </c:pt>
                <c:pt idx="20">
                  <c:v>5200</c:v>
                </c:pt>
                <c:pt idx="21">
                  <c:v>13350</c:v>
                </c:pt>
                <c:pt idx="22">
                  <c:v>6220</c:v>
                </c:pt>
                <c:pt idx="23">
                  <c:v>10440</c:v>
                </c:pt>
                <c:pt idx="24">
                  <c:v>17520</c:v>
                </c:pt>
                <c:pt idx="25">
                  <c:v>9510</c:v>
                </c:pt>
                <c:pt idx="26">
                  <c:v>0</c:v>
                </c:pt>
                <c:pt idx="27">
                  <c:v>10710</c:v>
                </c:pt>
                <c:pt idx="28">
                  <c:v>0</c:v>
                </c:pt>
                <c:pt idx="29">
                  <c:v>10280</c:v>
                </c:pt>
                <c:pt idx="30">
                  <c:v>6300</c:v>
                </c:pt>
                <c:pt idx="31">
                  <c:v>40460</c:v>
                </c:pt>
                <c:pt idx="32">
                  <c:v>20860</c:v>
                </c:pt>
                <c:pt idx="33">
                  <c:v>8520</c:v>
                </c:pt>
                <c:pt idx="34">
                  <c:v>8480</c:v>
                </c:pt>
                <c:pt idx="35">
                  <c:v>0</c:v>
                </c:pt>
                <c:pt idx="36">
                  <c:v>0</c:v>
                </c:pt>
                <c:pt idx="37">
                  <c:v>770</c:v>
                </c:pt>
                <c:pt idx="38">
                  <c:v>10100</c:v>
                </c:pt>
                <c:pt idx="39">
                  <c:v>6600</c:v>
                </c:pt>
                <c:pt idx="40">
                  <c:v>20550</c:v>
                </c:pt>
                <c:pt idx="41">
                  <c:v>19560</c:v>
                </c:pt>
                <c:pt idx="42">
                  <c:v>14150</c:v>
                </c:pt>
                <c:pt idx="43">
                  <c:v>12750</c:v>
                </c:pt>
                <c:pt idx="44">
                  <c:v>3950</c:v>
                </c:pt>
                <c:pt idx="45">
                  <c:v>23160</c:v>
                </c:pt>
                <c:pt idx="46">
                  <c:v>4620</c:v>
                </c:pt>
                <c:pt idx="47">
                  <c:v>22950</c:v>
                </c:pt>
                <c:pt idx="48">
                  <c:v>24640</c:v>
                </c:pt>
                <c:pt idx="49">
                  <c:v>3600</c:v>
                </c:pt>
                <c:pt idx="50">
                  <c:v>34900</c:v>
                </c:pt>
                <c:pt idx="51">
                  <c:v>2430</c:v>
                </c:pt>
                <c:pt idx="52">
                  <c:v>7960</c:v>
                </c:pt>
                <c:pt idx="53">
                  <c:v>0</c:v>
                </c:pt>
                <c:pt idx="54">
                  <c:v>50050</c:v>
                </c:pt>
                <c:pt idx="55">
                  <c:v>0</c:v>
                </c:pt>
                <c:pt idx="56">
                  <c:v>7000</c:v>
                </c:pt>
                <c:pt idx="57">
                  <c:v>27940</c:v>
                </c:pt>
                <c:pt idx="58">
                  <c:v>42000</c:v>
                </c:pt>
                <c:pt idx="59">
                  <c:v>8940</c:v>
                </c:pt>
                <c:pt idx="60">
                  <c:v>6870</c:v>
                </c:pt>
                <c:pt idx="61">
                  <c:v>5460</c:v>
                </c:pt>
                <c:pt idx="62">
                  <c:v>0</c:v>
                </c:pt>
                <c:pt idx="63">
                  <c:v>0</c:v>
                </c:pt>
                <c:pt idx="64">
                  <c:v>46420</c:v>
                </c:pt>
                <c:pt idx="65">
                  <c:v>55440</c:v>
                </c:pt>
                <c:pt idx="66">
                  <c:v>34800</c:v>
                </c:pt>
                <c:pt idx="67">
                  <c:v>18040</c:v>
                </c:pt>
                <c:pt idx="68">
                  <c:v>17750</c:v>
                </c:pt>
                <c:pt idx="69">
                  <c:v>4080</c:v>
                </c:pt>
                <c:pt idx="70">
                  <c:v>39050</c:v>
                </c:pt>
                <c:pt idx="71">
                  <c:v>42480</c:v>
                </c:pt>
                <c:pt idx="72">
                  <c:v>11800</c:v>
                </c:pt>
                <c:pt idx="73">
                  <c:v>37450</c:v>
                </c:pt>
                <c:pt idx="74">
                  <c:v>11040</c:v>
                </c:pt>
                <c:pt idx="75">
                  <c:v>0</c:v>
                </c:pt>
                <c:pt idx="76">
                  <c:v>12560</c:v>
                </c:pt>
                <c:pt idx="77">
                  <c:v>5120</c:v>
                </c:pt>
                <c:pt idx="78">
                  <c:v>34540</c:v>
                </c:pt>
                <c:pt idx="79">
                  <c:v>0</c:v>
                </c:pt>
                <c:pt idx="80">
                  <c:v>8040</c:v>
                </c:pt>
                <c:pt idx="81">
                  <c:v>42480</c:v>
                </c:pt>
                <c:pt idx="82">
                  <c:v>20880</c:v>
                </c:pt>
                <c:pt idx="83">
                  <c:v>13380</c:v>
                </c:pt>
                <c:pt idx="84">
                  <c:v>0</c:v>
                </c:pt>
                <c:pt idx="85">
                  <c:v>4500</c:v>
                </c:pt>
                <c:pt idx="86">
                  <c:v>4380</c:v>
                </c:pt>
                <c:pt idx="87">
                  <c:v>28000</c:v>
                </c:pt>
                <c:pt idx="88">
                  <c:v>19890</c:v>
                </c:pt>
                <c:pt idx="89">
                  <c:v>18850</c:v>
                </c:pt>
                <c:pt idx="90">
                  <c:v>28350</c:v>
                </c:pt>
                <c:pt idx="91">
                  <c:v>8920</c:v>
                </c:pt>
                <c:pt idx="92">
                  <c:v>13650</c:v>
                </c:pt>
                <c:pt idx="93">
                  <c:v>17570</c:v>
                </c:pt>
                <c:pt idx="94">
                  <c:v>2420</c:v>
                </c:pt>
                <c:pt idx="95">
                  <c:v>4050</c:v>
                </c:pt>
                <c:pt idx="96">
                  <c:v>20700</c:v>
                </c:pt>
                <c:pt idx="97">
                  <c:v>3400</c:v>
                </c:pt>
                <c:pt idx="98">
                  <c:v>30100</c:v>
                </c:pt>
                <c:pt idx="99">
                  <c:v>23850</c:v>
                </c:pt>
                <c:pt idx="100">
                  <c:v>880</c:v>
                </c:pt>
                <c:pt idx="101">
                  <c:v>21330</c:v>
                </c:pt>
                <c:pt idx="102">
                  <c:v>0</c:v>
                </c:pt>
                <c:pt idx="103">
                  <c:v>12600</c:v>
                </c:pt>
                <c:pt idx="104">
                  <c:v>0</c:v>
                </c:pt>
                <c:pt idx="105">
                  <c:v>28880</c:v>
                </c:pt>
                <c:pt idx="106">
                  <c:v>58300</c:v>
                </c:pt>
                <c:pt idx="107">
                  <c:v>16350</c:v>
                </c:pt>
                <c:pt idx="108">
                  <c:v>20340</c:v>
                </c:pt>
                <c:pt idx="109">
                  <c:v>34680</c:v>
                </c:pt>
                <c:pt idx="110">
                  <c:v>1170</c:v>
                </c:pt>
                <c:pt idx="111">
                  <c:v>17820</c:v>
                </c:pt>
                <c:pt idx="112">
                  <c:v>27900</c:v>
                </c:pt>
                <c:pt idx="113">
                  <c:v>13400</c:v>
                </c:pt>
                <c:pt idx="114">
                  <c:v>2720</c:v>
                </c:pt>
                <c:pt idx="115">
                  <c:v>27680</c:v>
                </c:pt>
                <c:pt idx="116">
                  <c:v>20650</c:v>
                </c:pt>
                <c:pt idx="117">
                  <c:v>15000</c:v>
                </c:pt>
                <c:pt idx="118">
                  <c:v>51920</c:v>
                </c:pt>
                <c:pt idx="119">
                  <c:v>37170</c:v>
                </c:pt>
                <c:pt idx="120">
                  <c:v>25140</c:v>
                </c:pt>
                <c:pt idx="121">
                  <c:v>13120</c:v>
                </c:pt>
                <c:pt idx="122">
                  <c:v>15330</c:v>
                </c:pt>
                <c:pt idx="123">
                  <c:v>10800</c:v>
                </c:pt>
                <c:pt idx="124">
                  <c:v>11670</c:v>
                </c:pt>
                <c:pt idx="125">
                  <c:v>0</c:v>
                </c:pt>
                <c:pt idx="126">
                  <c:v>10640</c:v>
                </c:pt>
                <c:pt idx="127">
                  <c:v>23760</c:v>
                </c:pt>
                <c:pt idx="128">
                  <c:v>6300</c:v>
                </c:pt>
                <c:pt idx="129">
                  <c:v>13500</c:v>
                </c:pt>
                <c:pt idx="130">
                  <c:v>7480</c:v>
                </c:pt>
                <c:pt idx="131">
                  <c:v>3110</c:v>
                </c:pt>
                <c:pt idx="132">
                  <c:v>1410</c:v>
                </c:pt>
                <c:pt idx="133">
                  <c:v>22320</c:v>
                </c:pt>
                <c:pt idx="134">
                  <c:v>8150</c:v>
                </c:pt>
                <c:pt idx="135">
                  <c:v>10660</c:v>
                </c:pt>
                <c:pt idx="136">
                  <c:v>14640</c:v>
                </c:pt>
                <c:pt idx="137">
                  <c:v>22680</c:v>
                </c:pt>
                <c:pt idx="138">
                  <c:v>50760</c:v>
                </c:pt>
                <c:pt idx="139">
                  <c:v>5800</c:v>
                </c:pt>
                <c:pt idx="140">
                  <c:v>30150</c:v>
                </c:pt>
                <c:pt idx="141">
                  <c:v>44730</c:v>
                </c:pt>
                <c:pt idx="142">
                  <c:v>2950</c:v>
                </c:pt>
                <c:pt idx="143">
                  <c:v>0</c:v>
                </c:pt>
                <c:pt idx="144">
                  <c:v>10170</c:v>
                </c:pt>
                <c:pt idx="145">
                  <c:v>37620</c:v>
                </c:pt>
                <c:pt idx="146">
                  <c:v>5750</c:v>
                </c:pt>
                <c:pt idx="147">
                  <c:v>5100</c:v>
                </c:pt>
                <c:pt idx="148">
                  <c:v>37900</c:v>
                </c:pt>
                <c:pt idx="149">
                  <c:v>37950</c:v>
                </c:pt>
              </c:numCache>
            </c:numRef>
          </c:xVal>
          <c:yVal>
            <c:numRef>
              <c:f>'2a. Exploring data'!$U$2:$U$151</c:f>
              <c:numCache>
                <c:formatCode>General</c:formatCode>
                <c:ptCount val="150"/>
                <c:pt idx="0">
                  <c:v>91640</c:v>
                </c:pt>
                <c:pt idx="1">
                  <c:v>73620</c:v>
                </c:pt>
                <c:pt idx="2">
                  <c:v>89890</c:v>
                </c:pt>
                <c:pt idx="3">
                  <c:v>53380</c:v>
                </c:pt>
                <c:pt idx="4">
                  <c:v>81460</c:v>
                </c:pt>
                <c:pt idx="5">
                  <c:v>67430</c:v>
                </c:pt>
                <c:pt idx="6">
                  <c:v>167100</c:v>
                </c:pt>
                <c:pt idx="7">
                  <c:v>41480</c:v>
                </c:pt>
                <c:pt idx="8">
                  <c:v>88560</c:v>
                </c:pt>
                <c:pt idx="9">
                  <c:v>85070</c:v>
                </c:pt>
                <c:pt idx="10">
                  <c:v>70700</c:v>
                </c:pt>
                <c:pt idx="11">
                  <c:v>65060</c:v>
                </c:pt>
                <c:pt idx="12">
                  <c:v>52970</c:v>
                </c:pt>
                <c:pt idx="13">
                  <c:v>35680</c:v>
                </c:pt>
                <c:pt idx="14">
                  <c:v>54480</c:v>
                </c:pt>
                <c:pt idx="15">
                  <c:v>54410</c:v>
                </c:pt>
                <c:pt idx="16">
                  <c:v>59350</c:v>
                </c:pt>
                <c:pt idx="17">
                  <c:v>121670</c:v>
                </c:pt>
                <c:pt idx="18">
                  <c:v>22400</c:v>
                </c:pt>
                <c:pt idx="19">
                  <c:v>38300</c:v>
                </c:pt>
                <c:pt idx="20">
                  <c:v>47060</c:v>
                </c:pt>
                <c:pt idx="21">
                  <c:v>76300</c:v>
                </c:pt>
                <c:pt idx="22">
                  <c:v>56550</c:v>
                </c:pt>
                <c:pt idx="23">
                  <c:v>63970</c:v>
                </c:pt>
                <c:pt idx="24">
                  <c:v>82230</c:v>
                </c:pt>
                <c:pt idx="25">
                  <c:v>65070</c:v>
                </c:pt>
                <c:pt idx="26">
                  <c:v>42900</c:v>
                </c:pt>
                <c:pt idx="27">
                  <c:v>73520</c:v>
                </c:pt>
                <c:pt idx="28">
                  <c:v>45670</c:v>
                </c:pt>
                <c:pt idx="29">
                  <c:v>54490</c:v>
                </c:pt>
                <c:pt idx="30">
                  <c:v>35810</c:v>
                </c:pt>
                <c:pt idx="31">
                  <c:v>142130</c:v>
                </c:pt>
                <c:pt idx="32">
                  <c:v>85860</c:v>
                </c:pt>
                <c:pt idx="33">
                  <c:v>48620</c:v>
                </c:pt>
                <c:pt idx="34">
                  <c:v>35870</c:v>
                </c:pt>
                <c:pt idx="35">
                  <c:v>34360</c:v>
                </c:pt>
                <c:pt idx="36">
                  <c:v>34750</c:v>
                </c:pt>
                <c:pt idx="37">
                  <c:v>18340</c:v>
                </c:pt>
                <c:pt idx="38">
                  <c:v>53770</c:v>
                </c:pt>
                <c:pt idx="39">
                  <c:v>51010</c:v>
                </c:pt>
                <c:pt idx="40">
                  <c:v>84040</c:v>
                </c:pt>
                <c:pt idx="41">
                  <c:v>73970</c:v>
                </c:pt>
                <c:pt idx="42">
                  <c:v>83430</c:v>
                </c:pt>
                <c:pt idx="43">
                  <c:v>65660</c:v>
                </c:pt>
                <c:pt idx="44">
                  <c:v>40500</c:v>
                </c:pt>
                <c:pt idx="45">
                  <c:v>80430</c:v>
                </c:pt>
                <c:pt idx="46">
                  <c:v>41070</c:v>
                </c:pt>
                <c:pt idx="47">
                  <c:v>94860</c:v>
                </c:pt>
                <c:pt idx="48">
                  <c:v>100370</c:v>
                </c:pt>
                <c:pt idx="49">
                  <c:v>33910</c:v>
                </c:pt>
                <c:pt idx="50">
                  <c:v>124810</c:v>
                </c:pt>
                <c:pt idx="51">
                  <c:v>55250</c:v>
                </c:pt>
                <c:pt idx="52">
                  <c:v>59990</c:v>
                </c:pt>
                <c:pt idx="53">
                  <c:v>48770</c:v>
                </c:pt>
                <c:pt idx="54">
                  <c:v>167330</c:v>
                </c:pt>
                <c:pt idx="55">
                  <c:v>42080</c:v>
                </c:pt>
                <c:pt idx="56">
                  <c:v>61560</c:v>
                </c:pt>
                <c:pt idx="57">
                  <c:v>84050</c:v>
                </c:pt>
                <c:pt idx="58">
                  <c:v>140770</c:v>
                </c:pt>
                <c:pt idx="59">
                  <c:v>59610</c:v>
                </c:pt>
                <c:pt idx="60">
                  <c:v>56800</c:v>
                </c:pt>
                <c:pt idx="61">
                  <c:v>69010</c:v>
                </c:pt>
                <c:pt idx="62">
                  <c:v>47190</c:v>
                </c:pt>
                <c:pt idx="63">
                  <c:v>21110</c:v>
                </c:pt>
                <c:pt idx="64">
                  <c:v>139600</c:v>
                </c:pt>
                <c:pt idx="65">
                  <c:v>164900</c:v>
                </c:pt>
                <c:pt idx="66">
                  <c:v>135360</c:v>
                </c:pt>
                <c:pt idx="67">
                  <c:v>73270</c:v>
                </c:pt>
                <c:pt idx="68">
                  <c:v>65020</c:v>
                </c:pt>
                <c:pt idx="69">
                  <c:v>32100</c:v>
                </c:pt>
                <c:pt idx="70">
                  <c:v>127340</c:v>
                </c:pt>
                <c:pt idx="71">
                  <c:v>133500</c:v>
                </c:pt>
                <c:pt idx="72">
                  <c:v>59290</c:v>
                </c:pt>
                <c:pt idx="73">
                  <c:v>143830</c:v>
                </c:pt>
                <c:pt idx="74">
                  <c:v>10</c:v>
                </c:pt>
                <c:pt idx="75">
                  <c:v>43350</c:v>
                </c:pt>
                <c:pt idx="76">
                  <c:v>59160</c:v>
                </c:pt>
                <c:pt idx="77">
                  <c:v>65410</c:v>
                </c:pt>
                <c:pt idx="78">
                  <c:v>119530</c:v>
                </c:pt>
                <c:pt idx="79">
                  <c:v>26080</c:v>
                </c:pt>
                <c:pt idx="80">
                  <c:v>51500</c:v>
                </c:pt>
                <c:pt idx="81">
                  <c:v>154640</c:v>
                </c:pt>
                <c:pt idx="82">
                  <c:v>116800</c:v>
                </c:pt>
                <c:pt idx="83">
                  <c:v>70400</c:v>
                </c:pt>
                <c:pt idx="84">
                  <c:v>44610</c:v>
                </c:pt>
                <c:pt idx="85">
                  <c:v>53370</c:v>
                </c:pt>
                <c:pt idx="86">
                  <c:v>63170</c:v>
                </c:pt>
                <c:pt idx="87">
                  <c:v>91950</c:v>
                </c:pt>
                <c:pt idx="88">
                  <c:v>77030</c:v>
                </c:pt>
                <c:pt idx="89">
                  <c:v>79770</c:v>
                </c:pt>
                <c:pt idx="90">
                  <c:v>113390</c:v>
                </c:pt>
                <c:pt idx="91">
                  <c:v>96920</c:v>
                </c:pt>
                <c:pt idx="92">
                  <c:v>52650</c:v>
                </c:pt>
                <c:pt idx="93">
                  <c:v>58890</c:v>
                </c:pt>
                <c:pt idx="94">
                  <c:v>47120</c:v>
                </c:pt>
                <c:pt idx="95">
                  <c:v>38700</c:v>
                </c:pt>
                <c:pt idx="96">
                  <c:v>84110</c:v>
                </c:pt>
                <c:pt idx="97">
                  <c:v>35470</c:v>
                </c:pt>
                <c:pt idx="98">
                  <c:v>96440</c:v>
                </c:pt>
                <c:pt idx="99">
                  <c:v>89750</c:v>
                </c:pt>
                <c:pt idx="100">
                  <c:v>36000</c:v>
                </c:pt>
                <c:pt idx="101">
                  <c:v>81460</c:v>
                </c:pt>
                <c:pt idx="102">
                  <c:v>55260</c:v>
                </c:pt>
                <c:pt idx="103">
                  <c:v>66240</c:v>
                </c:pt>
                <c:pt idx="104">
                  <c:v>35100</c:v>
                </c:pt>
                <c:pt idx="105">
                  <c:v>106860</c:v>
                </c:pt>
                <c:pt idx="106">
                  <c:v>171440</c:v>
                </c:pt>
                <c:pt idx="107">
                  <c:v>88370</c:v>
                </c:pt>
                <c:pt idx="108">
                  <c:v>82560</c:v>
                </c:pt>
                <c:pt idx="109">
                  <c:v>129230</c:v>
                </c:pt>
                <c:pt idx="110">
                  <c:v>31570</c:v>
                </c:pt>
                <c:pt idx="111">
                  <c:v>81310</c:v>
                </c:pt>
                <c:pt idx="112">
                  <c:v>117420</c:v>
                </c:pt>
                <c:pt idx="113">
                  <c:v>76880</c:v>
                </c:pt>
                <c:pt idx="114">
                  <c:v>49030</c:v>
                </c:pt>
                <c:pt idx="115">
                  <c:v>86110</c:v>
                </c:pt>
                <c:pt idx="116">
                  <c:v>70020</c:v>
                </c:pt>
                <c:pt idx="117">
                  <c:v>74390</c:v>
                </c:pt>
                <c:pt idx="118">
                  <c:v>160160</c:v>
                </c:pt>
                <c:pt idx="119">
                  <c:v>134520</c:v>
                </c:pt>
                <c:pt idx="120">
                  <c:v>115650</c:v>
                </c:pt>
                <c:pt idx="121">
                  <c:v>68970</c:v>
                </c:pt>
                <c:pt idx="122">
                  <c:v>70200</c:v>
                </c:pt>
                <c:pt idx="123">
                  <c:v>72620</c:v>
                </c:pt>
                <c:pt idx="124">
                  <c:v>61730</c:v>
                </c:pt>
                <c:pt idx="125">
                  <c:v>47840</c:v>
                </c:pt>
                <c:pt idx="126">
                  <c:v>49910</c:v>
                </c:pt>
                <c:pt idx="127">
                  <c:v>80540</c:v>
                </c:pt>
                <c:pt idx="128">
                  <c:v>66540</c:v>
                </c:pt>
                <c:pt idx="129">
                  <c:v>65410</c:v>
                </c:pt>
                <c:pt idx="130">
                  <c:v>57600</c:v>
                </c:pt>
                <c:pt idx="131">
                  <c:v>73860</c:v>
                </c:pt>
                <c:pt idx="132">
                  <c:v>44090</c:v>
                </c:pt>
                <c:pt idx="133">
                  <c:v>101750</c:v>
                </c:pt>
                <c:pt idx="134">
                  <c:v>38450</c:v>
                </c:pt>
                <c:pt idx="135">
                  <c:v>79310</c:v>
                </c:pt>
                <c:pt idx="136">
                  <c:v>69520</c:v>
                </c:pt>
                <c:pt idx="137">
                  <c:v>83300</c:v>
                </c:pt>
                <c:pt idx="138">
                  <c:v>149750</c:v>
                </c:pt>
                <c:pt idx="139">
                  <c:v>50280</c:v>
                </c:pt>
                <c:pt idx="140">
                  <c:v>93760</c:v>
                </c:pt>
                <c:pt idx="141">
                  <c:v>150700</c:v>
                </c:pt>
                <c:pt idx="142">
                  <c:v>45330</c:v>
                </c:pt>
                <c:pt idx="143">
                  <c:v>51290</c:v>
                </c:pt>
                <c:pt idx="144">
                  <c:v>55350</c:v>
                </c:pt>
                <c:pt idx="145">
                  <c:v>130040</c:v>
                </c:pt>
                <c:pt idx="146">
                  <c:v>49660</c:v>
                </c:pt>
                <c:pt idx="147">
                  <c:v>53490</c:v>
                </c:pt>
                <c:pt idx="148">
                  <c:v>125550</c:v>
                </c:pt>
                <c:pt idx="149">
                  <c:v>129130</c:v>
                </c:pt>
              </c:numCache>
            </c:numRef>
          </c:yVal>
          <c:smooth val="0"/>
          <c:extLst>
            <c:ext xmlns:c16="http://schemas.microsoft.com/office/drawing/2014/chart" uri="{C3380CC4-5D6E-409C-BE32-E72D297353CC}">
              <c16:uniqueId val="{00000000-98FE-7C45-9CC5-33196B97BBCB}"/>
            </c:ext>
          </c:extLst>
        </c:ser>
        <c:dLbls>
          <c:showLegendKey val="0"/>
          <c:showVal val="0"/>
          <c:showCatName val="0"/>
          <c:showSerName val="0"/>
          <c:showPercent val="0"/>
          <c:showBubbleSize val="0"/>
        </c:dLbls>
        <c:axId val="1764974096"/>
        <c:axId val="625701600"/>
      </c:scatterChart>
      <c:valAx>
        <c:axId val="1764974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Interaction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701600"/>
        <c:crosses val="autoZero"/>
        <c:crossBetween val="midCat"/>
      </c:valAx>
      <c:valAx>
        <c:axId val="625701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Sales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9740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Advertising ($)  Residual Plot</a:t>
            </a:r>
          </a:p>
        </c:rich>
      </c:tx>
      <c:overlay val="0"/>
    </c:title>
    <c:autoTitleDeleted val="0"/>
    <c:plotArea>
      <c:layout/>
      <c:scatterChart>
        <c:scatterStyle val="lineMarker"/>
        <c:varyColors val="0"/>
        <c:ser>
          <c:idx val="0"/>
          <c:order val="0"/>
          <c:spPr>
            <a:ln w="19050">
              <a:noFill/>
            </a:ln>
          </c:spPr>
          <c:xVal>
            <c:numRef>
              <c:f>'2b. Testing interaction'!$A$2:$A$151</c:f>
              <c:numCache>
                <c:formatCode>General</c:formatCode>
                <c:ptCount val="150"/>
                <c:pt idx="0">
                  <c:v>3750</c:v>
                </c:pt>
                <c:pt idx="1">
                  <c:v>2800</c:v>
                </c:pt>
                <c:pt idx="2">
                  <c:v>3980</c:v>
                </c:pt>
                <c:pt idx="3">
                  <c:v>5290</c:v>
                </c:pt>
                <c:pt idx="4">
                  <c:v>2650</c:v>
                </c:pt>
                <c:pt idx="5">
                  <c:v>2650</c:v>
                </c:pt>
                <c:pt idx="6">
                  <c:v>5370</c:v>
                </c:pt>
                <c:pt idx="7">
                  <c:v>4160</c:v>
                </c:pt>
                <c:pt idx="8">
                  <c:v>2300</c:v>
                </c:pt>
                <c:pt idx="9">
                  <c:v>3820</c:v>
                </c:pt>
                <c:pt idx="10">
                  <c:v>2310</c:v>
                </c:pt>
                <c:pt idx="11">
                  <c:v>2310</c:v>
                </c:pt>
                <c:pt idx="12">
                  <c:v>3370</c:v>
                </c:pt>
                <c:pt idx="13">
                  <c:v>140</c:v>
                </c:pt>
                <c:pt idx="14">
                  <c:v>420</c:v>
                </c:pt>
                <c:pt idx="15">
                  <c:v>2160</c:v>
                </c:pt>
                <c:pt idx="16">
                  <c:v>1490</c:v>
                </c:pt>
                <c:pt idx="17">
                  <c:v>3480</c:v>
                </c:pt>
                <c:pt idx="18">
                  <c:v>1640</c:v>
                </c:pt>
                <c:pt idx="19">
                  <c:v>890</c:v>
                </c:pt>
                <c:pt idx="20">
                  <c:v>5200</c:v>
                </c:pt>
                <c:pt idx="21">
                  <c:v>2670</c:v>
                </c:pt>
                <c:pt idx="22">
                  <c:v>3110</c:v>
                </c:pt>
                <c:pt idx="23">
                  <c:v>870</c:v>
                </c:pt>
                <c:pt idx="24">
                  <c:v>2190</c:v>
                </c:pt>
                <c:pt idx="25">
                  <c:v>3170</c:v>
                </c:pt>
                <c:pt idx="26">
                  <c:v>1280</c:v>
                </c:pt>
                <c:pt idx="27">
                  <c:v>3570</c:v>
                </c:pt>
                <c:pt idx="28">
                  <c:v>2100</c:v>
                </c:pt>
                <c:pt idx="29">
                  <c:v>2570</c:v>
                </c:pt>
                <c:pt idx="30">
                  <c:v>2100</c:v>
                </c:pt>
                <c:pt idx="31">
                  <c:v>5780</c:v>
                </c:pt>
                <c:pt idx="32">
                  <c:v>2980</c:v>
                </c:pt>
                <c:pt idx="33">
                  <c:v>1420</c:v>
                </c:pt>
                <c:pt idx="34">
                  <c:v>4240</c:v>
                </c:pt>
                <c:pt idx="35">
                  <c:v>1170</c:v>
                </c:pt>
                <c:pt idx="36">
                  <c:v>3320</c:v>
                </c:pt>
                <c:pt idx="37">
                  <c:v>70</c:v>
                </c:pt>
                <c:pt idx="38">
                  <c:v>1010</c:v>
                </c:pt>
                <c:pt idx="39">
                  <c:v>3300</c:v>
                </c:pt>
                <c:pt idx="40">
                  <c:v>4110</c:v>
                </c:pt>
                <c:pt idx="41">
                  <c:v>3260</c:v>
                </c:pt>
                <c:pt idx="42">
                  <c:v>2830</c:v>
                </c:pt>
                <c:pt idx="43">
                  <c:v>2550</c:v>
                </c:pt>
                <c:pt idx="44">
                  <c:v>790</c:v>
                </c:pt>
                <c:pt idx="45">
                  <c:v>1930</c:v>
                </c:pt>
                <c:pt idx="46">
                  <c:v>2310</c:v>
                </c:pt>
                <c:pt idx="47">
                  <c:v>4590</c:v>
                </c:pt>
                <c:pt idx="48">
                  <c:v>3520</c:v>
                </c:pt>
                <c:pt idx="49">
                  <c:v>360</c:v>
                </c:pt>
                <c:pt idx="50">
                  <c:v>3490</c:v>
                </c:pt>
                <c:pt idx="51">
                  <c:v>2430</c:v>
                </c:pt>
                <c:pt idx="52">
                  <c:v>1990</c:v>
                </c:pt>
                <c:pt idx="53">
                  <c:v>3920</c:v>
                </c:pt>
                <c:pt idx="54">
                  <c:v>4550</c:v>
                </c:pt>
                <c:pt idx="55">
                  <c:v>4400</c:v>
                </c:pt>
                <c:pt idx="56">
                  <c:v>1750</c:v>
                </c:pt>
                <c:pt idx="57">
                  <c:v>2540</c:v>
                </c:pt>
                <c:pt idx="58">
                  <c:v>3500</c:v>
                </c:pt>
                <c:pt idx="59">
                  <c:v>4470</c:v>
                </c:pt>
                <c:pt idx="60">
                  <c:v>2290</c:v>
                </c:pt>
                <c:pt idx="61">
                  <c:v>2730</c:v>
                </c:pt>
                <c:pt idx="62">
                  <c:v>1350</c:v>
                </c:pt>
                <c:pt idx="63">
                  <c:v>1210</c:v>
                </c:pt>
                <c:pt idx="64">
                  <c:v>4220</c:v>
                </c:pt>
                <c:pt idx="65">
                  <c:v>5040</c:v>
                </c:pt>
                <c:pt idx="66">
                  <c:v>2900</c:v>
                </c:pt>
                <c:pt idx="67">
                  <c:v>4510</c:v>
                </c:pt>
                <c:pt idx="68">
                  <c:v>3550</c:v>
                </c:pt>
                <c:pt idx="69">
                  <c:v>2040</c:v>
                </c:pt>
                <c:pt idx="70">
                  <c:v>3550</c:v>
                </c:pt>
                <c:pt idx="71">
                  <c:v>5310</c:v>
                </c:pt>
                <c:pt idx="72">
                  <c:v>2950</c:v>
                </c:pt>
                <c:pt idx="73">
                  <c:v>5350</c:v>
                </c:pt>
                <c:pt idx="74">
                  <c:v>920</c:v>
                </c:pt>
                <c:pt idx="75">
                  <c:v>4240</c:v>
                </c:pt>
                <c:pt idx="76">
                  <c:v>3140</c:v>
                </c:pt>
                <c:pt idx="77">
                  <c:v>2560</c:v>
                </c:pt>
                <c:pt idx="78">
                  <c:v>3140</c:v>
                </c:pt>
                <c:pt idx="79">
                  <c:v>20</c:v>
                </c:pt>
                <c:pt idx="80">
                  <c:v>2680</c:v>
                </c:pt>
                <c:pt idx="81">
                  <c:v>3540</c:v>
                </c:pt>
                <c:pt idx="82">
                  <c:v>5220</c:v>
                </c:pt>
                <c:pt idx="83">
                  <c:v>2230</c:v>
                </c:pt>
                <c:pt idx="84">
                  <c:v>1790</c:v>
                </c:pt>
                <c:pt idx="85">
                  <c:v>2250</c:v>
                </c:pt>
                <c:pt idx="86">
                  <c:v>4380</c:v>
                </c:pt>
                <c:pt idx="87">
                  <c:v>3500</c:v>
                </c:pt>
                <c:pt idx="88">
                  <c:v>2210</c:v>
                </c:pt>
                <c:pt idx="89">
                  <c:v>3770</c:v>
                </c:pt>
                <c:pt idx="90">
                  <c:v>3150</c:v>
                </c:pt>
                <c:pt idx="91">
                  <c:v>4460</c:v>
                </c:pt>
                <c:pt idx="92">
                  <c:v>1950</c:v>
                </c:pt>
                <c:pt idx="93">
                  <c:v>2510</c:v>
                </c:pt>
                <c:pt idx="94">
                  <c:v>2420</c:v>
                </c:pt>
                <c:pt idx="95">
                  <c:v>810</c:v>
                </c:pt>
                <c:pt idx="96">
                  <c:v>3450</c:v>
                </c:pt>
                <c:pt idx="97">
                  <c:v>3400</c:v>
                </c:pt>
                <c:pt idx="98">
                  <c:v>3010</c:v>
                </c:pt>
                <c:pt idx="99">
                  <c:v>2650</c:v>
                </c:pt>
                <c:pt idx="100">
                  <c:v>880</c:v>
                </c:pt>
                <c:pt idx="101">
                  <c:v>2370</c:v>
                </c:pt>
                <c:pt idx="102">
                  <c:v>2490</c:v>
                </c:pt>
                <c:pt idx="103">
                  <c:v>1800</c:v>
                </c:pt>
                <c:pt idx="104">
                  <c:v>2760</c:v>
                </c:pt>
                <c:pt idx="105">
                  <c:v>3610</c:v>
                </c:pt>
                <c:pt idx="106">
                  <c:v>5830</c:v>
                </c:pt>
                <c:pt idx="107">
                  <c:v>3270</c:v>
                </c:pt>
                <c:pt idx="108">
                  <c:v>3390</c:v>
                </c:pt>
                <c:pt idx="109">
                  <c:v>2890</c:v>
                </c:pt>
                <c:pt idx="110">
                  <c:v>130</c:v>
                </c:pt>
                <c:pt idx="111">
                  <c:v>2970</c:v>
                </c:pt>
                <c:pt idx="112">
                  <c:v>3100</c:v>
                </c:pt>
                <c:pt idx="113">
                  <c:v>6700</c:v>
                </c:pt>
                <c:pt idx="114">
                  <c:v>2720</c:v>
                </c:pt>
                <c:pt idx="115">
                  <c:v>3460</c:v>
                </c:pt>
                <c:pt idx="116">
                  <c:v>2950</c:v>
                </c:pt>
                <c:pt idx="117">
                  <c:v>1250</c:v>
                </c:pt>
                <c:pt idx="118">
                  <c:v>4720</c:v>
                </c:pt>
                <c:pt idx="119">
                  <c:v>4130</c:v>
                </c:pt>
                <c:pt idx="120">
                  <c:v>4190</c:v>
                </c:pt>
                <c:pt idx="121">
                  <c:v>1640</c:v>
                </c:pt>
                <c:pt idx="122">
                  <c:v>5110</c:v>
                </c:pt>
                <c:pt idx="123">
                  <c:v>900</c:v>
                </c:pt>
                <c:pt idx="124">
                  <c:v>3890</c:v>
                </c:pt>
                <c:pt idx="125">
                  <c:v>6290</c:v>
                </c:pt>
                <c:pt idx="126">
                  <c:v>1520</c:v>
                </c:pt>
                <c:pt idx="127">
                  <c:v>2160</c:v>
                </c:pt>
                <c:pt idx="128">
                  <c:v>3150</c:v>
                </c:pt>
                <c:pt idx="129">
                  <c:v>2250</c:v>
                </c:pt>
                <c:pt idx="130">
                  <c:v>680</c:v>
                </c:pt>
                <c:pt idx="131">
                  <c:v>3110</c:v>
                </c:pt>
                <c:pt idx="132">
                  <c:v>1410</c:v>
                </c:pt>
                <c:pt idx="133">
                  <c:v>3720</c:v>
                </c:pt>
                <c:pt idx="134">
                  <c:v>1630</c:v>
                </c:pt>
                <c:pt idx="135">
                  <c:v>5330</c:v>
                </c:pt>
                <c:pt idx="136">
                  <c:v>1830</c:v>
                </c:pt>
                <c:pt idx="137">
                  <c:v>2520</c:v>
                </c:pt>
                <c:pt idx="138">
                  <c:v>4230</c:v>
                </c:pt>
                <c:pt idx="139">
                  <c:v>1160</c:v>
                </c:pt>
                <c:pt idx="140">
                  <c:v>3350</c:v>
                </c:pt>
                <c:pt idx="141">
                  <c:v>4970</c:v>
                </c:pt>
                <c:pt idx="142">
                  <c:v>590</c:v>
                </c:pt>
                <c:pt idx="143">
                  <c:v>3280</c:v>
                </c:pt>
                <c:pt idx="144">
                  <c:v>3390</c:v>
                </c:pt>
                <c:pt idx="145">
                  <c:v>4180</c:v>
                </c:pt>
                <c:pt idx="146">
                  <c:v>1150</c:v>
                </c:pt>
                <c:pt idx="147">
                  <c:v>1020</c:v>
                </c:pt>
                <c:pt idx="148">
                  <c:v>3790</c:v>
                </c:pt>
                <c:pt idx="149">
                  <c:v>3450</c:v>
                </c:pt>
              </c:numCache>
            </c:numRef>
          </c:xVal>
          <c:yVal>
            <c:numRef>
              <c:f>'2b. Testing interaction'!$H$30:$H$179</c:f>
              <c:numCache>
                <c:formatCode>0.00</c:formatCode>
                <c:ptCount val="150"/>
                <c:pt idx="0">
                  <c:v>-9030.5056862345809</c:v>
                </c:pt>
                <c:pt idx="1">
                  <c:v>2861.61021171826</c:v>
                </c:pt>
                <c:pt idx="2">
                  <c:v>-15190.05021488895</c:v>
                </c:pt>
                <c:pt idx="3">
                  <c:v>5603.6889774309675</c:v>
                </c:pt>
                <c:pt idx="4">
                  <c:v>1878.6203203732584</c:v>
                </c:pt>
                <c:pt idx="5">
                  <c:v>9818.5296040029207</c:v>
                </c:pt>
                <c:pt idx="6">
                  <c:v>-522.51301587274065</c:v>
                </c:pt>
                <c:pt idx="7">
                  <c:v>-3453.2170733635649</c:v>
                </c:pt>
                <c:pt idx="8">
                  <c:v>15688.796777021213</c:v>
                </c:pt>
                <c:pt idx="9">
                  <c:v>16163.040794611079</c:v>
                </c:pt>
                <c:pt idx="10">
                  <c:v>7004.0283965863637</c:v>
                </c:pt>
                <c:pt idx="11">
                  <c:v>-8002.9225503115886</c:v>
                </c:pt>
                <c:pt idx="12">
                  <c:v>-11592.540432545909</c:v>
                </c:pt>
                <c:pt idx="13">
                  <c:v>1820.8722454327071</c:v>
                </c:pt>
                <c:pt idx="14">
                  <c:v>17465.653347127933</c:v>
                </c:pt>
                <c:pt idx="15">
                  <c:v>5855.6818281198794</c:v>
                </c:pt>
                <c:pt idx="16">
                  <c:v>-724.29107977719832</c:v>
                </c:pt>
                <c:pt idx="17">
                  <c:v>-11161.051826175884</c:v>
                </c:pt>
                <c:pt idx="18">
                  <c:v>-19282.131915917082</c:v>
                </c:pt>
                <c:pt idx="19">
                  <c:v>289.44024121051189</c:v>
                </c:pt>
                <c:pt idx="20">
                  <c:v>-12049.861088416081</c:v>
                </c:pt>
                <c:pt idx="21">
                  <c:v>7415.3129954587785</c:v>
                </c:pt>
                <c:pt idx="22">
                  <c:v>1084.5774239381062</c:v>
                </c:pt>
                <c:pt idx="23">
                  <c:v>12229.08704689821</c:v>
                </c:pt>
                <c:pt idx="24">
                  <c:v>7069.7639680418797</c:v>
                </c:pt>
                <c:pt idx="25">
                  <c:v>2438.3123553843179</c:v>
                </c:pt>
                <c:pt idx="26">
                  <c:v>5212.8984785937428</c:v>
                </c:pt>
                <c:pt idx="27">
                  <c:v>7026.6067795238632</c:v>
                </c:pt>
                <c:pt idx="28">
                  <c:v>5919.768356161454</c:v>
                </c:pt>
                <c:pt idx="29">
                  <c:v>-7651.2532258598294</c:v>
                </c:pt>
                <c:pt idx="30">
                  <c:v>-16491.625229188947</c:v>
                </c:pt>
                <c:pt idx="31">
                  <c:v>2540.4708652073168</c:v>
                </c:pt>
                <c:pt idx="32">
                  <c:v>-48.117481609093375</c:v>
                </c:pt>
                <c:pt idx="33">
                  <c:v>-4814.1082508259278</c:v>
                </c:pt>
                <c:pt idx="34">
                  <c:v>-27815.999393667582</c:v>
                </c:pt>
                <c:pt idx="35">
                  <c:v>-3050.3401635189948</c:v>
                </c:pt>
                <c:pt idx="36">
                  <c:v>-8069.7667040426822</c:v>
                </c:pt>
                <c:pt idx="37">
                  <c:v>-9192.1170238323029</c:v>
                </c:pt>
                <c:pt idx="38">
                  <c:v>859.89065639329056</c:v>
                </c:pt>
                <c:pt idx="39">
                  <c:v>-5837.6434568982513</c:v>
                </c:pt>
                <c:pt idx="40">
                  <c:v>-5599.5486090515478</c:v>
                </c:pt>
                <c:pt idx="41">
                  <c:v>-10362.336834991656</c:v>
                </c:pt>
                <c:pt idx="42">
                  <c:v>12239.217261624304</c:v>
                </c:pt>
                <c:pt idx="43">
                  <c:v>-1495.115204165355</c:v>
                </c:pt>
                <c:pt idx="44">
                  <c:v>-1288.0621319860729</c:v>
                </c:pt>
                <c:pt idx="45">
                  <c:v>-4244.072801936476</c:v>
                </c:pt>
                <c:pt idx="46">
                  <c:v>-8575.5451830667153</c:v>
                </c:pt>
                <c:pt idx="47">
                  <c:v>-1697.8358105549851</c:v>
                </c:pt>
                <c:pt idx="48">
                  <c:v>4109.0388424197881</c:v>
                </c:pt>
                <c:pt idx="49">
                  <c:v>-1898.4895300808057</c:v>
                </c:pt>
                <c:pt idx="50">
                  <c:v>6650.6335217098531</c:v>
                </c:pt>
                <c:pt idx="51">
                  <c:v>9700.4787452418459</c:v>
                </c:pt>
                <c:pt idx="52">
                  <c:v>4828.2818342140017</c:v>
                </c:pt>
                <c:pt idx="53">
                  <c:v>4440.6258892995465</c:v>
                </c:pt>
                <c:pt idx="54">
                  <c:v>11268.468135617324</c:v>
                </c:pt>
                <c:pt idx="55">
                  <c:v>-3457.060036026669</c:v>
                </c:pt>
                <c:pt idx="56">
                  <c:v>9286.3653073480018</c:v>
                </c:pt>
                <c:pt idx="57">
                  <c:v>-14345.432795296452</c:v>
                </c:pt>
                <c:pt idx="58">
                  <c:v>7317.567799317796</c:v>
                </c:pt>
                <c:pt idx="59">
                  <c:v>-5749.2141441536951</c:v>
                </c:pt>
                <c:pt idx="60">
                  <c:v>2664.0646222773357</c:v>
                </c:pt>
                <c:pt idx="61">
                  <c:v>16309.019185610814</c:v>
                </c:pt>
                <c:pt idx="62">
                  <c:v>9326.7776144836753</c:v>
                </c:pt>
                <c:pt idx="63">
                  <c:v>-16400.980657296182</c:v>
                </c:pt>
                <c:pt idx="64">
                  <c:v>-6993.9633605028503</c:v>
                </c:pt>
                <c:pt idx="65">
                  <c:v>-5219.4366125678644</c:v>
                </c:pt>
                <c:pt idx="66">
                  <c:v>20548.979034507254</c:v>
                </c:pt>
                <c:pt idx="67">
                  <c:v>-12216.594633692992</c:v>
                </c:pt>
                <c:pt idx="68">
                  <c:v>-16548.213540630866</c:v>
                </c:pt>
                <c:pt idx="69">
                  <c:v>-15581.336562930839</c:v>
                </c:pt>
                <c:pt idx="70">
                  <c:v>-31.93033747409936</c:v>
                </c:pt>
                <c:pt idx="71">
                  <c:v>-8900.4478188216744</c:v>
                </c:pt>
                <c:pt idx="72">
                  <c:v>-7424.0520583219914</c:v>
                </c:pt>
                <c:pt idx="73">
                  <c:v>12484.401940517651</c:v>
                </c:pt>
                <c:pt idx="74">
                  <c:v>-53284.363889367582</c:v>
                </c:pt>
                <c:pt idx="75">
                  <c:v>-1784.4980609179329</c:v>
                </c:pt>
                <c:pt idx="76">
                  <c:v>-9840.451474553076</c:v>
                </c:pt>
                <c:pt idx="77">
                  <c:v>13945.743131622294</c:v>
                </c:pt>
                <c:pt idx="78">
                  <c:v>3920.8062885584077</c:v>
                </c:pt>
                <c:pt idx="79">
                  <c:v>-8436.9259674249333</c:v>
                </c:pt>
                <c:pt idx="80">
                  <c:v>-6401.0983141866163</c:v>
                </c:pt>
                <c:pt idx="81">
                  <c:v>19944.807050305186</c:v>
                </c:pt>
                <c:pt idx="82">
                  <c:v>22769.491758285614</c:v>
                </c:pt>
                <c:pt idx="83">
                  <c:v>3363.9541659272072</c:v>
                </c:pt>
                <c:pt idx="84">
                  <c:v>5639.7321829346402</c:v>
                </c:pt>
                <c:pt idx="85">
                  <c:v>4160.9456214079255</c:v>
                </c:pt>
                <c:pt idx="86">
                  <c:v>8074.3911367100955</c:v>
                </c:pt>
                <c:pt idx="87">
                  <c:v>-11442.504442468125</c:v>
                </c:pt>
                <c:pt idx="88">
                  <c:v>-3006.796784200109</c:v>
                </c:pt>
                <c:pt idx="89">
                  <c:v>-4969.095174653281</c:v>
                </c:pt>
                <c:pt idx="90">
                  <c:v>10858.282113511319</c:v>
                </c:pt>
                <c:pt idx="91">
                  <c:v>31633.53432325874</c:v>
                </c:pt>
                <c:pt idx="92">
                  <c:v>-13511.026766330848</c:v>
                </c:pt>
                <c:pt idx="93">
                  <c:v>-18007.309096967554</c:v>
                </c:pt>
                <c:pt idx="94">
                  <c:v>1619.4330406702211</c:v>
                </c:pt>
                <c:pt idx="95">
                  <c:v>-3376.324098715384</c:v>
                </c:pt>
                <c:pt idx="96">
                  <c:v>-3412.9147866174753</c:v>
                </c:pt>
                <c:pt idx="97">
                  <c:v>-14828.087911309849</c:v>
                </c:pt>
                <c:pt idx="98">
                  <c:v>-9090.4780006094807</c:v>
                </c:pt>
                <c:pt idx="99">
                  <c:v>-816.33432144156541</c:v>
                </c:pt>
                <c:pt idx="100">
                  <c:v>-1961.6054633611129</c:v>
                </c:pt>
                <c:pt idx="101">
                  <c:v>-2405.7195250151854</c:v>
                </c:pt>
                <c:pt idx="102">
                  <c:v>14528.523541833907</c:v>
                </c:pt>
                <c:pt idx="103">
                  <c:v>2954.7631436611337</c:v>
                </c:pt>
                <c:pt idx="104">
                  <c:v>-6310.7997911620914</c:v>
                </c:pt>
                <c:pt idx="105">
                  <c:v>1096.8470650462987</c:v>
                </c:pt>
                <c:pt idx="106">
                  <c:v>-8285.1978069834004</c:v>
                </c:pt>
                <c:pt idx="107">
                  <c:v>10837.453993579475</c:v>
                </c:pt>
                <c:pt idx="108">
                  <c:v>-3955.363854525116</c:v>
                </c:pt>
                <c:pt idx="109">
                  <c:v>14729.669221760414</c:v>
                </c:pt>
                <c:pt idx="110">
                  <c:v>1309.1988463958442</c:v>
                </c:pt>
                <c:pt idx="111">
                  <c:v>1847.4926701214135</c:v>
                </c:pt>
                <c:pt idx="112">
                  <c:v>16084.820470016042</c:v>
                </c:pt>
                <c:pt idx="113">
                  <c:v>-4702.1223771277582</c:v>
                </c:pt>
                <c:pt idx="114">
                  <c:v>2060.8041778191691</c:v>
                </c:pt>
                <c:pt idx="115">
                  <c:v>-16420.450445200651</c:v>
                </c:pt>
                <c:pt idx="116">
                  <c:v>-15312.959499610704</c:v>
                </c:pt>
                <c:pt idx="117">
                  <c:v>10842.859931278224</c:v>
                </c:pt>
                <c:pt idx="118">
                  <c:v>-778.7641239571094</c:v>
                </c:pt>
                <c:pt idx="119">
                  <c:v>8536.1303260190034</c:v>
                </c:pt>
                <c:pt idx="120">
                  <c:v>15700.623717576746</c:v>
                </c:pt>
                <c:pt idx="121">
                  <c:v>5663.0064304697516</c:v>
                </c:pt>
                <c:pt idx="122">
                  <c:v>-11160.959687538911</c:v>
                </c:pt>
                <c:pt idx="123">
                  <c:v>19947.016485138738</c:v>
                </c:pt>
                <c:pt idx="124">
                  <c:v>-7852.7576811645122</c:v>
                </c:pt>
                <c:pt idx="125">
                  <c:v>-2452.3233669986512</c:v>
                </c:pt>
                <c:pt idx="126">
                  <c:v>-8007.0956910204986</c:v>
                </c:pt>
                <c:pt idx="127">
                  <c:v>-6953.3842150712007</c:v>
                </c:pt>
                <c:pt idx="128">
                  <c:v>10783.583554288351</c:v>
                </c:pt>
                <c:pt idx="129">
                  <c:v>-1961.8961447702604</c:v>
                </c:pt>
                <c:pt idx="130">
                  <c:v>12567.226044753479</c:v>
                </c:pt>
                <c:pt idx="131">
                  <c:v>24981.586656112828</c:v>
                </c:pt>
                <c:pt idx="132">
                  <c:v>3533.8168789353804</c:v>
                </c:pt>
                <c:pt idx="133">
                  <c:v>9693.1060189669079</c:v>
                </c:pt>
                <c:pt idx="134">
                  <c:v>-15445.064734617095</c:v>
                </c:pt>
                <c:pt idx="135">
                  <c:v>7694.4176583764784</c:v>
                </c:pt>
                <c:pt idx="136">
                  <c:v>2118.2499434492056</c:v>
                </c:pt>
                <c:pt idx="137">
                  <c:v>-4155.3345945293258</c:v>
                </c:pt>
                <c:pt idx="138">
                  <c:v>-6382.8158701626817</c:v>
                </c:pt>
                <c:pt idx="139">
                  <c:v>3159.09148352169</c:v>
                </c:pt>
                <c:pt idx="140">
                  <c:v>-13557.871312507516</c:v>
                </c:pt>
                <c:pt idx="141">
                  <c:v>4614.2859367398778</c:v>
                </c:pt>
                <c:pt idx="142">
                  <c:v>6424.5575353070235</c:v>
                </c:pt>
                <c:pt idx="143">
                  <c:v>8570.8737897345054</c:v>
                </c:pt>
                <c:pt idx="144">
                  <c:v>-9405.6257113389365</c:v>
                </c:pt>
                <c:pt idx="145">
                  <c:v>2859.5919695142948</c:v>
                </c:pt>
                <c:pt idx="146">
                  <c:v>2683.2224668863491</c:v>
                </c:pt>
                <c:pt idx="147">
                  <c:v>8386.9252506268604</c:v>
                </c:pt>
                <c:pt idx="148">
                  <c:v>-502.42177684056514</c:v>
                </c:pt>
                <c:pt idx="149">
                  <c:v>4627.0298152167525</c:v>
                </c:pt>
              </c:numCache>
            </c:numRef>
          </c:yVal>
          <c:smooth val="0"/>
          <c:extLst>
            <c:ext xmlns:c16="http://schemas.microsoft.com/office/drawing/2014/chart" uri="{C3380CC4-5D6E-409C-BE32-E72D297353CC}">
              <c16:uniqueId val="{00000001-12C1-344F-82B7-A6D7EBFC0197}"/>
            </c:ext>
          </c:extLst>
        </c:ser>
        <c:dLbls>
          <c:showLegendKey val="0"/>
          <c:showVal val="0"/>
          <c:showCatName val="0"/>
          <c:showSerName val="0"/>
          <c:showPercent val="0"/>
          <c:showBubbleSize val="0"/>
        </c:dLbls>
        <c:axId val="425109440"/>
        <c:axId val="425056288"/>
      </c:scatterChart>
      <c:valAx>
        <c:axId val="425109440"/>
        <c:scaling>
          <c:orientation val="minMax"/>
        </c:scaling>
        <c:delete val="0"/>
        <c:axPos val="b"/>
        <c:title>
          <c:tx>
            <c:rich>
              <a:bodyPr/>
              <a:lstStyle/>
              <a:p>
                <a:pPr>
                  <a:defRPr/>
                </a:pPr>
                <a:r>
                  <a:rPr lang="en-US"/>
                  <a:t>Advertising ($)</a:t>
                </a:r>
              </a:p>
            </c:rich>
          </c:tx>
          <c:overlay val="0"/>
        </c:title>
        <c:numFmt formatCode="General" sourceLinked="1"/>
        <c:majorTickMark val="out"/>
        <c:minorTickMark val="none"/>
        <c:tickLblPos val="nextTo"/>
        <c:crossAx val="425056288"/>
        <c:crosses val="autoZero"/>
        <c:crossBetween val="midCat"/>
      </c:valAx>
      <c:valAx>
        <c:axId val="425056288"/>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42510944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Promotions  Residual Plot</a:t>
            </a:r>
          </a:p>
        </c:rich>
      </c:tx>
      <c:overlay val="0"/>
    </c:title>
    <c:autoTitleDeleted val="0"/>
    <c:plotArea>
      <c:layout/>
      <c:scatterChart>
        <c:scatterStyle val="lineMarker"/>
        <c:varyColors val="0"/>
        <c:ser>
          <c:idx val="0"/>
          <c:order val="0"/>
          <c:spPr>
            <a:ln w="19050">
              <a:noFill/>
            </a:ln>
          </c:spPr>
          <c:xVal>
            <c:numRef>
              <c:f>'2b. Testing interaction'!$B$2:$B$151</c:f>
              <c:numCache>
                <c:formatCode>General</c:formatCode>
                <c:ptCount val="150"/>
                <c:pt idx="0">
                  <c:v>7</c:v>
                </c:pt>
                <c:pt idx="1">
                  <c:v>5</c:v>
                </c:pt>
                <c:pt idx="2">
                  <c:v>7</c:v>
                </c:pt>
                <c:pt idx="3">
                  <c:v>0</c:v>
                </c:pt>
                <c:pt idx="4">
                  <c:v>7</c:v>
                </c:pt>
                <c:pt idx="5">
                  <c:v>3</c:v>
                </c:pt>
                <c:pt idx="6">
                  <c:v>10</c:v>
                </c:pt>
                <c:pt idx="7">
                  <c:v>0</c:v>
                </c:pt>
                <c:pt idx="8">
                  <c:v>7</c:v>
                </c:pt>
                <c:pt idx="9">
                  <c:v>3</c:v>
                </c:pt>
                <c:pt idx="10">
                  <c:v>5</c:v>
                </c:pt>
                <c:pt idx="11">
                  <c:v>7</c:v>
                </c:pt>
                <c:pt idx="12">
                  <c:v>3</c:v>
                </c:pt>
                <c:pt idx="13">
                  <c:v>2</c:v>
                </c:pt>
                <c:pt idx="14">
                  <c:v>8</c:v>
                </c:pt>
                <c:pt idx="15">
                  <c:v>2</c:v>
                </c:pt>
                <c:pt idx="16">
                  <c:v>8</c:v>
                </c:pt>
                <c:pt idx="17">
                  <c:v>12</c:v>
                </c:pt>
                <c:pt idx="18">
                  <c:v>1</c:v>
                </c:pt>
                <c:pt idx="19">
                  <c:v>1</c:v>
                </c:pt>
                <c:pt idx="20">
                  <c:v>1</c:v>
                </c:pt>
                <c:pt idx="21">
                  <c:v>5</c:v>
                </c:pt>
                <c:pt idx="22">
                  <c:v>2</c:v>
                </c:pt>
                <c:pt idx="23">
                  <c:v>12</c:v>
                </c:pt>
                <c:pt idx="24">
                  <c:v>8</c:v>
                </c:pt>
                <c:pt idx="25">
                  <c:v>3</c:v>
                </c:pt>
                <c:pt idx="26">
                  <c:v>0</c:v>
                </c:pt>
                <c:pt idx="27">
                  <c:v>3</c:v>
                </c:pt>
                <c:pt idx="28">
                  <c:v>0</c:v>
                </c:pt>
                <c:pt idx="29">
                  <c:v>4</c:v>
                </c:pt>
                <c:pt idx="30">
                  <c:v>3</c:v>
                </c:pt>
                <c:pt idx="31">
                  <c:v>7</c:v>
                </c:pt>
                <c:pt idx="32">
                  <c:v>7</c:v>
                </c:pt>
                <c:pt idx="33">
                  <c:v>6</c:v>
                </c:pt>
                <c:pt idx="34">
                  <c:v>2</c:v>
                </c:pt>
                <c:pt idx="35">
                  <c:v>0</c:v>
                </c:pt>
                <c:pt idx="36">
                  <c:v>0</c:v>
                </c:pt>
                <c:pt idx="37">
                  <c:v>11</c:v>
                </c:pt>
                <c:pt idx="38">
                  <c:v>10</c:v>
                </c:pt>
                <c:pt idx="39">
                  <c:v>2</c:v>
                </c:pt>
                <c:pt idx="40">
                  <c:v>5</c:v>
                </c:pt>
                <c:pt idx="41">
                  <c:v>6</c:v>
                </c:pt>
                <c:pt idx="42">
                  <c:v>5</c:v>
                </c:pt>
                <c:pt idx="43">
                  <c:v>5</c:v>
                </c:pt>
                <c:pt idx="44">
                  <c:v>5</c:v>
                </c:pt>
                <c:pt idx="45">
                  <c:v>12</c:v>
                </c:pt>
                <c:pt idx="46">
                  <c:v>2</c:v>
                </c:pt>
                <c:pt idx="47">
                  <c:v>5</c:v>
                </c:pt>
                <c:pt idx="48">
                  <c:v>7</c:v>
                </c:pt>
                <c:pt idx="49">
                  <c:v>10</c:v>
                </c:pt>
                <c:pt idx="50">
                  <c:v>10</c:v>
                </c:pt>
                <c:pt idx="51">
                  <c:v>1</c:v>
                </c:pt>
                <c:pt idx="52">
                  <c:v>4</c:v>
                </c:pt>
                <c:pt idx="53">
                  <c:v>0</c:v>
                </c:pt>
                <c:pt idx="54">
                  <c:v>11</c:v>
                </c:pt>
                <c:pt idx="55">
                  <c:v>0</c:v>
                </c:pt>
                <c:pt idx="56">
                  <c:v>4</c:v>
                </c:pt>
                <c:pt idx="57">
                  <c:v>11</c:v>
                </c:pt>
                <c:pt idx="58">
                  <c:v>12</c:v>
                </c:pt>
                <c:pt idx="59">
                  <c:v>2</c:v>
                </c:pt>
                <c:pt idx="60">
                  <c:v>3</c:v>
                </c:pt>
                <c:pt idx="61">
                  <c:v>2</c:v>
                </c:pt>
                <c:pt idx="62">
                  <c:v>0</c:v>
                </c:pt>
                <c:pt idx="63">
                  <c:v>0</c:v>
                </c:pt>
                <c:pt idx="64">
                  <c:v>11</c:v>
                </c:pt>
                <c:pt idx="65">
                  <c:v>11</c:v>
                </c:pt>
                <c:pt idx="66">
                  <c:v>12</c:v>
                </c:pt>
                <c:pt idx="67">
                  <c:v>4</c:v>
                </c:pt>
                <c:pt idx="68">
                  <c:v>5</c:v>
                </c:pt>
                <c:pt idx="69">
                  <c:v>2</c:v>
                </c:pt>
                <c:pt idx="70">
                  <c:v>11</c:v>
                </c:pt>
                <c:pt idx="71">
                  <c:v>8</c:v>
                </c:pt>
                <c:pt idx="72">
                  <c:v>4</c:v>
                </c:pt>
                <c:pt idx="73">
                  <c:v>7</c:v>
                </c:pt>
                <c:pt idx="74">
                  <c:v>12</c:v>
                </c:pt>
                <c:pt idx="75">
                  <c:v>0</c:v>
                </c:pt>
                <c:pt idx="76">
                  <c:v>4</c:v>
                </c:pt>
                <c:pt idx="77">
                  <c:v>2</c:v>
                </c:pt>
                <c:pt idx="78">
                  <c:v>11</c:v>
                </c:pt>
                <c:pt idx="79">
                  <c:v>0</c:v>
                </c:pt>
                <c:pt idx="80">
                  <c:v>3</c:v>
                </c:pt>
                <c:pt idx="81">
                  <c:v>12</c:v>
                </c:pt>
                <c:pt idx="82">
                  <c:v>4</c:v>
                </c:pt>
                <c:pt idx="83">
                  <c:v>6</c:v>
                </c:pt>
                <c:pt idx="84">
                  <c:v>0</c:v>
                </c:pt>
                <c:pt idx="85">
                  <c:v>2</c:v>
                </c:pt>
                <c:pt idx="86">
                  <c:v>1</c:v>
                </c:pt>
                <c:pt idx="87">
                  <c:v>8</c:v>
                </c:pt>
                <c:pt idx="88">
                  <c:v>9</c:v>
                </c:pt>
                <c:pt idx="89">
                  <c:v>5</c:v>
                </c:pt>
                <c:pt idx="90">
                  <c:v>9</c:v>
                </c:pt>
                <c:pt idx="91">
                  <c:v>2</c:v>
                </c:pt>
                <c:pt idx="92">
                  <c:v>7</c:v>
                </c:pt>
                <c:pt idx="93">
                  <c:v>7</c:v>
                </c:pt>
                <c:pt idx="94">
                  <c:v>1</c:v>
                </c:pt>
                <c:pt idx="95">
                  <c:v>5</c:v>
                </c:pt>
                <c:pt idx="96">
                  <c:v>6</c:v>
                </c:pt>
                <c:pt idx="97">
                  <c:v>1</c:v>
                </c:pt>
                <c:pt idx="98">
                  <c:v>10</c:v>
                </c:pt>
                <c:pt idx="99">
                  <c:v>9</c:v>
                </c:pt>
                <c:pt idx="100">
                  <c:v>1</c:v>
                </c:pt>
                <c:pt idx="101">
                  <c:v>9</c:v>
                </c:pt>
                <c:pt idx="102">
                  <c:v>0</c:v>
                </c:pt>
                <c:pt idx="103">
                  <c:v>7</c:v>
                </c:pt>
                <c:pt idx="104">
                  <c:v>0</c:v>
                </c:pt>
                <c:pt idx="105">
                  <c:v>8</c:v>
                </c:pt>
                <c:pt idx="106">
                  <c:v>10</c:v>
                </c:pt>
                <c:pt idx="107">
                  <c:v>5</c:v>
                </c:pt>
                <c:pt idx="108">
                  <c:v>6</c:v>
                </c:pt>
                <c:pt idx="109">
                  <c:v>12</c:v>
                </c:pt>
                <c:pt idx="110">
                  <c:v>9</c:v>
                </c:pt>
                <c:pt idx="111">
                  <c:v>6</c:v>
                </c:pt>
                <c:pt idx="112">
                  <c:v>9</c:v>
                </c:pt>
                <c:pt idx="113">
                  <c:v>2</c:v>
                </c:pt>
                <c:pt idx="114">
                  <c:v>1</c:v>
                </c:pt>
                <c:pt idx="115">
                  <c:v>8</c:v>
                </c:pt>
                <c:pt idx="116">
                  <c:v>7</c:v>
                </c:pt>
                <c:pt idx="117">
                  <c:v>12</c:v>
                </c:pt>
                <c:pt idx="118">
                  <c:v>11</c:v>
                </c:pt>
                <c:pt idx="119">
                  <c:v>9</c:v>
                </c:pt>
                <c:pt idx="120">
                  <c:v>6</c:v>
                </c:pt>
                <c:pt idx="121">
                  <c:v>8</c:v>
                </c:pt>
                <c:pt idx="122">
                  <c:v>3</c:v>
                </c:pt>
                <c:pt idx="123">
                  <c:v>12</c:v>
                </c:pt>
                <c:pt idx="124">
                  <c:v>3</c:v>
                </c:pt>
                <c:pt idx="125">
                  <c:v>0</c:v>
                </c:pt>
                <c:pt idx="126">
                  <c:v>7</c:v>
                </c:pt>
                <c:pt idx="127">
                  <c:v>11</c:v>
                </c:pt>
                <c:pt idx="128">
                  <c:v>2</c:v>
                </c:pt>
                <c:pt idx="129">
                  <c:v>6</c:v>
                </c:pt>
                <c:pt idx="130">
                  <c:v>11</c:v>
                </c:pt>
                <c:pt idx="131">
                  <c:v>1</c:v>
                </c:pt>
                <c:pt idx="132">
                  <c:v>1</c:v>
                </c:pt>
                <c:pt idx="133">
                  <c:v>6</c:v>
                </c:pt>
                <c:pt idx="134">
                  <c:v>5</c:v>
                </c:pt>
                <c:pt idx="135">
                  <c:v>2</c:v>
                </c:pt>
                <c:pt idx="136">
                  <c:v>8</c:v>
                </c:pt>
                <c:pt idx="137">
                  <c:v>9</c:v>
                </c:pt>
                <c:pt idx="138">
                  <c:v>12</c:v>
                </c:pt>
                <c:pt idx="139">
                  <c:v>5</c:v>
                </c:pt>
                <c:pt idx="140">
                  <c:v>9</c:v>
                </c:pt>
                <c:pt idx="141">
                  <c:v>9</c:v>
                </c:pt>
                <c:pt idx="142">
                  <c:v>5</c:v>
                </c:pt>
                <c:pt idx="143">
                  <c:v>0</c:v>
                </c:pt>
                <c:pt idx="144">
                  <c:v>3</c:v>
                </c:pt>
                <c:pt idx="145">
                  <c:v>9</c:v>
                </c:pt>
                <c:pt idx="146">
                  <c:v>5</c:v>
                </c:pt>
                <c:pt idx="147">
                  <c:v>5</c:v>
                </c:pt>
                <c:pt idx="148">
                  <c:v>10</c:v>
                </c:pt>
                <c:pt idx="149">
                  <c:v>11</c:v>
                </c:pt>
              </c:numCache>
            </c:numRef>
          </c:xVal>
          <c:yVal>
            <c:numRef>
              <c:f>'2b. Testing interaction'!$H$30:$H$179</c:f>
              <c:numCache>
                <c:formatCode>0.00</c:formatCode>
                <c:ptCount val="150"/>
                <c:pt idx="0">
                  <c:v>-9030.5056862345809</c:v>
                </c:pt>
                <c:pt idx="1">
                  <c:v>2861.61021171826</c:v>
                </c:pt>
                <c:pt idx="2">
                  <c:v>-15190.05021488895</c:v>
                </c:pt>
                <c:pt idx="3">
                  <c:v>5603.6889774309675</c:v>
                </c:pt>
                <c:pt idx="4">
                  <c:v>1878.6203203732584</c:v>
                </c:pt>
                <c:pt idx="5">
                  <c:v>9818.5296040029207</c:v>
                </c:pt>
                <c:pt idx="6">
                  <c:v>-522.51301587274065</c:v>
                </c:pt>
                <c:pt idx="7">
                  <c:v>-3453.2170733635649</c:v>
                </c:pt>
                <c:pt idx="8">
                  <c:v>15688.796777021213</c:v>
                </c:pt>
                <c:pt idx="9">
                  <c:v>16163.040794611079</c:v>
                </c:pt>
                <c:pt idx="10">
                  <c:v>7004.0283965863637</c:v>
                </c:pt>
                <c:pt idx="11">
                  <c:v>-8002.9225503115886</c:v>
                </c:pt>
                <c:pt idx="12">
                  <c:v>-11592.540432545909</c:v>
                </c:pt>
                <c:pt idx="13">
                  <c:v>1820.8722454327071</c:v>
                </c:pt>
                <c:pt idx="14">
                  <c:v>17465.653347127933</c:v>
                </c:pt>
                <c:pt idx="15">
                  <c:v>5855.6818281198794</c:v>
                </c:pt>
                <c:pt idx="16">
                  <c:v>-724.29107977719832</c:v>
                </c:pt>
                <c:pt idx="17">
                  <c:v>-11161.051826175884</c:v>
                </c:pt>
                <c:pt idx="18">
                  <c:v>-19282.131915917082</c:v>
                </c:pt>
                <c:pt idx="19">
                  <c:v>289.44024121051189</c:v>
                </c:pt>
                <c:pt idx="20">
                  <c:v>-12049.861088416081</c:v>
                </c:pt>
                <c:pt idx="21">
                  <c:v>7415.3129954587785</c:v>
                </c:pt>
                <c:pt idx="22">
                  <c:v>1084.5774239381062</c:v>
                </c:pt>
                <c:pt idx="23">
                  <c:v>12229.08704689821</c:v>
                </c:pt>
                <c:pt idx="24">
                  <c:v>7069.7639680418797</c:v>
                </c:pt>
                <c:pt idx="25">
                  <c:v>2438.3123553843179</c:v>
                </c:pt>
                <c:pt idx="26">
                  <c:v>5212.8984785937428</c:v>
                </c:pt>
                <c:pt idx="27">
                  <c:v>7026.6067795238632</c:v>
                </c:pt>
                <c:pt idx="28">
                  <c:v>5919.768356161454</c:v>
                </c:pt>
                <c:pt idx="29">
                  <c:v>-7651.2532258598294</c:v>
                </c:pt>
                <c:pt idx="30">
                  <c:v>-16491.625229188947</c:v>
                </c:pt>
                <c:pt idx="31">
                  <c:v>2540.4708652073168</c:v>
                </c:pt>
                <c:pt idx="32">
                  <c:v>-48.117481609093375</c:v>
                </c:pt>
                <c:pt idx="33">
                  <c:v>-4814.1082508259278</c:v>
                </c:pt>
                <c:pt idx="34">
                  <c:v>-27815.999393667582</c:v>
                </c:pt>
                <c:pt idx="35">
                  <c:v>-3050.3401635189948</c:v>
                </c:pt>
                <c:pt idx="36">
                  <c:v>-8069.7667040426822</c:v>
                </c:pt>
                <c:pt idx="37">
                  <c:v>-9192.1170238323029</c:v>
                </c:pt>
                <c:pt idx="38">
                  <c:v>859.89065639329056</c:v>
                </c:pt>
                <c:pt idx="39">
                  <c:v>-5837.6434568982513</c:v>
                </c:pt>
                <c:pt idx="40">
                  <c:v>-5599.5486090515478</c:v>
                </c:pt>
                <c:pt idx="41">
                  <c:v>-10362.336834991656</c:v>
                </c:pt>
                <c:pt idx="42">
                  <c:v>12239.217261624304</c:v>
                </c:pt>
                <c:pt idx="43">
                  <c:v>-1495.115204165355</c:v>
                </c:pt>
                <c:pt idx="44">
                  <c:v>-1288.0621319860729</c:v>
                </c:pt>
                <c:pt idx="45">
                  <c:v>-4244.072801936476</c:v>
                </c:pt>
                <c:pt idx="46">
                  <c:v>-8575.5451830667153</c:v>
                </c:pt>
                <c:pt idx="47">
                  <c:v>-1697.8358105549851</c:v>
                </c:pt>
                <c:pt idx="48">
                  <c:v>4109.0388424197881</c:v>
                </c:pt>
                <c:pt idx="49">
                  <c:v>-1898.4895300808057</c:v>
                </c:pt>
                <c:pt idx="50">
                  <c:v>6650.6335217098531</c:v>
                </c:pt>
                <c:pt idx="51">
                  <c:v>9700.4787452418459</c:v>
                </c:pt>
                <c:pt idx="52">
                  <c:v>4828.2818342140017</c:v>
                </c:pt>
                <c:pt idx="53">
                  <c:v>4440.6258892995465</c:v>
                </c:pt>
                <c:pt idx="54">
                  <c:v>11268.468135617324</c:v>
                </c:pt>
                <c:pt idx="55">
                  <c:v>-3457.060036026669</c:v>
                </c:pt>
                <c:pt idx="56">
                  <c:v>9286.3653073480018</c:v>
                </c:pt>
                <c:pt idx="57">
                  <c:v>-14345.432795296452</c:v>
                </c:pt>
                <c:pt idx="58">
                  <c:v>7317.567799317796</c:v>
                </c:pt>
                <c:pt idx="59">
                  <c:v>-5749.2141441536951</c:v>
                </c:pt>
                <c:pt idx="60">
                  <c:v>2664.0646222773357</c:v>
                </c:pt>
                <c:pt idx="61">
                  <c:v>16309.019185610814</c:v>
                </c:pt>
                <c:pt idx="62">
                  <c:v>9326.7776144836753</c:v>
                </c:pt>
                <c:pt idx="63">
                  <c:v>-16400.980657296182</c:v>
                </c:pt>
                <c:pt idx="64">
                  <c:v>-6993.9633605028503</c:v>
                </c:pt>
                <c:pt idx="65">
                  <c:v>-5219.4366125678644</c:v>
                </c:pt>
                <c:pt idx="66">
                  <c:v>20548.979034507254</c:v>
                </c:pt>
                <c:pt idx="67">
                  <c:v>-12216.594633692992</c:v>
                </c:pt>
                <c:pt idx="68">
                  <c:v>-16548.213540630866</c:v>
                </c:pt>
                <c:pt idx="69">
                  <c:v>-15581.336562930839</c:v>
                </c:pt>
                <c:pt idx="70">
                  <c:v>-31.93033747409936</c:v>
                </c:pt>
                <c:pt idx="71">
                  <c:v>-8900.4478188216744</c:v>
                </c:pt>
                <c:pt idx="72">
                  <c:v>-7424.0520583219914</c:v>
                </c:pt>
                <c:pt idx="73">
                  <c:v>12484.401940517651</c:v>
                </c:pt>
                <c:pt idx="74">
                  <c:v>-53284.363889367582</c:v>
                </c:pt>
                <c:pt idx="75">
                  <c:v>-1784.4980609179329</c:v>
                </c:pt>
                <c:pt idx="76">
                  <c:v>-9840.451474553076</c:v>
                </c:pt>
                <c:pt idx="77">
                  <c:v>13945.743131622294</c:v>
                </c:pt>
                <c:pt idx="78">
                  <c:v>3920.8062885584077</c:v>
                </c:pt>
                <c:pt idx="79">
                  <c:v>-8436.9259674249333</c:v>
                </c:pt>
                <c:pt idx="80">
                  <c:v>-6401.0983141866163</c:v>
                </c:pt>
                <c:pt idx="81">
                  <c:v>19944.807050305186</c:v>
                </c:pt>
                <c:pt idx="82">
                  <c:v>22769.491758285614</c:v>
                </c:pt>
                <c:pt idx="83">
                  <c:v>3363.9541659272072</c:v>
                </c:pt>
                <c:pt idx="84">
                  <c:v>5639.7321829346402</c:v>
                </c:pt>
                <c:pt idx="85">
                  <c:v>4160.9456214079255</c:v>
                </c:pt>
                <c:pt idx="86">
                  <c:v>8074.3911367100955</c:v>
                </c:pt>
                <c:pt idx="87">
                  <c:v>-11442.504442468125</c:v>
                </c:pt>
                <c:pt idx="88">
                  <c:v>-3006.796784200109</c:v>
                </c:pt>
                <c:pt idx="89">
                  <c:v>-4969.095174653281</c:v>
                </c:pt>
                <c:pt idx="90">
                  <c:v>10858.282113511319</c:v>
                </c:pt>
                <c:pt idx="91">
                  <c:v>31633.53432325874</c:v>
                </c:pt>
                <c:pt idx="92">
                  <c:v>-13511.026766330848</c:v>
                </c:pt>
                <c:pt idx="93">
                  <c:v>-18007.309096967554</c:v>
                </c:pt>
                <c:pt idx="94">
                  <c:v>1619.4330406702211</c:v>
                </c:pt>
                <c:pt idx="95">
                  <c:v>-3376.324098715384</c:v>
                </c:pt>
                <c:pt idx="96">
                  <c:v>-3412.9147866174753</c:v>
                </c:pt>
                <c:pt idx="97">
                  <c:v>-14828.087911309849</c:v>
                </c:pt>
                <c:pt idx="98">
                  <c:v>-9090.4780006094807</c:v>
                </c:pt>
                <c:pt idx="99">
                  <c:v>-816.33432144156541</c:v>
                </c:pt>
                <c:pt idx="100">
                  <c:v>-1961.6054633611129</c:v>
                </c:pt>
                <c:pt idx="101">
                  <c:v>-2405.7195250151854</c:v>
                </c:pt>
                <c:pt idx="102">
                  <c:v>14528.523541833907</c:v>
                </c:pt>
                <c:pt idx="103">
                  <c:v>2954.7631436611337</c:v>
                </c:pt>
                <c:pt idx="104">
                  <c:v>-6310.7997911620914</c:v>
                </c:pt>
                <c:pt idx="105">
                  <c:v>1096.8470650462987</c:v>
                </c:pt>
                <c:pt idx="106">
                  <c:v>-8285.1978069834004</c:v>
                </c:pt>
                <c:pt idx="107">
                  <c:v>10837.453993579475</c:v>
                </c:pt>
                <c:pt idx="108">
                  <c:v>-3955.363854525116</c:v>
                </c:pt>
                <c:pt idx="109">
                  <c:v>14729.669221760414</c:v>
                </c:pt>
                <c:pt idx="110">
                  <c:v>1309.1988463958442</c:v>
                </c:pt>
                <c:pt idx="111">
                  <c:v>1847.4926701214135</c:v>
                </c:pt>
                <c:pt idx="112">
                  <c:v>16084.820470016042</c:v>
                </c:pt>
                <c:pt idx="113">
                  <c:v>-4702.1223771277582</c:v>
                </c:pt>
                <c:pt idx="114">
                  <c:v>2060.8041778191691</c:v>
                </c:pt>
                <c:pt idx="115">
                  <c:v>-16420.450445200651</c:v>
                </c:pt>
                <c:pt idx="116">
                  <c:v>-15312.959499610704</c:v>
                </c:pt>
                <c:pt idx="117">
                  <c:v>10842.859931278224</c:v>
                </c:pt>
                <c:pt idx="118">
                  <c:v>-778.7641239571094</c:v>
                </c:pt>
                <c:pt idx="119">
                  <c:v>8536.1303260190034</c:v>
                </c:pt>
                <c:pt idx="120">
                  <c:v>15700.623717576746</c:v>
                </c:pt>
                <c:pt idx="121">
                  <c:v>5663.0064304697516</c:v>
                </c:pt>
                <c:pt idx="122">
                  <c:v>-11160.959687538911</c:v>
                </c:pt>
                <c:pt idx="123">
                  <c:v>19947.016485138738</c:v>
                </c:pt>
                <c:pt idx="124">
                  <c:v>-7852.7576811645122</c:v>
                </c:pt>
                <c:pt idx="125">
                  <c:v>-2452.3233669986512</c:v>
                </c:pt>
                <c:pt idx="126">
                  <c:v>-8007.0956910204986</c:v>
                </c:pt>
                <c:pt idx="127">
                  <c:v>-6953.3842150712007</c:v>
                </c:pt>
                <c:pt idx="128">
                  <c:v>10783.583554288351</c:v>
                </c:pt>
                <c:pt idx="129">
                  <c:v>-1961.8961447702604</c:v>
                </c:pt>
                <c:pt idx="130">
                  <c:v>12567.226044753479</c:v>
                </c:pt>
                <c:pt idx="131">
                  <c:v>24981.586656112828</c:v>
                </c:pt>
                <c:pt idx="132">
                  <c:v>3533.8168789353804</c:v>
                </c:pt>
                <c:pt idx="133">
                  <c:v>9693.1060189669079</c:v>
                </c:pt>
                <c:pt idx="134">
                  <c:v>-15445.064734617095</c:v>
                </c:pt>
                <c:pt idx="135">
                  <c:v>7694.4176583764784</c:v>
                </c:pt>
                <c:pt idx="136">
                  <c:v>2118.2499434492056</c:v>
                </c:pt>
                <c:pt idx="137">
                  <c:v>-4155.3345945293258</c:v>
                </c:pt>
                <c:pt idx="138">
                  <c:v>-6382.8158701626817</c:v>
                </c:pt>
                <c:pt idx="139">
                  <c:v>3159.09148352169</c:v>
                </c:pt>
                <c:pt idx="140">
                  <c:v>-13557.871312507516</c:v>
                </c:pt>
                <c:pt idx="141">
                  <c:v>4614.2859367398778</c:v>
                </c:pt>
                <c:pt idx="142">
                  <c:v>6424.5575353070235</c:v>
                </c:pt>
                <c:pt idx="143">
                  <c:v>8570.8737897345054</c:v>
                </c:pt>
                <c:pt idx="144">
                  <c:v>-9405.6257113389365</c:v>
                </c:pt>
                <c:pt idx="145">
                  <c:v>2859.5919695142948</c:v>
                </c:pt>
                <c:pt idx="146">
                  <c:v>2683.2224668863491</c:v>
                </c:pt>
                <c:pt idx="147">
                  <c:v>8386.9252506268604</c:v>
                </c:pt>
                <c:pt idx="148">
                  <c:v>-502.42177684056514</c:v>
                </c:pt>
                <c:pt idx="149">
                  <c:v>4627.0298152167525</c:v>
                </c:pt>
              </c:numCache>
            </c:numRef>
          </c:yVal>
          <c:smooth val="0"/>
          <c:extLst>
            <c:ext xmlns:c16="http://schemas.microsoft.com/office/drawing/2014/chart" uri="{C3380CC4-5D6E-409C-BE32-E72D297353CC}">
              <c16:uniqueId val="{00000001-7B0F-7940-B84F-F38C6F37A445}"/>
            </c:ext>
          </c:extLst>
        </c:ser>
        <c:dLbls>
          <c:showLegendKey val="0"/>
          <c:showVal val="0"/>
          <c:showCatName val="0"/>
          <c:showSerName val="0"/>
          <c:showPercent val="0"/>
          <c:showBubbleSize val="0"/>
        </c:dLbls>
        <c:axId val="1973906911"/>
        <c:axId val="2003810479"/>
      </c:scatterChart>
      <c:valAx>
        <c:axId val="1973906911"/>
        <c:scaling>
          <c:orientation val="minMax"/>
        </c:scaling>
        <c:delete val="0"/>
        <c:axPos val="b"/>
        <c:title>
          <c:tx>
            <c:rich>
              <a:bodyPr/>
              <a:lstStyle/>
              <a:p>
                <a:pPr>
                  <a:defRPr/>
                </a:pPr>
                <a:r>
                  <a:rPr lang="en-US"/>
                  <a:t>Promotions</a:t>
                </a:r>
              </a:p>
            </c:rich>
          </c:tx>
          <c:overlay val="0"/>
        </c:title>
        <c:numFmt formatCode="General" sourceLinked="1"/>
        <c:majorTickMark val="out"/>
        <c:minorTickMark val="none"/>
        <c:tickLblPos val="nextTo"/>
        <c:crossAx val="2003810479"/>
        <c:crosses val="autoZero"/>
        <c:crossBetween val="midCat"/>
      </c:valAx>
      <c:valAx>
        <c:axId val="2003810479"/>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197390691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Interaction  Residual Plot</a:t>
            </a:r>
          </a:p>
        </c:rich>
      </c:tx>
      <c:overlay val="0"/>
    </c:title>
    <c:autoTitleDeleted val="0"/>
    <c:plotArea>
      <c:layout/>
      <c:scatterChart>
        <c:scatterStyle val="lineMarker"/>
        <c:varyColors val="0"/>
        <c:ser>
          <c:idx val="0"/>
          <c:order val="0"/>
          <c:spPr>
            <a:ln w="19050">
              <a:noFill/>
            </a:ln>
          </c:spPr>
          <c:xVal>
            <c:numRef>
              <c:f>'2b. Testing interaction'!$C$2:$C$151</c:f>
              <c:numCache>
                <c:formatCode>General</c:formatCode>
                <c:ptCount val="150"/>
                <c:pt idx="0">
                  <c:v>26250</c:v>
                </c:pt>
                <c:pt idx="1">
                  <c:v>14000</c:v>
                </c:pt>
                <c:pt idx="2">
                  <c:v>27860</c:v>
                </c:pt>
                <c:pt idx="3">
                  <c:v>0</c:v>
                </c:pt>
                <c:pt idx="4">
                  <c:v>18550</c:v>
                </c:pt>
                <c:pt idx="5">
                  <c:v>7950</c:v>
                </c:pt>
                <c:pt idx="6">
                  <c:v>53700</c:v>
                </c:pt>
                <c:pt idx="7">
                  <c:v>0</c:v>
                </c:pt>
                <c:pt idx="8">
                  <c:v>16100</c:v>
                </c:pt>
                <c:pt idx="9">
                  <c:v>11460</c:v>
                </c:pt>
                <c:pt idx="10">
                  <c:v>11550</c:v>
                </c:pt>
                <c:pt idx="11">
                  <c:v>16170</c:v>
                </c:pt>
                <c:pt idx="12">
                  <c:v>10110</c:v>
                </c:pt>
                <c:pt idx="13">
                  <c:v>280</c:v>
                </c:pt>
                <c:pt idx="14">
                  <c:v>3360</c:v>
                </c:pt>
                <c:pt idx="15">
                  <c:v>4320</c:v>
                </c:pt>
                <c:pt idx="16">
                  <c:v>11920</c:v>
                </c:pt>
                <c:pt idx="17">
                  <c:v>41760</c:v>
                </c:pt>
                <c:pt idx="18">
                  <c:v>1640</c:v>
                </c:pt>
                <c:pt idx="19">
                  <c:v>890</c:v>
                </c:pt>
                <c:pt idx="20">
                  <c:v>5200</c:v>
                </c:pt>
                <c:pt idx="21">
                  <c:v>13350</c:v>
                </c:pt>
                <c:pt idx="22">
                  <c:v>6220</c:v>
                </c:pt>
                <c:pt idx="23">
                  <c:v>10440</c:v>
                </c:pt>
                <c:pt idx="24">
                  <c:v>17520</c:v>
                </c:pt>
                <c:pt idx="25">
                  <c:v>9510</c:v>
                </c:pt>
                <c:pt idx="26">
                  <c:v>0</c:v>
                </c:pt>
                <c:pt idx="27">
                  <c:v>10710</c:v>
                </c:pt>
                <c:pt idx="28">
                  <c:v>0</c:v>
                </c:pt>
                <c:pt idx="29">
                  <c:v>10280</c:v>
                </c:pt>
                <c:pt idx="30">
                  <c:v>6300</c:v>
                </c:pt>
                <c:pt idx="31">
                  <c:v>40460</c:v>
                </c:pt>
                <c:pt idx="32">
                  <c:v>20860</c:v>
                </c:pt>
                <c:pt idx="33">
                  <c:v>8520</c:v>
                </c:pt>
                <c:pt idx="34">
                  <c:v>8480</c:v>
                </c:pt>
                <c:pt idx="35">
                  <c:v>0</c:v>
                </c:pt>
                <c:pt idx="36">
                  <c:v>0</c:v>
                </c:pt>
                <c:pt idx="37">
                  <c:v>770</c:v>
                </c:pt>
                <c:pt idx="38">
                  <c:v>10100</c:v>
                </c:pt>
                <c:pt idx="39">
                  <c:v>6600</c:v>
                </c:pt>
                <c:pt idx="40">
                  <c:v>20550</c:v>
                </c:pt>
                <c:pt idx="41">
                  <c:v>19560</c:v>
                </c:pt>
                <c:pt idx="42">
                  <c:v>14150</c:v>
                </c:pt>
                <c:pt idx="43">
                  <c:v>12750</c:v>
                </c:pt>
                <c:pt idx="44">
                  <c:v>3950</c:v>
                </c:pt>
                <c:pt idx="45">
                  <c:v>23160</c:v>
                </c:pt>
                <c:pt idx="46">
                  <c:v>4620</c:v>
                </c:pt>
                <c:pt idx="47">
                  <c:v>22950</c:v>
                </c:pt>
                <c:pt idx="48">
                  <c:v>24640</c:v>
                </c:pt>
                <c:pt idx="49">
                  <c:v>3600</c:v>
                </c:pt>
                <c:pt idx="50">
                  <c:v>34900</c:v>
                </c:pt>
                <c:pt idx="51">
                  <c:v>2430</c:v>
                </c:pt>
                <c:pt idx="52">
                  <c:v>7960</c:v>
                </c:pt>
                <c:pt idx="53">
                  <c:v>0</c:v>
                </c:pt>
                <c:pt idx="54">
                  <c:v>50050</c:v>
                </c:pt>
                <c:pt idx="55">
                  <c:v>0</c:v>
                </c:pt>
                <c:pt idx="56">
                  <c:v>7000</c:v>
                </c:pt>
                <c:pt idx="57">
                  <c:v>27940</c:v>
                </c:pt>
                <c:pt idx="58">
                  <c:v>42000</c:v>
                </c:pt>
                <c:pt idx="59">
                  <c:v>8940</c:v>
                </c:pt>
                <c:pt idx="60">
                  <c:v>6870</c:v>
                </c:pt>
                <c:pt idx="61">
                  <c:v>5460</c:v>
                </c:pt>
                <c:pt idx="62">
                  <c:v>0</c:v>
                </c:pt>
                <c:pt idx="63">
                  <c:v>0</c:v>
                </c:pt>
                <c:pt idx="64">
                  <c:v>46420</c:v>
                </c:pt>
                <c:pt idx="65">
                  <c:v>55440</c:v>
                </c:pt>
                <c:pt idx="66">
                  <c:v>34800</c:v>
                </c:pt>
                <c:pt idx="67">
                  <c:v>18040</c:v>
                </c:pt>
                <c:pt idx="68">
                  <c:v>17750</c:v>
                </c:pt>
                <c:pt idx="69">
                  <c:v>4080</c:v>
                </c:pt>
                <c:pt idx="70">
                  <c:v>39050</c:v>
                </c:pt>
                <c:pt idx="71">
                  <c:v>42480</c:v>
                </c:pt>
                <c:pt idx="72">
                  <c:v>11800</c:v>
                </c:pt>
                <c:pt idx="73">
                  <c:v>37450</c:v>
                </c:pt>
                <c:pt idx="74">
                  <c:v>11040</c:v>
                </c:pt>
                <c:pt idx="75">
                  <c:v>0</c:v>
                </c:pt>
                <c:pt idx="76">
                  <c:v>12560</c:v>
                </c:pt>
                <c:pt idx="77">
                  <c:v>5120</c:v>
                </c:pt>
                <c:pt idx="78">
                  <c:v>34540</c:v>
                </c:pt>
                <c:pt idx="79">
                  <c:v>0</c:v>
                </c:pt>
                <c:pt idx="80">
                  <c:v>8040</c:v>
                </c:pt>
                <c:pt idx="81">
                  <c:v>42480</c:v>
                </c:pt>
                <c:pt idx="82">
                  <c:v>20880</c:v>
                </c:pt>
                <c:pt idx="83">
                  <c:v>13380</c:v>
                </c:pt>
                <c:pt idx="84">
                  <c:v>0</c:v>
                </c:pt>
                <c:pt idx="85">
                  <c:v>4500</c:v>
                </c:pt>
                <c:pt idx="86">
                  <c:v>4380</c:v>
                </c:pt>
                <c:pt idx="87">
                  <c:v>28000</c:v>
                </c:pt>
                <c:pt idx="88">
                  <c:v>19890</c:v>
                </c:pt>
                <c:pt idx="89">
                  <c:v>18850</c:v>
                </c:pt>
                <c:pt idx="90">
                  <c:v>28350</c:v>
                </c:pt>
                <c:pt idx="91">
                  <c:v>8920</c:v>
                </c:pt>
                <c:pt idx="92">
                  <c:v>13650</c:v>
                </c:pt>
                <c:pt idx="93">
                  <c:v>17570</c:v>
                </c:pt>
                <c:pt idx="94">
                  <c:v>2420</c:v>
                </c:pt>
                <c:pt idx="95">
                  <c:v>4050</c:v>
                </c:pt>
                <c:pt idx="96">
                  <c:v>20700</c:v>
                </c:pt>
                <c:pt idx="97">
                  <c:v>3400</c:v>
                </c:pt>
                <c:pt idx="98">
                  <c:v>30100</c:v>
                </c:pt>
                <c:pt idx="99">
                  <c:v>23850</c:v>
                </c:pt>
                <c:pt idx="100">
                  <c:v>880</c:v>
                </c:pt>
                <c:pt idx="101">
                  <c:v>21330</c:v>
                </c:pt>
                <c:pt idx="102">
                  <c:v>0</c:v>
                </c:pt>
                <c:pt idx="103">
                  <c:v>12600</c:v>
                </c:pt>
                <c:pt idx="104">
                  <c:v>0</c:v>
                </c:pt>
                <c:pt idx="105">
                  <c:v>28880</c:v>
                </c:pt>
                <c:pt idx="106">
                  <c:v>58300</c:v>
                </c:pt>
                <c:pt idx="107">
                  <c:v>16350</c:v>
                </c:pt>
                <c:pt idx="108">
                  <c:v>20340</c:v>
                </c:pt>
                <c:pt idx="109">
                  <c:v>34680</c:v>
                </c:pt>
                <c:pt idx="110">
                  <c:v>1170</c:v>
                </c:pt>
                <c:pt idx="111">
                  <c:v>17820</c:v>
                </c:pt>
                <c:pt idx="112">
                  <c:v>27900</c:v>
                </c:pt>
                <c:pt idx="113">
                  <c:v>13400</c:v>
                </c:pt>
                <c:pt idx="114">
                  <c:v>2720</c:v>
                </c:pt>
                <c:pt idx="115">
                  <c:v>27680</c:v>
                </c:pt>
                <c:pt idx="116">
                  <c:v>20650</c:v>
                </c:pt>
                <c:pt idx="117">
                  <c:v>15000</c:v>
                </c:pt>
                <c:pt idx="118">
                  <c:v>51920</c:v>
                </c:pt>
                <c:pt idx="119">
                  <c:v>37170</c:v>
                </c:pt>
                <c:pt idx="120">
                  <c:v>25140</c:v>
                </c:pt>
                <c:pt idx="121">
                  <c:v>13120</c:v>
                </c:pt>
                <c:pt idx="122">
                  <c:v>15330</c:v>
                </c:pt>
                <c:pt idx="123">
                  <c:v>10800</c:v>
                </c:pt>
                <c:pt idx="124">
                  <c:v>11670</c:v>
                </c:pt>
                <c:pt idx="125">
                  <c:v>0</c:v>
                </c:pt>
                <c:pt idx="126">
                  <c:v>10640</c:v>
                </c:pt>
                <c:pt idx="127">
                  <c:v>23760</c:v>
                </c:pt>
                <c:pt idx="128">
                  <c:v>6300</c:v>
                </c:pt>
                <c:pt idx="129">
                  <c:v>13500</c:v>
                </c:pt>
                <c:pt idx="130">
                  <c:v>7480</c:v>
                </c:pt>
                <c:pt idx="131">
                  <c:v>3110</c:v>
                </c:pt>
                <c:pt idx="132">
                  <c:v>1410</c:v>
                </c:pt>
                <c:pt idx="133">
                  <c:v>22320</c:v>
                </c:pt>
                <c:pt idx="134">
                  <c:v>8150</c:v>
                </c:pt>
                <c:pt idx="135">
                  <c:v>10660</c:v>
                </c:pt>
                <c:pt idx="136">
                  <c:v>14640</c:v>
                </c:pt>
                <c:pt idx="137">
                  <c:v>22680</c:v>
                </c:pt>
                <c:pt idx="138">
                  <c:v>50760</c:v>
                </c:pt>
                <c:pt idx="139">
                  <c:v>5800</c:v>
                </c:pt>
                <c:pt idx="140">
                  <c:v>30150</c:v>
                </c:pt>
                <c:pt idx="141">
                  <c:v>44730</c:v>
                </c:pt>
                <c:pt idx="142">
                  <c:v>2950</c:v>
                </c:pt>
                <c:pt idx="143">
                  <c:v>0</c:v>
                </c:pt>
                <c:pt idx="144">
                  <c:v>10170</c:v>
                </c:pt>
                <c:pt idx="145">
                  <c:v>37620</c:v>
                </c:pt>
                <c:pt idx="146">
                  <c:v>5750</c:v>
                </c:pt>
                <c:pt idx="147">
                  <c:v>5100</c:v>
                </c:pt>
                <c:pt idx="148">
                  <c:v>37900</c:v>
                </c:pt>
                <c:pt idx="149">
                  <c:v>37950</c:v>
                </c:pt>
              </c:numCache>
            </c:numRef>
          </c:xVal>
          <c:yVal>
            <c:numRef>
              <c:f>'2b. Testing interaction'!$H$30:$H$179</c:f>
              <c:numCache>
                <c:formatCode>0.00</c:formatCode>
                <c:ptCount val="150"/>
                <c:pt idx="0">
                  <c:v>-9030.5056862345809</c:v>
                </c:pt>
                <c:pt idx="1">
                  <c:v>2861.61021171826</c:v>
                </c:pt>
                <c:pt idx="2">
                  <c:v>-15190.05021488895</c:v>
                </c:pt>
                <c:pt idx="3">
                  <c:v>5603.6889774309675</c:v>
                </c:pt>
                <c:pt idx="4">
                  <c:v>1878.6203203732584</c:v>
                </c:pt>
                <c:pt idx="5">
                  <c:v>9818.5296040029207</c:v>
                </c:pt>
                <c:pt idx="6">
                  <c:v>-522.51301587274065</c:v>
                </c:pt>
                <c:pt idx="7">
                  <c:v>-3453.2170733635649</c:v>
                </c:pt>
                <c:pt idx="8">
                  <c:v>15688.796777021213</c:v>
                </c:pt>
                <c:pt idx="9">
                  <c:v>16163.040794611079</c:v>
                </c:pt>
                <c:pt idx="10">
                  <c:v>7004.0283965863637</c:v>
                </c:pt>
                <c:pt idx="11">
                  <c:v>-8002.9225503115886</c:v>
                </c:pt>
                <c:pt idx="12">
                  <c:v>-11592.540432545909</c:v>
                </c:pt>
                <c:pt idx="13">
                  <c:v>1820.8722454327071</c:v>
                </c:pt>
                <c:pt idx="14">
                  <c:v>17465.653347127933</c:v>
                </c:pt>
                <c:pt idx="15">
                  <c:v>5855.6818281198794</c:v>
                </c:pt>
                <c:pt idx="16">
                  <c:v>-724.29107977719832</c:v>
                </c:pt>
                <c:pt idx="17">
                  <c:v>-11161.051826175884</c:v>
                </c:pt>
                <c:pt idx="18">
                  <c:v>-19282.131915917082</c:v>
                </c:pt>
                <c:pt idx="19">
                  <c:v>289.44024121051189</c:v>
                </c:pt>
                <c:pt idx="20">
                  <c:v>-12049.861088416081</c:v>
                </c:pt>
                <c:pt idx="21">
                  <c:v>7415.3129954587785</c:v>
                </c:pt>
                <c:pt idx="22">
                  <c:v>1084.5774239381062</c:v>
                </c:pt>
                <c:pt idx="23">
                  <c:v>12229.08704689821</c:v>
                </c:pt>
                <c:pt idx="24">
                  <c:v>7069.7639680418797</c:v>
                </c:pt>
                <c:pt idx="25">
                  <c:v>2438.3123553843179</c:v>
                </c:pt>
                <c:pt idx="26">
                  <c:v>5212.8984785937428</c:v>
                </c:pt>
                <c:pt idx="27">
                  <c:v>7026.6067795238632</c:v>
                </c:pt>
                <c:pt idx="28">
                  <c:v>5919.768356161454</c:v>
                </c:pt>
                <c:pt idx="29">
                  <c:v>-7651.2532258598294</c:v>
                </c:pt>
                <c:pt idx="30">
                  <c:v>-16491.625229188947</c:v>
                </c:pt>
                <c:pt idx="31">
                  <c:v>2540.4708652073168</c:v>
                </c:pt>
                <c:pt idx="32">
                  <c:v>-48.117481609093375</c:v>
                </c:pt>
                <c:pt idx="33">
                  <c:v>-4814.1082508259278</c:v>
                </c:pt>
                <c:pt idx="34">
                  <c:v>-27815.999393667582</c:v>
                </c:pt>
                <c:pt idx="35">
                  <c:v>-3050.3401635189948</c:v>
                </c:pt>
                <c:pt idx="36">
                  <c:v>-8069.7667040426822</c:v>
                </c:pt>
                <c:pt idx="37">
                  <c:v>-9192.1170238323029</c:v>
                </c:pt>
                <c:pt idx="38">
                  <c:v>859.89065639329056</c:v>
                </c:pt>
                <c:pt idx="39">
                  <c:v>-5837.6434568982513</c:v>
                </c:pt>
                <c:pt idx="40">
                  <c:v>-5599.5486090515478</c:v>
                </c:pt>
                <c:pt idx="41">
                  <c:v>-10362.336834991656</c:v>
                </c:pt>
                <c:pt idx="42">
                  <c:v>12239.217261624304</c:v>
                </c:pt>
                <c:pt idx="43">
                  <c:v>-1495.115204165355</c:v>
                </c:pt>
                <c:pt idx="44">
                  <c:v>-1288.0621319860729</c:v>
                </c:pt>
                <c:pt idx="45">
                  <c:v>-4244.072801936476</c:v>
                </c:pt>
                <c:pt idx="46">
                  <c:v>-8575.5451830667153</c:v>
                </c:pt>
                <c:pt idx="47">
                  <c:v>-1697.8358105549851</c:v>
                </c:pt>
                <c:pt idx="48">
                  <c:v>4109.0388424197881</c:v>
                </c:pt>
                <c:pt idx="49">
                  <c:v>-1898.4895300808057</c:v>
                </c:pt>
                <c:pt idx="50">
                  <c:v>6650.6335217098531</c:v>
                </c:pt>
                <c:pt idx="51">
                  <c:v>9700.4787452418459</c:v>
                </c:pt>
                <c:pt idx="52">
                  <c:v>4828.2818342140017</c:v>
                </c:pt>
                <c:pt idx="53">
                  <c:v>4440.6258892995465</c:v>
                </c:pt>
                <c:pt idx="54">
                  <c:v>11268.468135617324</c:v>
                </c:pt>
                <c:pt idx="55">
                  <c:v>-3457.060036026669</c:v>
                </c:pt>
                <c:pt idx="56">
                  <c:v>9286.3653073480018</c:v>
                </c:pt>
                <c:pt idx="57">
                  <c:v>-14345.432795296452</c:v>
                </c:pt>
                <c:pt idx="58">
                  <c:v>7317.567799317796</c:v>
                </c:pt>
                <c:pt idx="59">
                  <c:v>-5749.2141441536951</c:v>
                </c:pt>
                <c:pt idx="60">
                  <c:v>2664.0646222773357</c:v>
                </c:pt>
                <c:pt idx="61">
                  <c:v>16309.019185610814</c:v>
                </c:pt>
                <c:pt idx="62">
                  <c:v>9326.7776144836753</c:v>
                </c:pt>
                <c:pt idx="63">
                  <c:v>-16400.980657296182</c:v>
                </c:pt>
                <c:pt idx="64">
                  <c:v>-6993.9633605028503</c:v>
                </c:pt>
                <c:pt idx="65">
                  <c:v>-5219.4366125678644</c:v>
                </c:pt>
                <c:pt idx="66">
                  <c:v>20548.979034507254</c:v>
                </c:pt>
                <c:pt idx="67">
                  <c:v>-12216.594633692992</c:v>
                </c:pt>
                <c:pt idx="68">
                  <c:v>-16548.213540630866</c:v>
                </c:pt>
                <c:pt idx="69">
                  <c:v>-15581.336562930839</c:v>
                </c:pt>
                <c:pt idx="70">
                  <c:v>-31.93033747409936</c:v>
                </c:pt>
                <c:pt idx="71">
                  <c:v>-8900.4478188216744</c:v>
                </c:pt>
                <c:pt idx="72">
                  <c:v>-7424.0520583219914</c:v>
                </c:pt>
                <c:pt idx="73">
                  <c:v>12484.401940517651</c:v>
                </c:pt>
                <c:pt idx="74">
                  <c:v>-53284.363889367582</c:v>
                </c:pt>
                <c:pt idx="75">
                  <c:v>-1784.4980609179329</c:v>
                </c:pt>
                <c:pt idx="76">
                  <c:v>-9840.451474553076</c:v>
                </c:pt>
                <c:pt idx="77">
                  <c:v>13945.743131622294</c:v>
                </c:pt>
                <c:pt idx="78">
                  <c:v>3920.8062885584077</c:v>
                </c:pt>
                <c:pt idx="79">
                  <c:v>-8436.9259674249333</c:v>
                </c:pt>
                <c:pt idx="80">
                  <c:v>-6401.0983141866163</c:v>
                </c:pt>
                <c:pt idx="81">
                  <c:v>19944.807050305186</c:v>
                </c:pt>
                <c:pt idx="82">
                  <c:v>22769.491758285614</c:v>
                </c:pt>
                <c:pt idx="83">
                  <c:v>3363.9541659272072</c:v>
                </c:pt>
                <c:pt idx="84">
                  <c:v>5639.7321829346402</c:v>
                </c:pt>
                <c:pt idx="85">
                  <c:v>4160.9456214079255</c:v>
                </c:pt>
                <c:pt idx="86">
                  <c:v>8074.3911367100955</c:v>
                </c:pt>
                <c:pt idx="87">
                  <c:v>-11442.504442468125</c:v>
                </c:pt>
                <c:pt idx="88">
                  <c:v>-3006.796784200109</c:v>
                </c:pt>
                <c:pt idx="89">
                  <c:v>-4969.095174653281</c:v>
                </c:pt>
                <c:pt idx="90">
                  <c:v>10858.282113511319</c:v>
                </c:pt>
                <c:pt idx="91">
                  <c:v>31633.53432325874</c:v>
                </c:pt>
                <c:pt idx="92">
                  <c:v>-13511.026766330848</c:v>
                </c:pt>
                <c:pt idx="93">
                  <c:v>-18007.309096967554</c:v>
                </c:pt>
                <c:pt idx="94">
                  <c:v>1619.4330406702211</c:v>
                </c:pt>
                <c:pt idx="95">
                  <c:v>-3376.324098715384</c:v>
                </c:pt>
                <c:pt idx="96">
                  <c:v>-3412.9147866174753</c:v>
                </c:pt>
                <c:pt idx="97">
                  <c:v>-14828.087911309849</c:v>
                </c:pt>
                <c:pt idx="98">
                  <c:v>-9090.4780006094807</c:v>
                </c:pt>
                <c:pt idx="99">
                  <c:v>-816.33432144156541</c:v>
                </c:pt>
                <c:pt idx="100">
                  <c:v>-1961.6054633611129</c:v>
                </c:pt>
                <c:pt idx="101">
                  <c:v>-2405.7195250151854</c:v>
                </c:pt>
                <c:pt idx="102">
                  <c:v>14528.523541833907</c:v>
                </c:pt>
                <c:pt idx="103">
                  <c:v>2954.7631436611337</c:v>
                </c:pt>
                <c:pt idx="104">
                  <c:v>-6310.7997911620914</c:v>
                </c:pt>
                <c:pt idx="105">
                  <c:v>1096.8470650462987</c:v>
                </c:pt>
                <c:pt idx="106">
                  <c:v>-8285.1978069834004</c:v>
                </c:pt>
                <c:pt idx="107">
                  <c:v>10837.453993579475</c:v>
                </c:pt>
                <c:pt idx="108">
                  <c:v>-3955.363854525116</c:v>
                </c:pt>
                <c:pt idx="109">
                  <c:v>14729.669221760414</c:v>
                </c:pt>
                <c:pt idx="110">
                  <c:v>1309.1988463958442</c:v>
                </c:pt>
                <c:pt idx="111">
                  <c:v>1847.4926701214135</c:v>
                </c:pt>
                <c:pt idx="112">
                  <c:v>16084.820470016042</c:v>
                </c:pt>
                <c:pt idx="113">
                  <c:v>-4702.1223771277582</c:v>
                </c:pt>
                <c:pt idx="114">
                  <c:v>2060.8041778191691</c:v>
                </c:pt>
                <c:pt idx="115">
                  <c:v>-16420.450445200651</c:v>
                </c:pt>
                <c:pt idx="116">
                  <c:v>-15312.959499610704</c:v>
                </c:pt>
                <c:pt idx="117">
                  <c:v>10842.859931278224</c:v>
                </c:pt>
                <c:pt idx="118">
                  <c:v>-778.7641239571094</c:v>
                </c:pt>
                <c:pt idx="119">
                  <c:v>8536.1303260190034</c:v>
                </c:pt>
                <c:pt idx="120">
                  <c:v>15700.623717576746</c:v>
                </c:pt>
                <c:pt idx="121">
                  <c:v>5663.0064304697516</c:v>
                </c:pt>
                <c:pt idx="122">
                  <c:v>-11160.959687538911</c:v>
                </c:pt>
                <c:pt idx="123">
                  <c:v>19947.016485138738</c:v>
                </c:pt>
                <c:pt idx="124">
                  <c:v>-7852.7576811645122</c:v>
                </c:pt>
                <c:pt idx="125">
                  <c:v>-2452.3233669986512</c:v>
                </c:pt>
                <c:pt idx="126">
                  <c:v>-8007.0956910204986</c:v>
                </c:pt>
                <c:pt idx="127">
                  <c:v>-6953.3842150712007</c:v>
                </c:pt>
                <c:pt idx="128">
                  <c:v>10783.583554288351</c:v>
                </c:pt>
                <c:pt idx="129">
                  <c:v>-1961.8961447702604</c:v>
                </c:pt>
                <c:pt idx="130">
                  <c:v>12567.226044753479</c:v>
                </c:pt>
                <c:pt idx="131">
                  <c:v>24981.586656112828</c:v>
                </c:pt>
                <c:pt idx="132">
                  <c:v>3533.8168789353804</c:v>
                </c:pt>
                <c:pt idx="133">
                  <c:v>9693.1060189669079</c:v>
                </c:pt>
                <c:pt idx="134">
                  <c:v>-15445.064734617095</c:v>
                </c:pt>
                <c:pt idx="135">
                  <c:v>7694.4176583764784</c:v>
                </c:pt>
                <c:pt idx="136">
                  <c:v>2118.2499434492056</c:v>
                </c:pt>
                <c:pt idx="137">
                  <c:v>-4155.3345945293258</c:v>
                </c:pt>
                <c:pt idx="138">
                  <c:v>-6382.8158701626817</c:v>
                </c:pt>
                <c:pt idx="139">
                  <c:v>3159.09148352169</c:v>
                </c:pt>
                <c:pt idx="140">
                  <c:v>-13557.871312507516</c:v>
                </c:pt>
                <c:pt idx="141">
                  <c:v>4614.2859367398778</c:v>
                </c:pt>
                <c:pt idx="142">
                  <c:v>6424.5575353070235</c:v>
                </c:pt>
                <c:pt idx="143">
                  <c:v>8570.8737897345054</c:v>
                </c:pt>
                <c:pt idx="144">
                  <c:v>-9405.6257113389365</c:v>
                </c:pt>
                <c:pt idx="145">
                  <c:v>2859.5919695142948</c:v>
                </c:pt>
                <c:pt idx="146">
                  <c:v>2683.2224668863491</c:v>
                </c:pt>
                <c:pt idx="147">
                  <c:v>8386.9252506268604</c:v>
                </c:pt>
                <c:pt idx="148">
                  <c:v>-502.42177684056514</c:v>
                </c:pt>
                <c:pt idx="149">
                  <c:v>4627.0298152167525</c:v>
                </c:pt>
              </c:numCache>
            </c:numRef>
          </c:yVal>
          <c:smooth val="0"/>
          <c:extLst>
            <c:ext xmlns:c16="http://schemas.microsoft.com/office/drawing/2014/chart" uri="{C3380CC4-5D6E-409C-BE32-E72D297353CC}">
              <c16:uniqueId val="{00000001-B63D-8D43-84E6-468FB8750ADE}"/>
            </c:ext>
          </c:extLst>
        </c:ser>
        <c:dLbls>
          <c:showLegendKey val="0"/>
          <c:showVal val="0"/>
          <c:showCatName val="0"/>
          <c:showSerName val="0"/>
          <c:showPercent val="0"/>
          <c:showBubbleSize val="0"/>
        </c:dLbls>
        <c:axId val="2067453327"/>
        <c:axId val="2066945135"/>
      </c:scatterChart>
      <c:valAx>
        <c:axId val="2067453327"/>
        <c:scaling>
          <c:orientation val="minMax"/>
        </c:scaling>
        <c:delete val="0"/>
        <c:axPos val="b"/>
        <c:title>
          <c:tx>
            <c:rich>
              <a:bodyPr/>
              <a:lstStyle/>
              <a:p>
                <a:pPr>
                  <a:defRPr/>
                </a:pPr>
                <a:r>
                  <a:rPr lang="en-US"/>
                  <a:t>Interaction</a:t>
                </a:r>
              </a:p>
            </c:rich>
          </c:tx>
          <c:overlay val="0"/>
        </c:title>
        <c:numFmt formatCode="General" sourceLinked="1"/>
        <c:majorTickMark val="out"/>
        <c:minorTickMark val="none"/>
        <c:tickLblPos val="nextTo"/>
        <c:crossAx val="2066945135"/>
        <c:crosses val="autoZero"/>
        <c:crossBetween val="midCat"/>
      </c:valAx>
      <c:valAx>
        <c:axId val="2066945135"/>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206745332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'2b. Testing interaction'!$K$30:$K$179</c:f>
              <c:numCache>
                <c:formatCode>General</c:formatCode>
                <c:ptCount val="150"/>
                <c:pt idx="0">
                  <c:v>0.33333333333333331</c:v>
                </c:pt>
                <c:pt idx="1">
                  <c:v>1</c:v>
                </c:pt>
                <c:pt idx="2">
                  <c:v>1.6666666666666665</c:v>
                </c:pt>
                <c:pt idx="3">
                  <c:v>2.3333333333333335</c:v>
                </c:pt>
                <c:pt idx="4">
                  <c:v>3</c:v>
                </c:pt>
                <c:pt idx="5">
                  <c:v>3.6666666666666665</c:v>
                </c:pt>
                <c:pt idx="6">
                  <c:v>4.333333333333333</c:v>
                </c:pt>
                <c:pt idx="7">
                  <c:v>4.9999999999999991</c:v>
                </c:pt>
                <c:pt idx="8">
                  <c:v>5.6666666666666661</c:v>
                </c:pt>
                <c:pt idx="9">
                  <c:v>6.333333333333333</c:v>
                </c:pt>
                <c:pt idx="10">
                  <c:v>6.9999999999999991</c:v>
                </c:pt>
                <c:pt idx="11">
                  <c:v>7.6666666666666661</c:v>
                </c:pt>
                <c:pt idx="12">
                  <c:v>8.3333333333333339</c:v>
                </c:pt>
                <c:pt idx="13">
                  <c:v>9</c:v>
                </c:pt>
                <c:pt idx="14">
                  <c:v>9.6666666666666661</c:v>
                </c:pt>
                <c:pt idx="15">
                  <c:v>10.333333333333334</c:v>
                </c:pt>
                <c:pt idx="16">
                  <c:v>11</c:v>
                </c:pt>
                <c:pt idx="17">
                  <c:v>11.666666666666666</c:v>
                </c:pt>
                <c:pt idx="18">
                  <c:v>12.333333333333334</c:v>
                </c:pt>
                <c:pt idx="19">
                  <c:v>13</c:v>
                </c:pt>
                <c:pt idx="20">
                  <c:v>13.666666666666666</c:v>
                </c:pt>
                <c:pt idx="21">
                  <c:v>14.333333333333334</c:v>
                </c:pt>
                <c:pt idx="22">
                  <c:v>15</c:v>
                </c:pt>
                <c:pt idx="23">
                  <c:v>15.666666666666666</c:v>
                </c:pt>
                <c:pt idx="24">
                  <c:v>16.333333333333332</c:v>
                </c:pt>
                <c:pt idx="25">
                  <c:v>16.999999999999996</c:v>
                </c:pt>
                <c:pt idx="26">
                  <c:v>17.666666666666664</c:v>
                </c:pt>
                <c:pt idx="27">
                  <c:v>18.333333333333332</c:v>
                </c:pt>
                <c:pt idx="28">
                  <c:v>18.999999999999996</c:v>
                </c:pt>
                <c:pt idx="29">
                  <c:v>19.666666666666664</c:v>
                </c:pt>
                <c:pt idx="30">
                  <c:v>20.333333333333332</c:v>
                </c:pt>
                <c:pt idx="31">
                  <c:v>20.999999999999996</c:v>
                </c:pt>
                <c:pt idx="32">
                  <c:v>21.666666666666664</c:v>
                </c:pt>
                <c:pt idx="33">
                  <c:v>22.333333333333332</c:v>
                </c:pt>
                <c:pt idx="34">
                  <c:v>22.999999999999996</c:v>
                </c:pt>
                <c:pt idx="35">
                  <c:v>23.666666666666664</c:v>
                </c:pt>
                <c:pt idx="36">
                  <c:v>24.333333333333332</c:v>
                </c:pt>
                <c:pt idx="37">
                  <c:v>24.999999999999996</c:v>
                </c:pt>
                <c:pt idx="38">
                  <c:v>25.666666666666664</c:v>
                </c:pt>
                <c:pt idx="39">
                  <c:v>26.333333333333332</c:v>
                </c:pt>
                <c:pt idx="40">
                  <c:v>26.999999999999996</c:v>
                </c:pt>
                <c:pt idx="41">
                  <c:v>27.666666666666664</c:v>
                </c:pt>
                <c:pt idx="42">
                  <c:v>28.333333333333332</c:v>
                </c:pt>
                <c:pt idx="43">
                  <c:v>28.999999999999996</c:v>
                </c:pt>
                <c:pt idx="44">
                  <c:v>29.666666666666664</c:v>
                </c:pt>
                <c:pt idx="45">
                  <c:v>30.333333333333332</c:v>
                </c:pt>
                <c:pt idx="46">
                  <c:v>30.999999999999996</c:v>
                </c:pt>
                <c:pt idx="47">
                  <c:v>31.666666666666664</c:v>
                </c:pt>
                <c:pt idx="48">
                  <c:v>32.333333333333336</c:v>
                </c:pt>
                <c:pt idx="49">
                  <c:v>33</c:v>
                </c:pt>
                <c:pt idx="50">
                  <c:v>33.666666666666664</c:v>
                </c:pt>
                <c:pt idx="51">
                  <c:v>34.333333333333336</c:v>
                </c:pt>
                <c:pt idx="52">
                  <c:v>35</c:v>
                </c:pt>
                <c:pt idx="53">
                  <c:v>35.666666666666664</c:v>
                </c:pt>
                <c:pt idx="54">
                  <c:v>36.333333333333336</c:v>
                </c:pt>
                <c:pt idx="55">
                  <c:v>37</c:v>
                </c:pt>
                <c:pt idx="56">
                  <c:v>37.666666666666664</c:v>
                </c:pt>
                <c:pt idx="57">
                  <c:v>38.333333333333336</c:v>
                </c:pt>
                <c:pt idx="58">
                  <c:v>39</c:v>
                </c:pt>
                <c:pt idx="59">
                  <c:v>39.666666666666664</c:v>
                </c:pt>
                <c:pt idx="60">
                  <c:v>40.333333333333336</c:v>
                </c:pt>
                <c:pt idx="61">
                  <c:v>41</c:v>
                </c:pt>
                <c:pt idx="62">
                  <c:v>41.666666666666664</c:v>
                </c:pt>
                <c:pt idx="63">
                  <c:v>42.333333333333336</c:v>
                </c:pt>
                <c:pt idx="64">
                  <c:v>43</c:v>
                </c:pt>
                <c:pt idx="65">
                  <c:v>43.666666666666664</c:v>
                </c:pt>
                <c:pt idx="66">
                  <c:v>44.333333333333336</c:v>
                </c:pt>
                <c:pt idx="67">
                  <c:v>45</c:v>
                </c:pt>
                <c:pt idx="68">
                  <c:v>45.666666666666664</c:v>
                </c:pt>
                <c:pt idx="69">
                  <c:v>46.333333333333336</c:v>
                </c:pt>
                <c:pt idx="70">
                  <c:v>47</c:v>
                </c:pt>
                <c:pt idx="71">
                  <c:v>47.666666666666664</c:v>
                </c:pt>
                <c:pt idx="72">
                  <c:v>48.333333333333336</c:v>
                </c:pt>
                <c:pt idx="73">
                  <c:v>49</c:v>
                </c:pt>
                <c:pt idx="74">
                  <c:v>49.666666666666664</c:v>
                </c:pt>
                <c:pt idx="75">
                  <c:v>50.333333333333336</c:v>
                </c:pt>
                <c:pt idx="76">
                  <c:v>51</c:v>
                </c:pt>
                <c:pt idx="77">
                  <c:v>51.666666666666664</c:v>
                </c:pt>
                <c:pt idx="78">
                  <c:v>52.333333333333336</c:v>
                </c:pt>
                <c:pt idx="79">
                  <c:v>53</c:v>
                </c:pt>
                <c:pt idx="80">
                  <c:v>53.666666666666664</c:v>
                </c:pt>
                <c:pt idx="81">
                  <c:v>54.333333333333336</c:v>
                </c:pt>
                <c:pt idx="82">
                  <c:v>55</c:v>
                </c:pt>
                <c:pt idx="83">
                  <c:v>55.666666666666664</c:v>
                </c:pt>
                <c:pt idx="84">
                  <c:v>56.333333333333336</c:v>
                </c:pt>
                <c:pt idx="85">
                  <c:v>57</c:v>
                </c:pt>
                <c:pt idx="86">
                  <c:v>57.666666666666664</c:v>
                </c:pt>
                <c:pt idx="87">
                  <c:v>58.333333333333336</c:v>
                </c:pt>
                <c:pt idx="88">
                  <c:v>59</c:v>
                </c:pt>
                <c:pt idx="89">
                  <c:v>59.666666666666664</c:v>
                </c:pt>
                <c:pt idx="90">
                  <c:v>60.333333333333336</c:v>
                </c:pt>
                <c:pt idx="91">
                  <c:v>61</c:v>
                </c:pt>
                <c:pt idx="92">
                  <c:v>61.666666666666664</c:v>
                </c:pt>
                <c:pt idx="93">
                  <c:v>62.333333333333336</c:v>
                </c:pt>
                <c:pt idx="94">
                  <c:v>63</c:v>
                </c:pt>
                <c:pt idx="95">
                  <c:v>63.666666666666664</c:v>
                </c:pt>
                <c:pt idx="96">
                  <c:v>64.333333333333329</c:v>
                </c:pt>
                <c:pt idx="97">
                  <c:v>64.999999999999986</c:v>
                </c:pt>
                <c:pt idx="98">
                  <c:v>65.666666666666657</c:v>
                </c:pt>
                <c:pt idx="99">
                  <c:v>66.333333333333329</c:v>
                </c:pt>
                <c:pt idx="100">
                  <c:v>66.999999999999986</c:v>
                </c:pt>
                <c:pt idx="101">
                  <c:v>67.666666666666657</c:v>
                </c:pt>
                <c:pt idx="102">
                  <c:v>68.333333333333329</c:v>
                </c:pt>
                <c:pt idx="103">
                  <c:v>68.999999999999986</c:v>
                </c:pt>
                <c:pt idx="104">
                  <c:v>69.666666666666657</c:v>
                </c:pt>
                <c:pt idx="105">
                  <c:v>70.333333333333329</c:v>
                </c:pt>
                <c:pt idx="106">
                  <c:v>70.999999999999986</c:v>
                </c:pt>
                <c:pt idx="107">
                  <c:v>71.666666666666657</c:v>
                </c:pt>
                <c:pt idx="108">
                  <c:v>72.333333333333329</c:v>
                </c:pt>
                <c:pt idx="109">
                  <c:v>72.999999999999986</c:v>
                </c:pt>
                <c:pt idx="110">
                  <c:v>73.666666666666657</c:v>
                </c:pt>
                <c:pt idx="111">
                  <c:v>74.333333333333329</c:v>
                </c:pt>
                <c:pt idx="112">
                  <c:v>74.999999999999986</c:v>
                </c:pt>
                <c:pt idx="113">
                  <c:v>75.666666666666657</c:v>
                </c:pt>
                <c:pt idx="114">
                  <c:v>76.333333333333329</c:v>
                </c:pt>
                <c:pt idx="115">
                  <c:v>76.999999999999986</c:v>
                </c:pt>
                <c:pt idx="116">
                  <c:v>77.666666666666657</c:v>
                </c:pt>
                <c:pt idx="117">
                  <c:v>78.333333333333329</c:v>
                </c:pt>
                <c:pt idx="118">
                  <c:v>78.999999999999986</c:v>
                </c:pt>
                <c:pt idx="119">
                  <c:v>79.666666666666657</c:v>
                </c:pt>
                <c:pt idx="120">
                  <c:v>80.333333333333329</c:v>
                </c:pt>
                <c:pt idx="121">
                  <c:v>80.999999999999986</c:v>
                </c:pt>
                <c:pt idx="122">
                  <c:v>81.666666666666657</c:v>
                </c:pt>
                <c:pt idx="123">
                  <c:v>82.333333333333329</c:v>
                </c:pt>
                <c:pt idx="124">
                  <c:v>82.999999999999986</c:v>
                </c:pt>
                <c:pt idx="125">
                  <c:v>83.666666666666657</c:v>
                </c:pt>
                <c:pt idx="126">
                  <c:v>84.333333333333329</c:v>
                </c:pt>
                <c:pt idx="127">
                  <c:v>84.999999999999986</c:v>
                </c:pt>
                <c:pt idx="128">
                  <c:v>85.666666666666657</c:v>
                </c:pt>
                <c:pt idx="129">
                  <c:v>86.333333333333329</c:v>
                </c:pt>
                <c:pt idx="130">
                  <c:v>86.999999999999986</c:v>
                </c:pt>
                <c:pt idx="131">
                  <c:v>87.666666666666657</c:v>
                </c:pt>
                <c:pt idx="132">
                  <c:v>88.333333333333329</c:v>
                </c:pt>
                <c:pt idx="133">
                  <c:v>88.999999999999986</c:v>
                </c:pt>
                <c:pt idx="134">
                  <c:v>89.666666666666657</c:v>
                </c:pt>
                <c:pt idx="135">
                  <c:v>90.333333333333329</c:v>
                </c:pt>
                <c:pt idx="136">
                  <c:v>90.999999999999986</c:v>
                </c:pt>
                <c:pt idx="137">
                  <c:v>91.666666666666657</c:v>
                </c:pt>
                <c:pt idx="138">
                  <c:v>92.333333333333329</c:v>
                </c:pt>
                <c:pt idx="139">
                  <c:v>92.999999999999986</c:v>
                </c:pt>
                <c:pt idx="140">
                  <c:v>93.666666666666657</c:v>
                </c:pt>
                <c:pt idx="141">
                  <c:v>94.333333333333329</c:v>
                </c:pt>
                <c:pt idx="142">
                  <c:v>94.999999999999986</c:v>
                </c:pt>
                <c:pt idx="143">
                  <c:v>95.666666666666657</c:v>
                </c:pt>
                <c:pt idx="144">
                  <c:v>96.333333333333329</c:v>
                </c:pt>
                <c:pt idx="145">
                  <c:v>96.999999999999986</c:v>
                </c:pt>
                <c:pt idx="146">
                  <c:v>97.666666666666657</c:v>
                </c:pt>
                <c:pt idx="147">
                  <c:v>98.333333333333329</c:v>
                </c:pt>
                <c:pt idx="148">
                  <c:v>98.999999999999986</c:v>
                </c:pt>
                <c:pt idx="149">
                  <c:v>99.666666666666657</c:v>
                </c:pt>
              </c:numCache>
            </c:numRef>
          </c:xVal>
          <c:yVal>
            <c:numRef>
              <c:f>'2b. Testing interaction'!$L$30:$L$179</c:f>
              <c:numCache>
                <c:formatCode>General</c:formatCode>
                <c:ptCount val="150"/>
                <c:pt idx="0">
                  <c:v>10</c:v>
                </c:pt>
                <c:pt idx="1">
                  <c:v>18340</c:v>
                </c:pt>
                <c:pt idx="2">
                  <c:v>21110</c:v>
                </c:pt>
                <c:pt idx="3">
                  <c:v>22400</c:v>
                </c:pt>
                <c:pt idx="4">
                  <c:v>26080</c:v>
                </c:pt>
                <c:pt idx="5">
                  <c:v>31570</c:v>
                </c:pt>
                <c:pt idx="6">
                  <c:v>32100</c:v>
                </c:pt>
                <c:pt idx="7">
                  <c:v>33910</c:v>
                </c:pt>
                <c:pt idx="8">
                  <c:v>34360</c:v>
                </c:pt>
                <c:pt idx="9">
                  <c:v>34750</c:v>
                </c:pt>
                <c:pt idx="10">
                  <c:v>35100</c:v>
                </c:pt>
                <c:pt idx="11">
                  <c:v>35470</c:v>
                </c:pt>
                <c:pt idx="12">
                  <c:v>35680</c:v>
                </c:pt>
                <c:pt idx="13">
                  <c:v>35810</c:v>
                </c:pt>
                <c:pt idx="14">
                  <c:v>35870</c:v>
                </c:pt>
                <c:pt idx="15">
                  <c:v>36000</c:v>
                </c:pt>
                <c:pt idx="16">
                  <c:v>38300</c:v>
                </c:pt>
                <c:pt idx="17">
                  <c:v>38450</c:v>
                </c:pt>
                <c:pt idx="18">
                  <c:v>38700</c:v>
                </c:pt>
                <c:pt idx="19">
                  <c:v>40500</c:v>
                </c:pt>
                <c:pt idx="20">
                  <c:v>41070</c:v>
                </c:pt>
                <c:pt idx="21">
                  <c:v>41480</c:v>
                </c:pt>
                <c:pt idx="22">
                  <c:v>42080</c:v>
                </c:pt>
                <c:pt idx="23">
                  <c:v>42900</c:v>
                </c:pt>
                <c:pt idx="24">
                  <c:v>43350</c:v>
                </c:pt>
                <c:pt idx="25">
                  <c:v>44090</c:v>
                </c:pt>
                <c:pt idx="26">
                  <c:v>44610</c:v>
                </c:pt>
                <c:pt idx="27">
                  <c:v>45330</c:v>
                </c:pt>
                <c:pt idx="28">
                  <c:v>45670</c:v>
                </c:pt>
                <c:pt idx="29">
                  <c:v>47060</c:v>
                </c:pt>
                <c:pt idx="30">
                  <c:v>47120</c:v>
                </c:pt>
                <c:pt idx="31">
                  <c:v>47190</c:v>
                </c:pt>
                <c:pt idx="32">
                  <c:v>47840</c:v>
                </c:pt>
                <c:pt idx="33">
                  <c:v>48620</c:v>
                </c:pt>
                <c:pt idx="34">
                  <c:v>48770</c:v>
                </c:pt>
                <c:pt idx="35">
                  <c:v>49030</c:v>
                </c:pt>
                <c:pt idx="36">
                  <c:v>49660</c:v>
                </c:pt>
                <c:pt idx="37">
                  <c:v>49910</c:v>
                </c:pt>
                <c:pt idx="38">
                  <c:v>50280</c:v>
                </c:pt>
                <c:pt idx="39">
                  <c:v>51010</c:v>
                </c:pt>
                <c:pt idx="40">
                  <c:v>51290</c:v>
                </c:pt>
                <c:pt idx="41">
                  <c:v>51500</c:v>
                </c:pt>
                <c:pt idx="42">
                  <c:v>52650</c:v>
                </c:pt>
                <c:pt idx="43">
                  <c:v>52970</c:v>
                </c:pt>
                <c:pt idx="44">
                  <c:v>53370</c:v>
                </c:pt>
                <c:pt idx="45">
                  <c:v>53380</c:v>
                </c:pt>
                <c:pt idx="46">
                  <c:v>53490</c:v>
                </c:pt>
                <c:pt idx="47">
                  <c:v>53770</c:v>
                </c:pt>
                <c:pt idx="48">
                  <c:v>54410</c:v>
                </c:pt>
                <c:pt idx="49">
                  <c:v>54480</c:v>
                </c:pt>
                <c:pt idx="50">
                  <c:v>54490</c:v>
                </c:pt>
                <c:pt idx="51">
                  <c:v>55250</c:v>
                </c:pt>
                <c:pt idx="52">
                  <c:v>55260</c:v>
                </c:pt>
                <c:pt idx="53">
                  <c:v>55350</c:v>
                </c:pt>
                <c:pt idx="54">
                  <c:v>56550</c:v>
                </c:pt>
                <c:pt idx="55">
                  <c:v>56800</c:v>
                </c:pt>
                <c:pt idx="56">
                  <c:v>57600</c:v>
                </c:pt>
                <c:pt idx="57">
                  <c:v>58890</c:v>
                </c:pt>
                <c:pt idx="58">
                  <c:v>59160</c:v>
                </c:pt>
                <c:pt idx="59">
                  <c:v>59290</c:v>
                </c:pt>
                <c:pt idx="60">
                  <c:v>59350</c:v>
                </c:pt>
                <c:pt idx="61">
                  <c:v>59610</c:v>
                </c:pt>
                <c:pt idx="62">
                  <c:v>59990</c:v>
                </c:pt>
                <c:pt idx="63">
                  <c:v>61560</c:v>
                </c:pt>
                <c:pt idx="64">
                  <c:v>61730</c:v>
                </c:pt>
                <c:pt idx="65">
                  <c:v>63170</c:v>
                </c:pt>
                <c:pt idx="66">
                  <c:v>63970</c:v>
                </c:pt>
                <c:pt idx="67">
                  <c:v>65020</c:v>
                </c:pt>
                <c:pt idx="68">
                  <c:v>65060</c:v>
                </c:pt>
                <c:pt idx="69">
                  <c:v>65070</c:v>
                </c:pt>
                <c:pt idx="70">
                  <c:v>65410</c:v>
                </c:pt>
                <c:pt idx="71">
                  <c:v>65410</c:v>
                </c:pt>
                <c:pt idx="72">
                  <c:v>65660</c:v>
                </c:pt>
                <c:pt idx="73">
                  <c:v>66240</c:v>
                </c:pt>
                <c:pt idx="74">
                  <c:v>66540</c:v>
                </c:pt>
                <c:pt idx="75">
                  <c:v>67430</c:v>
                </c:pt>
                <c:pt idx="76">
                  <c:v>68970</c:v>
                </c:pt>
                <c:pt idx="77">
                  <c:v>69010</c:v>
                </c:pt>
                <c:pt idx="78">
                  <c:v>69520</c:v>
                </c:pt>
                <c:pt idx="79">
                  <c:v>70020</c:v>
                </c:pt>
                <c:pt idx="80">
                  <c:v>70200</c:v>
                </c:pt>
                <c:pt idx="81">
                  <c:v>70400</c:v>
                </c:pt>
                <c:pt idx="82">
                  <c:v>70700</c:v>
                </c:pt>
                <c:pt idx="83">
                  <c:v>72620</c:v>
                </c:pt>
                <c:pt idx="84">
                  <c:v>73270</c:v>
                </c:pt>
                <c:pt idx="85">
                  <c:v>73520</c:v>
                </c:pt>
                <c:pt idx="86">
                  <c:v>73620</c:v>
                </c:pt>
                <c:pt idx="87">
                  <c:v>73860</c:v>
                </c:pt>
                <c:pt idx="88">
                  <c:v>73970</c:v>
                </c:pt>
                <c:pt idx="89">
                  <c:v>74390</c:v>
                </c:pt>
                <c:pt idx="90">
                  <c:v>76300</c:v>
                </c:pt>
                <c:pt idx="91">
                  <c:v>76880</c:v>
                </c:pt>
                <c:pt idx="92">
                  <c:v>77030</c:v>
                </c:pt>
                <c:pt idx="93">
                  <c:v>79310</c:v>
                </c:pt>
                <c:pt idx="94">
                  <c:v>79770</c:v>
                </c:pt>
                <c:pt idx="95">
                  <c:v>80430</c:v>
                </c:pt>
                <c:pt idx="96">
                  <c:v>80540</c:v>
                </c:pt>
                <c:pt idx="97">
                  <c:v>81310</c:v>
                </c:pt>
                <c:pt idx="98">
                  <c:v>81460</c:v>
                </c:pt>
                <c:pt idx="99">
                  <c:v>81460</c:v>
                </c:pt>
                <c:pt idx="100">
                  <c:v>82230</c:v>
                </c:pt>
                <c:pt idx="101">
                  <c:v>82560</c:v>
                </c:pt>
                <c:pt idx="102">
                  <c:v>83300</c:v>
                </c:pt>
                <c:pt idx="103">
                  <c:v>83430</c:v>
                </c:pt>
                <c:pt idx="104">
                  <c:v>84040</c:v>
                </c:pt>
                <c:pt idx="105">
                  <c:v>84050</c:v>
                </c:pt>
                <c:pt idx="106">
                  <c:v>84110</c:v>
                </c:pt>
                <c:pt idx="107">
                  <c:v>85070</c:v>
                </c:pt>
                <c:pt idx="108">
                  <c:v>85860</c:v>
                </c:pt>
                <c:pt idx="109">
                  <c:v>86110</c:v>
                </c:pt>
                <c:pt idx="110">
                  <c:v>88370</c:v>
                </c:pt>
                <c:pt idx="111">
                  <c:v>88560</c:v>
                </c:pt>
                <c:pt idx="112">
                  <c:v>89750</c:v>
                </c:pt>
                <c:pt idx="113">
                  <c:v>89890</c:v>
                </c:pt>
                <c:pt idx="114">
                  <c:v>91640</c:v>
                </c:pt>
                <c:pt idx="115">
                  <c:v>91950</c:v>
                </c:pt>
                <c:pt idx="116">
                  <c:v>93760</c:v>
                </c:pt>
                <c:pt idx="117">
                  <c:v>94860</c:v>
                </c:pt>
                <c:pt idx="118">
                  <c:v>96440</c:v>
                </c:pt>
                <c:pt idx="119">
                  <c:v>96920</c:v>
                </c:pt>
                <c:pt idx="120">
                  <c:v>100370</c:v>
                </c:pt>
                <c:pt idx="121">
                  <c:v>101750</c:v>
                </c:pt>
                <c:pt idx="122">
                  <c:v>106860</c:v>
                </c:pt>
                <c:pt idx="123">
                  <c:v>113390</c:v>
                </c:pt>
                <c:pt idx="124">
                  <c:v>115650</c:v>
                </c:pt>
                <c:pt idx="125">
                  <c:v>116800</c:v>
                </c:pt>
                <c:pt idx="126">
                  <c:v>117420</c:v>
                </c:pt>
                <c:pt idx="127">
                  <c:v>119530</c:v>
                </c:pt>
                <c:pt idx="128">
                  <c:v>121670</c:v>
                </c:pt>
                <c:pt idx="129">
                  <c:v>124810</c:v>
                </c:pt>
                <c:pt idx="130">
                  <c:v>125550</c:v>
                </c:pt>
                <c:pt idx="131">
                  <c:v>127340</c:v>
                </c:pt>
                <c:pt idx="132">
                  <c:v>129130</c:v>
                </c:pt>
                <c:pt idx="133">
                  <c:v>129230</c:v>
                </c:pt>
                <c:pt idx="134">
                  <c:v>130040</c:v>
                </c:pt>
                <c:pt idx="135">
                  <c:v>133500</c:v>
                </c:pt>
                <c:pt idx="136">
                  <c:v>134520</c:v>
                </c:pt>
                <c:pt idx="137">
                  <c:v>135360</c:v>
                </c:pt>
                <c:pt idx="138">
                  <c:v>139600</c:v>
                </c:pt>
                <c:pt idx="139">
                  <c:v>140770</c:v>
                </c:pt>
                <c:pt idx="140">
                  <c:v>142130</c:v>
                </c:pt>
                <c:pt idx="141">
                  <c:v>143830</c:v>
                </c:pt>
                <c:pt idx="142">
                  <c:v>149750</c:v>
                </c:pt>
                <c:pt idx="143">
                  <c:v>150700</c:v>
                </c:pt>
                <c:pt idx="144">
                  <c:v>154640</c:v>
                </c:pt>
                <c:pt idx="145">
                  <c:v>160160</c:v>
                </c:pt>
                <c:pt idx="146">
                  <c:v>164900</c:v>
                </c:pt>
                <c:pt idx="147">
                  <c:v>167100</c:v>
                </c:pt>
                <c:pt idx="148">
                  <c:v>167330</c:v>
                </c:pt>
                <c:pt idx="149">
                  <c:v>171440</c:v>
                </c:pt>
              </c:numCache>
            </c:numRef>
          </c:yVal>
          <c:smooth val="0"/>
          <c:extLst>
            <c:ext xmlns:c16="http://schemas.microsoft.com/office/drawing/2014/chart" uri="{C3380CC4-5D6E-409C-BE32-E72D297353CC}">
              <c16:uniqueId val="{00000001-3A58-4C4A-BC2A-61DFD09ACFA4}"/>
            </c:ext>
          </c:extLst>
        </c:ser>
        <c:dLbls>
          <c:showLegendKey val="0"/>
          <c:showVal val="0"/>
          <c:showCatName val="0"/>
          <c:showSerName val="0"/>
          <c:showPercent val="0"/>
          <c:showBubbleSize val="0"/>
        </c:dLbls>
        <c:axId val="6062368"/>
        <c:axId val="5892368"/>
      </c:scatterChart>
      <c:valAx>
        <c:axId val="6062368"/>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5892368"/>
        <c:crosses val="autoZero"/>
        <c:crossBetween val="midCat"/>
      </c:valAx>
      <c:valAx>
        <c:axId val="5892368"/>
        <c:scaling>
          <c:orientation val="minMax"/>
        </c:scaling>
        <c:delete val="0"/>
        <c:axPos val="l"/>
        <c:title>
          <c:tx>
            <c:rich>
              <a:bodyPr/>
              <a:lstStyle/>
              <a:p>
                <a:pPr>
                  <a:defRPr/>
                </a:pPr>
                <a:r>
                  <a:rPr lang="en-US"/>
                  <a:t>Sales ($)</a:t>
                </a:r>
              </a:p>
            </c:rich>
          </c:tx>
          <c:overlay val="0"/>
        </c:title>
        <c:numFmt formatCode="General" sourceLinked="1"/>
        <c:majorTickMark val="out"/>
        <c:minorTickMark val="none"/>
        <c:tickLblPos val="nextTo"/>
        <c:crossAx val="606236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Interaction of Promotions</a:t>
            </a:r>
            <a:r>
              <a:rPr lang="en-US" baseline="0"/>
              <a:t> on Advertising and Bike Sales</a:t>
            </a:r>
            <a:endParaRPr lang="en-US"/>
          </a:p>
        </c:rich>
      </c:tx>
      <c:overlay val="0"/>
    </c:title>
    <c:autoTitleDeleted val="0"/>
    <c:plotArea>
      <c:layout>
        <c:manualLayout>
          <c:layoutTarget val="inner"/>
          <c:xMode val="edge"/>
          <c:yMode val="edge"/>
          <c:x val="0.130794807722934"/>
          <c:y val="8.0779944289693595E-2"/>
          <c:w val="0.58609318903694496"/>
          <c:h val="0.77158774373258998"/>
        </c:manualLayout>
      </c:layout>
      <c:lineChart>
        <c:grouping val="standard"/>
        <c:varyColors val="0"/>
        <c:ser>
          <c:idx val="0"/>
          <c:order val="0"/>
          <c:tx>
            <c:strRef>
              <c:f>'2c. Interaction - Cont Var'!$B$31</c:f>
              <c:strCache>
                <c:ptCount val="1"/>
                <c:pt idx="0">
                  <c:v>Low Promotions</c:v>
                </c:pt>
              </c:strCache>
            </c:strRef>
          </c:tx>
          <c:spPr>
            <a:ln w="12700">
              <a:solidFill>
                <a:srgbClr val="000000"/>
              </a:solidFill>
              <a:prstDash val="solid"/>
            </a:ln>
          </c:spPr>
          <c:marker>
            <c:symbol val="diamond"/>
            <c:size val="5"/>
            <c:spPr>
              <a:solidFill>
                <a:srgbClr val="000000"/>
              </a:solidFill>
              <a:ln>
                <a:solidFill>
                  <a:srgbClr val="000000"/>
                </a:solidFill>
                <a:prstDash val="solid"/>
              </a:ln>
            </c:spPr>
          </c:marker>
          <c:cat>
            <c:strRef>
              <c:f>'2c. Interaction - Cont Var'!$C$30:$D$30</c:f>
              <c:strCache>
                <c:ptCount val="2"/>
                <c:pt idx="0">
                  <c:v>Low Advertising ($)</c:v>
                </c:pt>
                <c:pt idx="1">
                  <c:v>High Advertising ($)</c:v>
                </c:pt>
              </c:strCache>
            </c:strRef>
          </c:cat>
          <c:val>
            <c:numRef>
              <c:f>'2c. Interaction - Cont Var'!$C$31:$D$31</c:f>
              <c:numCache>
                <c:formatCode>General</c:formatCode>
                <c:ptCount val="2"/>
                <c:pt idx="0">
                  <c:v>43062.498556688937</c:v>
                </c:pt>
                <c:pt idx="1">
                  <c:v>61499.394449246043</c:v>
                </c:pt>
              </c:numCache>
            </c:numRef>
          </c:val>
          <c:smooth val="0"/>
          <c:extLst>
            <c:ext xmlns:c16="http://schemas.microsoft.com/office/drawing/2014/chart" uri="{C3380CC4-5D6E-409C-BE32-E72D297353CC}">
              <c16:uniqueId val="{00000000-E73C-4591-84C4-0A37FB717DD6}"/>
            </c:ext>
          </c:extLst>
        </c:ser>
        <c:ser>
          <c:idx val="1"/>
          <c:order val="1"/>
          <c:tx>
            <c:strRef>
              <c:f>'2c. Interaction - Cont Var'!$B$32</c:f>
              <c:strCache>
                <c:ptCount val="1"/>
                <c:pt idx="0">
                  <c:v>High Promotions</c:v>
                </c:pt>
              </c:strCache>
            </c:strRef>
          </c:tx>
          <c:spPr>
            <a:ln w="12700">
              <a:solidFill>
                <a:srgbClr val="000000"/>
              </a:solidFill>
              <a:prstDash val="sysDash"/>
            </a:ln>
          </c:spPr>
          <c:marker>
            <c:symbol val="square"/>
            <c:size val="5"/>
            <c:spPr>
              <a:solidFill>
                <a:srgbClr val="000000"/>
              </a:solidFill>
              <a:ln>
                <a:solidFill>
                  <a:srgbClr val="000000"/>
                </a:solidFill>
                <a:prstDash val="solid"/>
              </a:ln>
            </c:spPr>
          </c:marker>
          <c:cat>
            <c:strRef>
              <c:f>'2c. Interaction - Cont Var'!$C$30:$D$30</c:f>
              <c:strCache>
                <c:ptCount val="2"/>
                <c:pt idx="0">
                  <c:v>Low Advertising ($)</c:v>
                </c:pt>
                <c:pt idx="1">
                  <c:v>High Advertising ($)</c:v>
                </c:pt>
              </c:strCache>
            </c:strRef>
          </c:cat>
          <c:val>
            <c:numRef>
              <c:f>'2c. Interaction - Cont Var'!$C$32:$D$32</c:f>
              <c:numCache>
                <c:formatCode>General</c:formatCode>
                <c:ptCount val="2"/>
                <c:pt idx="0">
                  <c:v>64227.657272126024</c:v>
                </c:pt>
                <c:pt idx="1">
                  <c:v>133105.02917590924</c:v>
                </c:pt>
              </c:numCache>
            </c:numRef>
          </c:val>
          <c:smooth val="0"/>
          <c:extLst>
            <c:ext xmlns:c16="http://schemas.microsoft.com/office/drawing/2014/chart" uri="{C3380CC4-5D6E-409C-BE32-E72D297353CC}">
              <c16:uniqueId val="{00000001-E73C-4591-84C4-0A37FB717DD6}"/>
            </c:ext>
          </c:extLst>
        </c:ser>
        <c:dLbls>
          <c:showLegendKey val="0"/>
          <c:showVal val="0"/>
          <c:showCatName val="0"/>
          <c:showSerName val="0"/>
          <c:showPercent val="0"/>
          <c:showBubbleSize val="0"/>
        </c:dLbls>
        <c:marker val="1"/>
        <c:smooth val="0"/>
        <c:axId val="-1415477952"/>
        <c:axId val="-1415475904"/>
      </c:lineChart>
      <c:catAx>
        <c:axId val="-141547795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Times New Roman"/>
                <a:ea typeface="Times New Roman"/>
                <a:cs typeface="Times New Roman"/>
              </a:defRPr>
            </a:pPr>
            <a:endParaRPr lang="en-US"/>
          </a:p>
        </c:txPr>
        <c:crossAx val="-1415475904"/>
        <c:crosses val="autoZero"/>
        <c:auto val="1"/>
        <c:lblAlgn val="ctr"/>
        <c:lblOffset val="100"/>
        <c:tickLblSkip val="1"/>
        <c:tickMarkSkip val="1"/>
        <c:noMultiLvlLbl val="0"/>
      </c:catAx>
      <c:valAx>
        <c:axId val="-1415475904"/>
        <c:scaling>
          <c:orientation val="minMax"/>
          <c:max val="160000"/>
          <c:min val="20000"/>
        </c:scaling>
        <c:delete val="0"/>
        <c:axPos val="l"/>
        <c:title>
          <c:tx>
            <c:rich>
              <a:bodyPr/>
              <a:lstStyle/>
              <a:p>
                <a:pPr>
                  <a:defRPr sz="1200" b="1" i="0" u="none" strike="noStrike" baseline="0">
                    <a:solidFill>
                      <a:srgbClr val="000000"/>
                    </a:solidFill>
                    <a:latin typeface="Times New Roman"/>
                    <a:ea typeface="Times New Roman"/>
                    <a:cs typeface="Times New Roman"/>
                  </a:defRPr>
                </a:pPr>
                <a:r>
                  <a:rPr lang="en-AU"/>
                  <a:t>Dependent variable (Bike Sales)</a:t>
                </a:r>
              </a:p>
            </c:rich>
          </c:tx>
          <c:layout>
            <c:manualLayout>
              <c:xMode val="edge"/>
              <c:yMode val="edge"/>
              <c:x val="2.6490087640087898E-2"/>
              <c:y val="0.2785515320334259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Times New Roman"/>
                <a:ea typeface="Times New Roman"/>
                <a:cs typeface="Times New Roman"/>
              </a:defRPr>
            </a:pPr>
            <a:endParaRPr lang="en-US"/>
          </a:p>
        </c:txPr>
        <c:crossAx val="-1415477952"/>
        <c:crosses val="autoZero"/>
        <c:crossBetween val="between"/>
      </c:valAx>
      <c:spPr>
        <a:solidFill>
          <a:srgbClr val="FFFFFF"/>
        </a:solidFill>
        <a:ln w="12700">
          <a:solidFill>
            <a:srgbClr val="808080"/>
          </a:solidFill>
          <a:prstDash val="solid"/>
        </a:ln>
      </c:spPr>
    </c:plotArea>
    <c:legend>
      <c:legendPos val="r"/>
      <c:layout>
        <c:manualLayout>
          <c:xMode val="edge"/>
          <c:yMode val="edge"/>
          <c:x val="0.73509993201243995"/>
          <c:y val="0.39832869080779898"/>
          <c:w val="0.25165583258083501"/>
          <c:h val="0.13649025069637899"/>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horizontalDpi="-4" verticalDpi="0"/>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a:t>
            </a:r>
          </a:p>
        </c:rich>
      </c:tx>
      <c:overlay val="0"/>
    </c:title>
    <c:autoTitleDeleted val="0"/>
    <c:plotArea>
      <c:layout/>
      <c:scatterChart>
        <c:scatterStyle val="lineMarker"/>
        <c:varyColors val="0"/>
        <c:ser>
          <c:idx val="0"/>
          <c:order val="0"/>
          <c:spPr>
            <a:ln w="19050">
              <a:noFill/>
            </a:ln>
          </c:spPr>
          <c:xVal>
            <c:numRef>
              <c:f>'Q3. Model 1'!$AH$36:$AH$185</c:f>
              <c:numCache>
                <c:formatCode>General</c:formatCode>
                <c:ptCount val="150"/>
                <c:pt idx="0">
                  <c:v>1</c:v>
                </c:pt>
                <c:pt idx="1">
                  <c:v>1</c:v>
                </c:pt>
                <c:pt idx="2">
                  <c:v>0.99065420560747663</c:v>
                </c:pt>
                <c:pt idx="3">
                  <c:v>0.98130841121495327</c:v>
                </c:pt>
                <c:pt idx="4">
                  <c:v>0.9719626168224299</c:v>
                </c:pt>
                <c:pt idx="5">
                  <c:v>0.96261682242990654</c:v>
                </c:pt>
                <c:pt idx="6">
                  <c:v>0.95327102803738317</c:v>
                </c:pt>
                <c:pt idx="7">
                  <c:v>0.95327102803738317</c:v>
                </c:pt>
                <c:pt idx="8">
                  <c:v>0.94392523364485981</c:v>
                </c:pt>
                <c:pt idx="9">
                  <c:v>0.93457943925233644</c:v>
                </c:pt>
                <c:pt idx="10">
                  <c:v>0.92523364485981308</c:v>
                </c:pt>
                <c:pt idx="11">
                  <c:v>0.91588785046728971</c:v>
                </c:pt>
                <c:pt idx="12">
                  <c:v>0.91588785046728971</c:v>
                </c:pt>
                <c:pt idx="13">
                  <c:v>0.90654205607476634</c:v>
                </c:pt>
                <c:pt idx="14">
                  <c:v>0.89719626168224298</c:v>
                </c:pt>
                <c:pt idx="15">
                  <c:v>0.88785046728971961</c:v>
                </c:pt>
                <c:pt idx="16">
                  <c:v>0.87850467289719625</c:v>
                </c:pt>
                <c:pt idx="17">
                  <c:v>0.86915887850467288</c:v>
                </c:pt>
                <c:pt idx="18">
                  <c:v>0.85981308411214952</c:v>
                </c:pt>
                <c:pt idx="19">
                  <c:v>0.85046728971962615</c:v>
                </c:pt>
                <c:pt idx="20">
                  <c:v>0.84112149532710279</c:v>
                </c:pt>
                <c:pt idx="21">
                  <c:v>0.83177570093457942</c:v>
                </c:pt>
                <c:pt idx="22">
                  <c:v>0.83177570093457942</c:v>
                </c:pt>
                <c:pt idx="23">
                  <c:v>0.82242990654205606</c:v>
                </c:pt>
                <c:pt idx="24">
                  <c:v>0.81308411214953269</c:v>
                </c:pt>
                <c:pt idx="25">
                  <c:v>0.80373831775700932</c:v>
                </c:pt>
                <c:pt idx="26">
                  <c:v>0.79439252336448596</c:v>
                </c:pt>
                <c:pt idx="27">
                  <c:v>0.78504672897196259</c:v>
                </c:pt>
                <c:pt idx="28">
                  <c:v>0.77570093457943923</c:v>
                </c:pt>
                <c:pt idx="29">
                  <c:v>0.76635514018691586</c:v>
                </c:pt>
                <c:pt idx="30">
                  <c:v>0.7570093457943925</c:v>
                </c:pt>
                <c:pt idx="31">
                  <c:v>0.74766355140186924</c:v>
                </c:pt>
                <c:pt idx="32">
                  <c:v>0.73831775700934577</c:v>
                </c:pt>
                <c:pt idx="33">
                  <c:v>0.72897196261682251</c:v>
                </c:pt>
                <c:pt idx="34">
                  <c:v>0.71962616822429903</c:v>
                </c:pt>
                <c:pt idx="35">
                  <c:v>0.71028037383177578</c:v>
                </c:pt>
                <c:pt idx="36">
                  <c:v>0.7009345794392523</c:v>
                </c:pt>
                <c:pt idx="37">
                  <c:v>0.69158878504672905</c:v>
                </c:pt>
                <c:pt idx="38">
                  <c:v>0.68224299065420557</c:v>
                </c:pt>
                <c:pt idx="39">
                  <c:v>0.67289719626168232</c:v>
                </c:pt>
                <c:pt idx="40">
                  <c:v>0.66355140186915884</c:v>
                </c:pt>
                <c:pt idx="41">
                  <c:v>0.65420560747663559</c:v>
                </c:pt>
                <c:pt idx="42">
                  <c:v>0.64485981308411211</c:v>
                </c:pt>
                <c:pt idx="43">
                  <c:v>0.64485981308411211</c:v>
                </c:pt>
                <c:pt idx="44">
                  <c:v>0.63551401869158886</c:v>
                </c:pt>
                <c:pt idx="45">
                  <c:v>0.62616822429906538</c:v>
                </c:pt>
                <c:pt idx="46">
                  <c:v>0.61682242990654212</c:v>
                </c:pt>
                <c:pt idx="47">
                  <c:v>0.60747663551401865</c:v>
                </c:pt>
                <c:pt idx="48">
                  <c:v>0.59813084112149539</c:v>
                </c:pt>
                <c:pt idx="49">
                  <c:v>0.58878504672897192</c:v>
                </c:pt>
                <c:pt idx="50">
                  <c:v>0.57943925233644866</c:v>
                </c:pt>
                <c:pt idx="51">
                  <c:v>0.57009345794392519</c:v>
                </c:pt>
                <c:pt idx="52">
                  <c:v>0.57009345794392519</c:v>
                </c:pt>
                <c:pt idx="53">
                  <c:v>0.56074766355140193</c:v>
                </c:pt>
                <c:pt idx="54">
                  <c:v>0.55140186915887845</c:v>
                </c:pt>
                <c:pt idx="55">
                  <c:v>0.5420560747663552</c:v>
                </c:pt>
                <c:pt idx="56">
                  <c:v>0.53271028037383172</c:v>
                </c:pt>
                <c:pt idx="57">
                  <c:v>0.52336448598130847</c:v>
                </c:pt>
                <c:pt idx="58">
                  <c:v>0.51401869158878499</c:v>
                </c:pt>
                <c:pt idx="59">
                  <c:v>0.51401869158878499</c:v>
                </c:pt>
                <c:pt idx="60">
                  <c:v>0.51401869158878499</c:v>
                </c:pt>
                <c:pt idx="61">
                  <c:v>0.50467289719626174</c:v>
                </c:pt>
                <c:pt idx="62">
                  <c:v>0.50467289719626174</c:v>
                </c:pt>
                <c:pt idx="63">
                  <c:v>0.49532710280373837</c:v>
                </c:pt>
                <c:pt idx="64">
                  <c:v>0.48598130841121501</c:v>
                </c:pt>
                <c:pt idx="65">
                  <c:v>0.47663551401869164</c:v>
                </c:pt>
                <c:pt idx="66">
                  <c:v>0.46728971962616828</c:v>
                </c:pt>
                <c:pt idx="67">
                  <c:v>0.45794392523364491</c:v>
                </c:pt>
                <c:pt idx="68">
                  <c:v>0.44859813084112155</c:v>
                </c:pt>
                <c:pt idx="69">
                  <c:v>0.43925233644859818</c:v>
                </c:pt>
                <c:pt idx="70">
                  <c:v>0.42990654205607481</c:v>
                </c:pt>
                <c:pt idx="71">
                  <c:v>0.42056074766355145</c:v>
                </c:pt>
                <c:pt idx="72">
                  <c:v>0.41121495327102808</c:v>
                </c:pt>
                <c:pt idx="73">
                  <c:v>0.40186915887850472</c:v>
                </c:pt>
                <c:pt idx="74">
                  <c:v>0.40186915887850472</c:v>
                </c:pt>
                <c:pt idx="75">
                  <c:v>0.39252336448598135</c:v>
                </c:pt>
                <c:pt idx="76">
                  <c:v>0.39252336448598135</c:v>
                </c:pt>
                <c:pt idx="77">
                  <c:v>0.38317757009345799</c:v>
                </c:pt>
                <c:pt idx="78">
                  <c:v>0.37383177570093462</c:v>
                </c:pt>
                <c:pt idx="79">
                  <c:v>0.37383177570093462</c:v>
                </c:pt>
                <c:pt idx="80">
                  <c:v>0.36448598130841126</c:v>
                </c:pt>
                <c:pt idx="81">
                  <c:v>0.36448598130841126</c:v>
                </c:pt>
                <c:pt idx="82">
                  <c:v>0.35514018691588789</c:v>
                </c:pt>
                <c:pt idx="83">
                  <c:v>0.34579439252336452</c:v>
                </c:pt>
                <c:pt idx="84">
                  <c:v>0.33644859813084116</c:v>
                </c:pt>
                <c:pt idx="85">
                  <c:v>0.32710280373831779</c:v>
                </c:pt>
                <c:pt idx="86">
                  <c:v>0.31775700934579443</c:v>
                </c:pt>
                <c:pt idx="87">
                  <c:v>0.31775700934579443</c:v>
                </c:pt>
                <c:pt idx="88">
                  <c:v>0.30841121495327106</c:v>
                </c:pt>
                <c:pt idx="89">
                  <c:v>0.2990654205607477</c:v>
                </c:pt>
                <c:pt idx="90">
                  <c:v>0.2990654205607477</c:v>
                </c:pt>
                <c:pt idx="91">
                  <c:v>0.28971962616822433</c:v>
                </c:pt>
                <c:pt idx="92">
                  <c:v>0.28037383177570097</c:v>
                </c:pt>
                <c:pt idx="93">
                  <c:v>0.2710280373831776</c:v>
                </c:pt>
                <c:pt idx="94">
                  <c:v>0.2710280373831776</c:v>
                </c:pt>
                <c:pt idx="95">
                  <c:v>0.26168224299065423</c:v>
                </c:pt>
                <c:pt idx="96">
                  <c:v>0.25233644859813087</c:v>
                </c:pt>
                <c:pt idx="97">
                  <c:v>0.2429906542056075</c:v>
                </c:pt>
                <c:pt idx="98">
                  <c:v>0.23364485981308414</c:v>
                </c:pt>
                <c:pt idx="99">
                  <c:v>0.23364485981308414</c:v>
                </c:pt>
                <c:pt idx="100">
                  <c:v>0.22429906542056077</c:v>
                </c:pt>
                <c:pt idx="101">
                  <c:v>0.21495327102803741</c:v>
                </c:pt>
                <c:pt idx="102">
                  <c:v>0.20560747663551404</c:v>
                </c:pt>
                <c:pt idx="103">
                  <c:v>0.20560747663551404</c:v>
                </c:pt>
                <c:pt idx="104">
                  <c:v>0.19626168224299068</c:v>
                </c:pt>
                <c:pt idx="105">
                  <c:v>0.19626168224299068</c:v>
                </c:pt>
                <c:pt idx="106">
                  <c:v>0.19626168224299068</c:v>
                </c:pt>
                <c:pt idx="107">
                  <c:v>0.18691588785046731</c:v>
                </c:pt>
                <c:pt idx="108">
                  <c:v>0.18691588785046731</c:v>
                </c:pt>
                <c:pt idx="109">
                  <c:v>0.17757009345794394</c:v>
                </c:pt>
                <c:pt idx="110">
                  <c:v>0.17757009345794394</c:v>
                </c:pt>
                <c:pt idx="111">
                  <c:v>0.16822429906542058</c:v>
                </c:pt>
                <c:pt idx="112">
                  <c:v>0.15887850467289721</c:v>
                </c:pt>
                <c:pt idx="113">
                  <c:v>0.15887850467289721</c:v>
                </c:pt>
                <c:pt idx="114">
                  <c:v>0.15887850467289721</c:v>
                </c:pt>
                <c:pt idx="115">
                  <c:v>0.15887850467289721</c:v>
                </c:pt>
                <c:pt idx="116">
                  <c:v>0.14953271028037385</c:v>
                </c:pt>
                <c:pt idx="117">
                  <c:v>0.14018691588785048</c:v>
                </c:pt>
                <c:pt idx="118">
                  <c:v>0.13084112149532712</c:v>
                </c:pt>
                <c:pt idx="119">
                  <c:v>0.12149532710280375</c:v>
                </c:pt>
                <c:pt idx="120">
                  <c:v>0.11214953271028039</c:v>
                </c:pt>
                <c:pt idx="121">
                  <c:v>0.10280373831775702</c:v>
                </c:pt>
                <c:pt idx="122">
                  <c:v>0.10280373831775702</c:v>
                </c:pt>
                <c:pt idx="123">
                  <c:v>0.10280373831775702</c:v>
                </c:pt>
                <c:pt idx="124">
                  <c:v>9.3457943925233655E-2</c:v>
                </c:pt>
                <c:pt idx="125">
                  <c:v>9.3457943925233655E-2</c:v>
                </c:pt>
                <c:pt idx="126">
                  <c:v>8.411214953271029E-2</c:v>
                </c:pt>
                <c:pt idx="127">
                  <c:v>8.411214953271029E-2</c:v>
                </c:pt>
                <c:pt idx="128">
                  <c:v>8.411214953271029E-2</c:v>
                </c:pt>
                <c:pt idx="129">
                  <c:v>7.4766355140186924E-2</c:v>
                </c:pt>
                <c:pt idx="130">
                  <c:v>6.5420560747663559E-2</c:v>
                </c:pt>
                <c:pt idx="131">
                  <c:v>6.5420560747663559E-2</c:v>
                </c:pt>
                <c:pt idx="132">
                  <c:v>6.5420560747663559E-2</c:v>
                </c:pt>
                <c:pt idx="133">
                  <c:v>6.5420560747663559E-2</c:v>
                </c:pt>
                <c:pt idx="134">
                  <c:v>5.6074766355140193E-2</c:v>
                </c:pt>
                <c:pt idx="135">
                  <c:v>5.6074766355140193E-2</c:v>
                </c:pt>
                <c:pt idx="136">
                  <c:v>5.6074766355140193E-2</c:v>
                </c:pt>
                <c:pt idx="137">
                  <c:v>4.6728971962616828E-2</c:v>
                </c:pt>
                <c:pt idx="138">
                  <c:v>4.6728971962616828E-2</c:v>
                </c:pt>
                <c:pt idx="139">
                  <c:v>4.6728971962616828E-2</c:v>
                </c:pt>
                <c:pt idx="140">
                  <c:v>3.7383177570093462E-2</c:v>
                </c:pt>
                <c:pt idx="141">
                  <c:v>2.8037383177570097E-2</c:v>
                </c:pt>
                <c:pt idx="142">
                  <c:v>2.8037383177570097E-2</c:v>
                </c:pt>
                <c:pt idx="143">
                  <c:v>2.8037383177570097E-2</c:v>
                </c:pt>
                <c:pt idx="144">
                  <c:v>2.8037383177570097E-2</c:v>
                </c:pt>
                <c:pt idx="145">
                  <c:v>2.8037383177570097E-2</c:v>
                </c:pt>
                <c:pt idx="146">
                  <c:v>2.8037383177570097E-2</c:v>
                </c:pt>
                <c:pt idx="147">
                  <c:v>1.8691588785046731E-2</c:v>
                </c:pt>
                <c:pt idx="148">
                  <c:v>9.3457943925233655E-3</c:v>
                </c:pt>
                <c:pt idx="149">
                  <c:v>9.3457943925233655E-3</c:v>
                </c:pt>
              </c:numCache>
            </c:numRef>
          </c:xVal>
          <c:yVal>
            <c:numRef>
              <c:f>'Q3. Model 1'!$AI$36:$AI$185</c:f>
              <c:numCache>
                <c:formatCode>General</c:formatCode>
                <c:ptCount val="150"/>
                <c:pt idx="0">
                  <c:v>1</c:v>
                </c:pt>
                <c:pt idx="1">
                  <c:v>0.97674418604651159</c:v>
                </c:pt>
                <c:pt idx="2">
                  <c:v>0.97674418604651159</c:v>
                </c:pt>
                <c:pt idx="3">
                  <c:v>0.97674418604651159</c:v>
                </c:pt>
                <c:pt idx="4">
                  <c:v>0.97674418604651159</c:v>
                </c:pt>
                <c:pt idx="5">
                  <c:v>0.97674418604651159</c:v>
                </c:pt>
                <c:pt idx="6">
                  <c:v>0.97674418604651159</c:v>
                </c:pt>
                <c:pt idx="7">
                  <c:v>0.95348837209302328</c:v>
                </c:pt>
                <c:pt idx="8">
                  <c:v>0.95348837209302328</c:v>
                </c:pt>
                <c:pt idx="9">
                  <c:v>0.95348837209302328</c:v>
                </c:pt>
                <c:pt idx="10">
                  <c:v>0.95348837209302328</c:v>
                </c:pt>
                <c:pt idx="11">
                  <c:v>0.95348837209302328</c:v>
                </c:pt>
                <c:pt idx="12">
                  <c:v>0.93023255813953487</c:v>
                </c:pt>
                <c:pt idx="13">
                  <c:v>0.93023255813953487</c:v>
                </c:pt>
                <c:pt idx="14">
                  <c:v>0.93023255813953487</c:v>
                </c:pt>
                <c:pt idx="15">
                  <c:v>0.93023255813953487</c:v>
                </c:pt>
                <c:pt idx="16">
                  <c:v>0.93023255813953487</c:v>
                </c:pt>
                <c:pt idx="17">
                  <c:v>0.93023255813953487</c:v>
                </c:pt>
                <c:pt idx="18">
                  <c:v>0.93023255813953487</c:v>
                </c:pt>
                <c:pt idx="19">
                  <c:v>0.93023255813953487</c:v>
                </c:pt>
                <c:pt idx="20">
                  <c:v>0.93023255813953487</c:v>
                </c:pt>
                <c:pt idx="21">
                  <c:v>0.93023255813953487</c:v>
                </c:pt>
                <c:pt idx="22">
                  <c:v>0.90697674418604657</c:v>
                </c:pt>
                <c:pt idx="23">
                  <c:v>0.90697674418604657</c:v>
                </c:pt>
                <c:pt idx="24">
                  <c:v>0.90697674418604657</c:v>
                </c:pt>
                <c:pt idx="25">
                  <c:v>0.90697674418604657</c:v>
                </c:pt>
                <c:pt idx="26">
                  <c:v>0.90697674418604657</c:v>
                </c:pt>
                <c:pt idx="27">
                  <c:v>0.90697674418604657</c:v>
                </c:pt>
                <c:pt idx="28">
                  <c:v>0.90697674418604657</c:v>
                </c:pt>
                <c:pt idx="29">
                  <c:v>0.90697674418604657</c:v>
                </c:pt>
                <c:pt idx="30">
                  <c:v>0.90697674418604657</c:v>
                </c:pt>
                <c:pt idx="31">
                  <c:v>0.90697674418604657</c:v>
                </c:pt>
                <c:pt idx="32">
                  <c:v>0.90697674418604657</c:v>
                </c:pt>
                <c:pt idx="33">
                  <c:v>0.90697674418604657</c:v>
                </c:pt>
                <c:pt idx="34">
                  <c:v>0.90697674418604657</c:v>
                </c:pt>
                <c:pt idx="35">
                  <c:v>0.90697674418604657</c:v>
                </c:pt>
                <c:pt idx="36">
                  <c:v>0.90697674418604657</c:v>
                </c:pt>
                <c:pt idx="37">
                  <c:v>0.90697674418604657</c:v>
                </c:pt>
                <c:pt idx="38">
                  <c:v>0.90697674418604657</c:v>
                </c:pt>
                <c:pt idx="39">
                  <c:v>0.90697674418604657</c:v>
                </c:pt>
                <c:pt idx="40">
                  <c:v>0.90697674418604657</c:v>
                </c:pt>
                <c:pt idx="41">
                  <c:v>0.90697674418604657</c:v>
                </c:pt>
                <c:pt idx="42">
                  <c:v>0.90697674418604657</c:v>
                </c:pt>
                <c:pt idx="43">
                  <c:v>0.88372093023255816</c:v>
                </c:pt>
                <c:pt idx="44">
                  <c:v>0.88372093023255816</c:v>
                </c:pt>
                <c:pt idx="45">
                  <c:v>0.88372093023255816</c:v>
                </c:pt>
                <c:pt idx="46">
                  <c:v>0.88372093023255816</c:v>
                </c:pt>
                <c:pt idx="47">
                  <c:v>0.88372093023255816</c:v>
                </c:pt>
                <c:pt idx="48">
                  <c:v>0.88372093023255816</c:v>
                </c:pt>
                <c:pt idx="49">
                  <c:v>0.88372093023255816</c:v>
                </c:pt>
                <c:pt idx="50">
                  <c:v>0.88372093023255816</c:v>
                </c:pt>
                <c:pt idx="51">
                  <c:v>0.88372093023255816</c:v>
                </c:pt>
                <c:pt idx="52">
                  <c:v>0.86046511627906974</c:v>
                </c:pt>
                <c:pt idx="53">
                  <c:v>0.86046511627906974</c:v>
                </c:pt>
                <c:pt idx="54">
                  <c:v>0.86046511627906974</c:v>
                </c:pt>
                <c:pt idx="55">
                  <c:v>0.86046511627906974</c:v>
                </c:pt>
                <c:pt idx="56">
                  <c:v>0.86046511627906974</c:v>
                </c:pt>
                <c:pt idx="57">
                  <c:v>0.86046511627906974</c:v>
                </c:pt>
                <c:pt idx="58">
                  <c:v>0.86046511627906974</c:v>
                </c:pt>
                <c:pt idx="59">
                  <c:v>0.83720930232558133</c:v>
                </c:pt>
                <c:pt idx="60">
                  <c:v>0.81395348837209303</c:v>
                </c:pt>
                <c:pt idx="61">
                  <c:v>0.81395348837209303</c:v>
                </c:pt>
                <c:pt idx="62">
                  <c:v>0.79069767441860461</c:v>
                </c:pt>
                <c:pt idx="63">
                  <c:v>0.79069767441860461</c:v>
                </c:pt>
                <c:pt idx="64">
                  <c:v>0.79069767441860461</c:v>
                </c:pt>
                <c:pt idx="65">
                  <c:v>0.79069767441860461</c:v>
                </c:pt>
                <c:pt idx="66">
                  <c:v>0.79069767441860461</c:v>
                </c:pt>
                <c:pt idx="67">
                  <c:v>0.79069767441860461</c:v>
                </c:pt>
                <c:pt idx="68">
                  <c:v>0.79069767441860461</c:v>
                </c:pt>
                <c:pt idx="69">
                  <c:v>0.79069767441860461</c:v>
                </c:pt>
                <c:pt idx="70">
                  <c:v>0.79069767441860461</c:v>
                </c:pt>
                <c:pt idx="71">
                  <c:v>0.79069767441860461</c:v>
                </c:pt>
                <c:pt idx="72">
                  <c:v>0.79069767441860461</c:v>
                </c:pt>
                <c:pt idx="73">
                  <c:v>0.79069767441860461</c:v>
                </c:pt>
                <c:pt idx="74">
                  <c:v>0.76744186046511631</c:v>
                </c:pt>
                <c:pt idx="75">
                  <c:v>0.76744186046511631</c:v>
                </c:pt>
                <c:pt idx="76">
                  <c:v>0.7441860465116279</c:v>
                </c:pt>
                <c:pt idx="77">
                  <c:v>0.7441860465116279</c:v>
                </c:pt>
                <c:pt idx="78">
                  <c:v>0.7441860465116279</c:v>
                </c:pt>
                <c:pt idx="79">
                  <c:v>0.72093023255813948</c:v>
                </c:pt>
                <c:pt idx="80">
                  <c:v>0.72093023255813948</c:v>
                </c:pt>
                <c:pt idx="81">
                  <c:v>0.69767441860465118</c:v>
                </c:pt>
                <c:pt idx="82">
                  <c:v>0.69767441860465118</c:v>
                </c:pt>
                <c:pt idx="83">
                  <c:v>0.69767441860465118</c:v>
                </c:pt>
                <c:pt idx="84">
                  <c:v>0.69767441860465118</c:v>
                </c:pt>
                <c:pt idx="85">
                  <c:v>0.69767441860465118</c:v>
                </c:pt>
                <c:pt idx="86">
                  <c:v>0.69767441860465118</c:v>
                </c:pt>
                <c:pt idx="87">
                  <c:v>0.67441860465116277</c:v>
                </c:pt>
                <c:pt idx="88">
                  <c:v>0.67441860465116277</c:v>
                </c:pt>
                <c:pt idx="89">
                  <c:v>0.67441860465116277</c:v>
                </c:pt>
                <c:pt idx="90">
                  <c:v>0.65116279069767447</c:v>
                </c:pt>
                <c:pt idx="91">
                  <c:v>0.65116279069767447</c:v>
                </c:pt>
                <c:pt idx="92">
                  <c:v>0.65116279069767447</c:v>
                </c:pt>
                <c:pt idx="93">
                  <c:v>0.65116279069767447</c:v>
                </c:pt>
                <c:pt idx="94">
                  <c:v>0.62790697674418605</c:v>
                </c:pt>
                <c:pt idx="95">
                  <c:v>0.62790697674418605</c:v>
                </c:pt>
                <c:pt idx="96">
                  <c:v>0.62790697674418605</c:v>
                </c:pt>
                <c:pt idx="97">
                  <c:v>0.62790697674418605</c:v>
                </c:pt>
                <c:pt idx="98">
                  <c:v>0.62790697674418605</c:v>
                </c:pt>
                <c:pt idx="99">
                  <c:v>0.60465116279069764</c:v>
                </c:pt>
                <c:pt idx="100">
                  <c:v>0.60465116279069764</c:v>
                </c:pt>
                <c:pt idx="101">
                  <c:v>0.60465116279069764</c:v>
                </c:pt>
                <c:pt idx="102">
                  <c:v>0.60465116279069764</c:v>
                </c:pt>
                <c:pt idx="103">
                  <c:v>0.58139534883720922</c:v>
                </c:pt>
                <c:pt idx="104">
                  <c:v>0.58139534883720922</c:v>
                </c:pt>
                <c:pt idx="105">
                  <c:v>0.55813953488372092</c:v>
                </c:pt>
                <c:pt idx="106">
                  <c:v>0.53488372093023262</c:v>
                </c:pt>
                <c:pt idx="107">
                  <c:v>0.53488372093023262</c:v>
                </c:pt>
                <c:pt idx="108">
                  <c:v>0.51162790697674421</c:v>
                </c:pt>
                <c:pt idx="109">
                  <c:v>0.51162790697674421</c:v>
                </c:pt>
                <c:pt idx="110">
                  <c:v>0.48837209302325579</c:v>
                </c:pt>
                <c:pt idx="111">
                  <c:v>0.48837209302325579</c:v>
                </c:pt>
                <c:pt idx="112">
                  <c:v>0.48837209302325579</c:v>
                </c:pt>
                <c:pt idx="113">
                  <c:v>0.46511627906976749</c:v>
                </c:pt>
                <c:pt idx="114">
                  <c:v>0.44186046511627908</c:v>
                </c:pt>
                <c:pt idx="115">
                  <c:v>0.41860465116279066</c:v>
                </c:pt>
                <c:pt idx="116">
                  <c:v>0.41860465116279066</c:v>
                </c:pt>
                <c:pt idx="117">
                  <c:v>0.41860465116279066</c:v>
                </c:pt>
                <c:pt idx="118">
                  <c:v>0.41860465116279066</c:v>
                </c:pt>
                <c:pt idx="119">
                  <c:v>0.41860465116279066</c:v>
                </c:pt>
                <c:pt idx="120">
                  <c:v>0.41860465116279066</c:v>
                </c:pt>
                <c:pt idx="121">
                  <c:v>0.41860465116279066</c:v>
                </c:pt>
                <c:pt idx="122">
                  <c:v>0.39534883720930236</c:v>
                </c:pt>
                <c:pt idx="123">
                  <c:v>0.37209302325581395</c:v>
                </c:pt>
                <c:pt idx="124">
                  <c:v>0.37209302325581395</c:v>
                </c:pt>
                <c:pt idx="125">
                  <c:v>0.34883720930232553</c:v>
                </c:pt>
                <c:pt idx="126">
                  <c:v>0.34883720930232553</c:v>
                </c:pt>
                <c:pt idx="127">
                  <c:v>0.32558139534883723</c:v>
                </c:pt>
                <c:pt idx="128">
                  <c:v>0.30232558139534882</c:v>
                </c:pt>
                <c:pt idx="129">
                  <c:v>0.30232558139534882</c:v>
                </c:pt>
                <c:pt idx="130">
                  <c:v>0.30232558139534882</c:v>
                </c:pt>
                <c:pt idx="131">
                  <c:v>0.27906976744186052</c:v>
                </c:pt>
                <c:pt idx="132">
                  <c:v>0.2558139534883721</c:v>
                </c:pt>
                <c:pt idx="133">
                  <c:v>0.23255813953488369</c:v>
                </c:pt>
                <c:pt idx="134">
                  <c:v>0.23255813953488369</c:v>
                </c:pt>
                <c:pt idx="135">
                  <c:v>0.20930232558139539</c:v>
                </c:pt>
                <c:pt idx="136">
                  <c:v>0.18604651162790697</c:v>
                </c:pt>
                <c:pt idx="137">
                  <c:v>0.18604651162790697</c:v>
                </c:pt>
                <c:pt idx="138">
                  <c:v>0.16279069767441856</c:v>
                </c:pt>
                <c:pt idx="139">
                  <c:v>0.13953488372093026</c:v>
                </c:pt>
                <c:pt idx="140">
                  <c:v>0.13953488372093026</c:v>
                </c:pt>
                <c:pt idx="141">
                  <c:v>0.13953488372093026</c:v>
                </c:pt>
                <c:pt idx="142">
                  <c:v>0.11627906976744184</c:v>
                </c:pt>
                <c:pt idx="143">
                  <c:v>9.3023255813953543E-2</c:v>
                </c:pt>
                <c:pt idx="144">
                  <c:v>6.9767441860465129E-2</c:v>
                </c:pt>
                <c:pt idx="145">
                  <c:v>4.6511627906976716E-2</c:v>
                </c:pt>
                <c:pt idx="146">
                  <c:v>2.3255813953488413E-2</c:v>
                </c:pt>
                <c:pt idx="147">
                  <c:v>2.3255813953488413E-2</c:v>
                </c:pt>
                <c:pt idx="148">
                  <c:v>2.3255813953488413E-2</c:v>
                </c:pt>
                <c:pt idx="149">
                  <c:v>0</c:v>
                </c:pt>
              </c:numCache>
            </c:numRef>
          </c:yVal>
          <c:smooth val="0"/>
          <c:extLst>
            <c:ext xmlns:c16="http://schemas.microsoft.com/office/drawing/2014/chart" uri="{C3380CC4-5D6E-409C-BE32-E72D297353CC}">
              <c16:uniqueId val="{00000000-AD8A-FB40-9311-2B12C26F8AF2}"/>
            </c:ext>
          </c:extLst>
        </c:ser>
        <c:dLbls>
          <c:showLegendKey val="0"/>
          <c:showVal val="0"/>
          <c:showCatName val="0"/>
          <c:showSerName val="0"/>
          <c:showPercent val="0"/>
          <c:showBubbleSize val="0"/>
        </c:dLbls>
        <c:axId val="2072662576"/>
        <c:axId val="1338663151"/>
      </c:scatterChart>
      <c:valAx>
        <c:axId val="2072662576"/>
        <c:scaling>
          <c:orientation val="minMax"/>
          <c:max val="1"/>
        </c:scaling>
        <c:delete val="0"/>
        <c:axPos val="b"/>
        <c:title>
          <c:tx>
            <c:rich>
              <a:bodyPr/>
              <a:lstStyle/>
              <a:p>
                <a:pPr>
                  <a:defRPr/>
                </a:pPr>
                <a:r>
                  <a:rPr lang="en-US"/>
                  <a:t>False Positive Rate</a:t>
                </a:r>
              </a:p>
            </c:rich>
          </c:tx>
          <c:overlay val="0"/>
        </c:title>
        <c:numFmt formatCode="General" sourceLinked="1"/>
        <c:majorTickMark val="out"/>
        <c:minorTickMark val="none"/>
        <c:tickLblPos val="nextTo"/>
        <c:crossAx val="1338663151"/>
        <c:crosses val="autoZero"/>
        <c:crossBetween val="midCat"/>
      </c:valAx>
      <c:valAx>
        <c:axId val="1338663151"/>
        <c:scaling>
          <c:orientation val="minMax"/>
          <c:max val="1"/>
        </c:scaling>
        <c:delete val="0"/>
        <c:axPos val="l"/>
        <c:majorGridlines/>
        <c:title>
          <c:tx>
            <c:rich>
              <a:bodyPr rot="-5400000" vert="horz"/>
              <a:lstStyle/>
              <a:p>
                <a:pPr>
                  <a:defRPr/>
                </a:pPr>
                <a:r>
                  <a:rPr lang="en-US"/>
                  <a:t>True Positive Rate</a:t>
                </a:r>
              </a:p>
            </c:rich>
          </c:tx>
          <c:overlay val="0"/>
        </c:title>
        <c:numFmt formatCode="General" sourceLinked="1"/>
        <c:majorTickMark val="out"/>
        <c:minorTickMark val="none"/>
        <c:tickLblPos val="nextTo"/>
        <c:crossAx val="207266257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a:t>
            </a:r>
          </a:p>
        </c:rich>
      </c:tx>
      <c:overlay val="0"/>
    </c:title>
    <c:autoTitleDeleted val="0"/>
    <c:plotArea>
      <c:layout/>
      <c:scatterChart>
        <c:scatterStyle val="lineMarker"/>
        <c:varyColors val="0"/>
        <c:ser>
          <c:idx val="0"/>
          <c:order val="0"/>
          <c:spPr>
            <a:ln w="19050">
              <a:noFill/>
            </a:ln>
          </c:spPr>
          <c:xVal>
            <c:numLit>
              <c:formatCode>General</c:formatCode>
              <c:ptCount val="150"/>
              <c:pt idx="0">
                <c:v>1</c:v>
              </c:pt>
              <c:pt idx="1">
                <c:v>1</c:v>
              </c:pt>
              <c:pt idx="2">
                <c:v>0.99065420560747663</c:v>
              </c:pt>
              <c:pt idx="3">
                <c:v>0.98130841121495327</c:v>
              </c:pt>
              <c:pt idx="4">
                <c:v>0.9719626168224299</c:v>
              </c:pt>
              <c:pt idx="5">
                <c:v>0.96261682242990654</c:v>
              </c:pt>
              <c:pt idx="6">
                <c:v>0.95327102803738317</c:v>
              </c:pt>
              <c:pt idx="7">
                <c:v>0.94392523364485981</c:v>
              </c:pt>
              <c:pt idx="8">
                <c:v>0.93457943925233644</c:v>
              </c:pt>
              <c:pt idx="9">
                <c:v>0.92523364485981308</c:v>
              </c:pt>
              <c:pt idx="10">
                <c:v>0.91588785046728971</c:v>
              </c:pt>
              <c:pt idx="11">
                <c:v>0.90654205607476634</c:v>
              </c:pt>
              <c:pt idx="12">
                <c:v>0.89719626168224298</c:v>
              </c:pt>
              <c:pt idx="13">
                <c:v>0.88785046728971961</c:v>
              </c:pt>
              <c:pt idx="14">
                <c:v>0.87850467289719625</c:v>
              </c:pt>
              <c:pt idx="15">
                <c:v>0.87850467289719625</c:v>
              </c:pt>
              <c:pt idx="16">
                <c:v>0.86915887850467288</c:v>
              </c:pt>
              <c:pt idx="17">
                <c:v>0.86915887850467288</c:v>
              </c:pt>
              <c:pt idx="18">
                <c:v>0.85981308411214952</c:v>
              </c:pt>
              <c:pt idx="19">
                <c:v>0.85046728971962615</c:v>
              </c:pt>
              <c:pt idx="20">
                <c:v>0.84112149532710279</c:v>
              </c:pt>
              <c:pt idx="21">
                <c:v>0.83177570093457942</c:v>
              </c:pt>
              <c:pt idx="22">
                <c:v>0.82242990654205606</c:v>
              </c:pt>
              <c:pt idx="23">
                <c:v>0.81308411214953269</c:v>
              </c:pt>
              <c:pt idx="24">
                <c:v>0.80373831775700932</c:v>
              </c:pt>
              <c:pt idx="25">
                <c:v>0.80373831775700932</c:v>
              </c:pt>
              <c:pt idx="26">
                <c:v>0.79439252336448596</c:v>
              </c:pt>
              <c:pt idx="27">
                <c:v>0.78504672897196259</c:v>
              </c:pt>
              <c:pt idx="28">
                <c:v>0.77570093457943923</c:v>
              </c:pt>
              <c:pt idx="29">
                <c:v>0.76635514018691586</c:v>
              </c:pt>
              <c:pt idx="30">
                <c:v>0.7570093457943925</c:v>
              </c:pt>
              <c:pt idx="31">
                <c:v>0.7570093457943925</c:v>
              </c:pt>
              <c:pt idx="32">
                <c:v>0.74766355140186924</c:v>
              </c:pt>
              <c:pt idx="33">
                <c:v>0.73831775700934577</c:v>
              </c:pt>
              <c:pt idx="34">
                <c:v>0.72897196261682251</c:v>
              </c:pt>
              <c:pt idx="35">
                <c:v>0.71962616822429903</c:v>
              </c:pt>
              <c:pt idx="36">
                <c:v>0.71028037383177578</c:v>
              </c:pt>
              <c:pt idx="37">
                <c:v>0.7009345794392523</c:v>
              </c:pt>
              <c:pt idx="38">
                <c:v>0.69158878504672905</c:v>
              </c:pt>
              <c:pt idx="39">
                <c:v>0.68224299065420557</c:v>
              </c:pt>
              <c:pt idx="40">
                <c:v>0.67289719626168232</c:v>
              </c:pt>
              <c:pt idx="41">
                <c:v>0.66355140186915884</c:v>
              </c:pt>
              <c:pt idx="42">
                <c:v>0.65420560747663559</c:v>
              </c:pt>
              <c:pt idx="43">
                <c:v>0.64485981308411211</c:v>
              </c:pt>
              <c:pt idx="44">
                <c:v>0.63551401869158886</c:v>
              </c:pt>
              <c:pt idx="45">
                <c:v>0.62616822429906538</c:v>
              </c:pt>
              <c:pt idx="46">
                <c:v>0.61682242990654212</c:v>
              </c:pt>
              <c:pt idx="47">
                <c:v>0.60747663551401865</c:v>
              </c:pt>
              <c:pt idx="48">
                <c:v>0.59813084112149539</c:v>
              </c:pt>
              <c:pt idx="49">
                <c:v>0.59813084112149539</c:v>
              </c:pt>
              <c:pt idx="50">
                <c:v>0.58878504672897192</c:v>
              </c:pt>
              <c:pt idx="51">
                <c:v>0.57943925233644866</c:v>
              </c:pt>
              <c:pt idx="52">
                <c:v>0.57009345794392519</c:v>
              </c:pt>
              <c:pt idx="53">
                <c:v>0.56074766355140193</c:v>
              </c:pt>
              <c:pt idx="54">
                <c:v>0.55140186915887845</c:v>
              </c:pt>
              <c:pt idx="55">
                <c:v>0.5420560747663552</c:v>
              </c:pt>
              <c:pt idx="56">
                <c:v>0.53271028037383172</c:v>
              </c:pt>
              <c:pt idx="57">
                <c:v>0.52336448598130847</c:v>
              </c:pt>
              <c:pt idx="58">
                <c:v>0.51401869158878499</c:v>
              </c:pt>
              <c:pt idx="59">
                <c:v>0.51401869158878499</c:v>
              </c:pt>
              <c:pt idx="60">
                <c:v>0.50467289719626174</c:v>
              </c:pt>
              <c:pt idx="61">
                <c:v>0.49532710280373837</c:v>
              </c:pt>
              <c:pt idx="62">
                <c:v>0.49532710280373837</c:v>
              </c:pt>
              <c:pt idx="63">
                <c:v>0.48598130841121501</c:v>
              </c:pt>
              <c:pt idx="64">
                <c:v>0.48598130841121501</c:v>
              </c:pt>
              <c:pt idx="65">
                <c:v>0.47663551401869164</c:v>
              </c:pt>
              <c:pt idx="66">
                <c:v>0.46728971962616828</c:v>
              </c:pt>
              <c:pt idx="67">
                <c:v>0.45794392523364491</c:v>
              </c:pt>
              <c:pt idx="68">
                <c:v>0.44859813084112155</c:v>
              </c:pt>
              <c:pt idx="69">
                <c:v>0.43925233644859818</c:v>
              </c:pt>
              <c:pt idx="70">
                <c:v>0.42990654205607481</c:v>
              </c:pt>
              <c:pt idx="71">
                <c:v>0.42056074766355145</c:v>
              </c:pt>
              <c:pt idx="72">
                <c:v>0.42056074766355145</c:v>
              </c:pt>
              <c:pt idx="73">
                <c:v>0.41121495327102808</c:v>
              </c:pt>
              <c:pt idx="74">
                <c:v>0.41121495327102808</c:v>
              </c:pt>
              <c:pt idx="75">
                <c:v>0.40186915887850472</c:v>
              </c:pt>
              <c:pt idx="76">
                <c:v>0.39252336448598135</c:v>
              </c:pt>
              <c:pt idx="77">
                <c:v>0.39252336448598135</c:v>
              </c:pt>
              <c:pt idx="78">
                <c:v>0.38317757009345799</c:v>
              </c:pt>
              <c:pt idx="79">
                <c:v>0.37383177570093462</c:v>
              </c:pt>
              <c:pt idx="80">
                <c:v>0.36448598130841126</c:v>
              </c:pt>
              <c:pt idx="81">
                <c:v>0.35514018691588789</c:v>
              </c:pt>
              <c:pt idx="82">
                <c:v>0.34579439252336452</c:v>
              </c:pt>
              <c:pt idx="83">
                <c:v>0.33644859813084116</c:v>
              </c:pt>
              <c:pt idx="84">
                <c:v>0.33644859813084116</c:v>
              </c:pt>
              <c:pt idx="85">
                <c:v>0.33644859813084116</c:v>
              </c:pt>
              <c:pt idx="86">
                <c:v>0.32710280373831779</c:v>
              </c:pt>
              <c:pt idx="87">
                <c:v>0.31775700934579443</c:v>
              </c:pt>
              <c:pt idx="88">
                <c:v>0.30841121495327106</c:v>
              </c:pt>
              <c:pt idx="89">
                <c:v>0.2990654205607477</c:v>
              </c:pt>
              <c:pt idx="90">
                <c:v>0.2990654205607477</c:v>
              </c:pt>
              <c:pt idx="91">
                <c:v>0.2990654205607477</c:v>
              </c:pt>
              <c:pt idx="92">
                <c:v>0.28971962616822433</c:v>
              </c:pt>
              <c:pt idx="93">
                <c:v>0.28037383177570097</c:v>
              </c:pt>
              <c:pt idx="94">
                <c:v>0.28037383177570097</c:v>
              </c:pt>
              <c:pt idx="95">
                <c:v>0.2710280373831776</c:v>
              </c:pt>
              <c:pt idx="96">
                <c:v>0.26168224299065423</c:v>
              </c:pt>
              <c:pt idx="97">
                <c:v>0.25233644859813087</c:v>
              </c:pt>
              <c:pt idx="98">
                <c:v>0.2429906542056075</c:v>
              </c:pt>
              <c:pt idx="99">
                <c:v>0.23364485981308414</c:v>
              </c:pt>
              <c:pt idx="100">
                <c:v>0.22429906542056077</c:v>
              </c:pt>
              <c:pt idx="101">
                <c:v>0.21495327102803741</c:v>
              </c:pt>
              <c:pt idx="102">
                <c:v>0.21495327102803741</c:v>
              </c:pt>
              <c:pt idx="103">
                <c:v>0.20560747663551404</c:v>
              </c:pt>
              <c:pt idx="104">
                <c:v>0.20560747663551404</c:v>
              </c:pt>
              <c:pt idx="105">
                <c:v>0.19626168224299068</c:v>
              </c:pt>
              <c:pt idx="106">
                <c:v>0.19626168224299068</c:v>
              </c:pt>
              <c:pt idx="107">
                <c:v>0.18691588785046731</c:v>
              </c:pt>
              <c:pt idx="108">
                <c:v>0.18691588785046731</c:v>
              </c:pt>
              <c:pt idx="109">
                <c:v>0.17757009345794394</c:v>
              </c:pt>
              <c:pt idx="110">
                <c:v>0.16822429906542058</c:v>
              </c:pt>
              <c:pt idx="111">
                <c:v>0.16822429906542058</c:v>
              </c:pt>
              <c:pt idx="112">
                <c:v>0.15887850467289721</c:v>
              </c:pt>
              <c:pt idx="113">
                <c:v>0.14953271028037385</c:v>
              </c:pt>
              <c:pt idx="114">
                <c:v>0.14018691588785048</c:v>
              </c:pt>
              <c:pt idx="115">
                <c:v>0.14018691588785048</c:v>
              </c:pt>
              <c:pt idx="116">
                <c:v>0.14018691588785048</c:v>
              </c:pt>
              <c:pt idx="117">
                <c:v>0.13084112149532712</c:v>
              </c:pt>
              <c:pt idx="118">
                <c:v>0.13084112149532712</c:v>
              </c:pt>
              <c:pt idx="119">
                <c:v>0.13084112149532712</c:v>
              </c:pt>
              <c:pt idx="120">
                <c:v>0.12149532710280375</c:v>
              </c:pt>
              <c:pt idx="121">
                <c:v>0.12149532710280375</c:v>
              </c:pt>
              <c:pt idx="122">
                <c:v>0.12149532710280375</c:v>
              </c:pt>
              <c:pt idx="123">
                <c:v>0.11214953271028039</c:v>
              </c:pt>
              <c:pt idx="124">
                <c:v>0.11214953271028039</c:v>
              </c:pt>
              <c:pt idx="125">
                <c:v>0.11214953271028039</c:v>
              </c:pt>
              <c:pt idx="126">
                <c:v>0.10280373831775702</c:v>
              </c:pt>
              <c:pt idx="127">
                <c:v>0.10280373831775702</c:v>
              </c:pt>
              <c:pt idx="128">
                <c:v>9.3457943925233655E-2</c:v>
              </c:pt>
              <c:pt idx="129">
                <c:v>8.411214953271029E-2</c:v>
              </c:pt>
              <c:pt idx="130">
                <c:v>8.411214953271029E-2</c:v>
              </c:pt>
              <c:pt idx="131">
                <c:v>8.411214953271029E-2</c:v>
              </c:pt>
              <c:pt idx="132">
                <c:v>8.411214953271029E-2</c:v>
              </c:pt>
              <c:pt idx="133">
                <c:v>7.4766355140186924E-2</c:v>
              </c:pt>
              <c:pt idx="134">
                <c:v>7.4766355140186924E-2</c:v>
              </c:pt>
              <c:pt idx="135">
                <c:v>7.4766355140186924E-2</c:v>
              </c:pt>
              <c:pt idx="136">
                <c:v>6.5420560747663559E-2</c:v>
              </c:pt>
              <c:pt idx="137">
                <c:v>6.5420560747663559E-2</c:v>
              </c:pt>
              <c:pt idx="138">
                <c:v>6.5420560747663559E-2</c:v>
              </c:pt>
              <c:pt idx="139">
                <c:v>5.6074766355140193E-2</c:v>
              </c:pt>
              <c:pt idx="140">
                <c:v>5.6074766355140193E-2</c:v>
              </c:pt>
              <c:pt idx="141">
                <c:v>5.6074766355140193E-2</c:v>
              </c:pt>
              <c:pt idx="142">
                <c:v>4.6728971962616828E-2</c:v>
              </c:pt>
              <c:pt idx="143">
                <c:v>3.7383177570093462E-2</c:v>
              </c:pt>
              <c:pt idx="144">
                <c:v>2.8037383177570097E-2</c:v>
              </c:pt>
              <c:pt idx="145">
                <c:v>2.8037383177570097E-2</c:v>
              </c:pt>
              <c:pt idx="146">
                <c:v>2.8037383177570097E-2</c:v>
              </c:pt>
              <c:pt idx="147">
                <c:v>1.8691588785046731E-2</c:v>
              </c:pt>
              <c:pt idx="148">
                <c:v>9.3457943925233655E-3</c:v>
              </c:pt>
              <c:pt idx="149">
                <c:v>9.3457943925233655E-3</c:v>
              </c:pt>
            </c:numLit>
          </c:xVal>
          <c:yVal>
            <c:numLit>
              <c:formatCode>General</c:formatCode>
              <c:ptCount val="150"/>
              <c:pt idx="0">
                <c:v>1</c:v>
              </c:pt>
              <c:pt idx="1">
                <c:v>0.97674418604651159</c:v>
              </c:pt>
              <c:pt idx="2">
                <c:v>0.97674418604651159</c:v>
              </c:pt>
              <c:pt idx="3">
                <c:v>0.97674418604651159</c:v>
              </c:pt>
              <c:pt idx="4">
                <c:v>0.97674418604651159</c:v>
              </c:pt>
              <c:pt idx="5">
                <c:v>0.97674418604651159</c:v>
              </c:pt>
              <c:pt idx="6">
                <c:v>0.97674418604651159</c:v>
              </c:pt>
              <c:pt idx="7">
                <c:v>0.97674418604651159</c:v>
              </c:pt>
              <c:pt idx="8">
                <c:v>0.97674418604651159</c:v>
              </c:pt>
              <c:pt idx="9">
                <c:v>0.97674418604651159</c:v>
              </c:pt>
              <c:pt idx="10">
                <c:v>0.97674418604651159</c:v>
              </c:pt>
              <c:pt idx="11">
                <c:v>0.97674418604651159</c:v>
              </c:pt>
              <c:pt idx="12">
                <c:v>0.97674418604651159</c:v>
              </c:pt>
              <c:pt idx="13">
                <c:v>0.97674418604651159</c:v>
              </c:pt>
              <c:pt idx="14">
                <c:v>0.97674418604651159</c:v>
              </c:pt>
              <c:pt idx="15">
                <c:v>0.95348837209302328</c:v>
              </c:pt>
              <c:pt idx="16">
                <c:v>0.95348837209302328</c:v>
              </c:pt>
              <c:pt idx="17">
                <c:v>0.93023255813953487</c:v>
              </c:pt>
              <c:pt idx="18">
                <c:v>0.93023255813953487</c:v>
              </c:pt>
              <c:pt idx="19">
                <c:v>0.93023255813953487</c:v>
              </c:pt>
              <c:pt idx="20">
                <c:v>0.93023255813953487</c:v>
              </c:pt>
              <c:pt idx="21">
                <c:v>0.93023255813953487</c:v>
              </c:pt>
              <c:pt idx="22">
                <c:v>0.93023255813953487</c:v>
              </c:pt>
              <c:pt idx="23">
                <c:v>0.93023255813953487</c:v>
              </c:pt>
              <c:pt idx="24">
                <c:v>0.93023255813953487</c:v>
              </c:pt>
              <c:pt idx="25">
                <c:v>0.90697674418604657</c:v>
              </c:pt>
              <c:pt idx="26">
                <c:v>0.90697674418604657</c:v>
              </c:pt>
              <c:pt idx="27">
                <c:v>0.90697674418604657</c:v>
              </c:pt>
              <c:pt idx="28">
                <c:v>0.90697674418604657</c:v>
              </c:pt>
              <c:pt idx="29">
                <c:v>0.90697674418604657</c:v>
              </c:pt>
              <c:pt idx="30">
                <c:v>0.90697674418604657</c:v>
              </c:pt>
              <c:pt idx="31">
                <c:v>0.88372093023255816</c:v>
              </c:pt>
              <c:pt idx="32">
                <c:v>0.88372093023255816</c:v>
              </c:pt>
              <c:pt idx="33">
                <c:v>0.88372093023255816</c:v>
              </c:pt>
              <c:pt idx="34">
                <c:v>0.88372093023255816</c:v>
              </c:pt>
              <c:pt idx="35">
                <c:v>0.88372093023255816</c:v>
              </c:pt>
              <c:pt idx="36">
                <c:v>0.88372093023255816</c:v>
              </c:pt>
              <c:pt idx="37">
                <c:v>0.88372093023255816</c:v>
              </c:pt>
              <c:pt idx="38">
                <c:v>0.88372093023255816</c:v>
              </c:pt>
              <c:pt idx="39">
                <c:v>0.88372093023255816</c:v>
              </c:pt>
              <c:pt idx="40">
                <c:v>0.88372093023255816</c:v>
              </c:pt>
              <c:pt idx="41">
                <c:v>0.88372093023255816</c:v>
              </c:pt>
              <c:pt idx="42">
                <c:v>0.88372093023255816</c:v>
              </c:pt>
              <c:pt idx="43">
                <c:v>0.88372093023255816</c:v>
              </c:pt>
              <c:pt idx="44">
                <c:v>0.88372093023255816</c:v>
              </c:pt>
              <c:pt idx="45">
                <c:v>0.88372093023255816</c:v>
              </c:pt>
              <c:pt idx="46">
                <c:v>0.88372093023255816</c:v>
              </c:pt>
              <c:pt idx="47">
                <c:v>0.88372093023255816</c:v>
              </c:pt>
              <c:pt idx="48">
                <c:v>0.88372093023255816</c:v>
              </c:pt>
              <c:pt idx="49">
                <c:v>0.86046511627906974</c:v>
              </c:pt>
              <c:pt idx="50">
                <c:v>0.86046511627906974</c:v>
              </c:pt>
              <c:pt idx="51">
                <c:v>0.86046511627906974</c:v>
              </c:pt>
              <c:pt idx="52">
                <c:v>0.86046511627906974</c:v>
              </c:pt>
              <c:pt idx="53">
                <c:v>0.86046511627906974</c:v>
              </c:pt>
              <c:pt idx="54">
                <c:v>0.86046511627906974</c:v>
              </c:pt>
              <c:pt idx="55">
                <c:v>0.86046511627906974</c:v>
              </c:pt>
              <c:pt idx="56">
                <c:v>0.86046511627906974</c:v>
              </c:pt>
              <c:pt idx="57">
                <c:v>0.86046511627906974</c:v>
              </c:pt>
              <c:pt idx="58">
                <c:v>0.86046511627906974</c:v>
              </c:pt>
              <c:pt idx="59">
                <c:v>0.83720930232558133</c:v>
              </c:pt>
              <c:pt idx="60">
                <c:v>0.83720930232558133</c:v>
              </c:pt>
              <c:pt idx="61">
                <c:v>0.83720930232558133</c:v>
              </c:pt>
              <c:pt idx="62">
                <c:v>0.81395348837209303</c:v>
              </c:pt>
              <c:pt idx="63">
                <c:v>0.81395348837209303</c:v>
              </c:pt>
              <c:pt idx="64">
                <c:v>0.79069767441860461</c:v>
              </c:pt>
              <c:pt idx="65">
                <c:v>0.79069767441860461</c:v>
              </c:pt>
              <c:pt idx="66">
                <c:v>0.79069767441860461</c:v>
              </c:pt>
              <c:pt idx="67">
                <c:v>0.79069767441860461</c:v>
              </c:pt>
              <c:pt idx="68">
                <c:v>0.79069767441860461</c:v>
              </c:pt>
              <c:pt idx="69">
                <c:v>0.79069767441860461</c:v>
              </c:pt>
              <c:pt idx="70">
                <c:v>0.79069767441860461</c:v>
              </c:pt>
              <c:pt idx="71">
                <c:v>0.79069767441860461</c:v>
              </c:pt>
              <c:pt idx="72">
                <c:v>0.76744186046511631</c:v>
              </c:pt>
              <c:pt idx="73">
                <c:v>0.76744186046511631</c:v>
              </c:pt>
              <c:pt idx="74">
                <c:v>0.7441860465116279</c:v>
              </c:pt>
              <c:pt idx="75">
                <c:v>0.7441860465116279</c:v>
              </c:pt>
              <c:pt idx="76">
                <c:v>0.7441860465116279</c:v>
              </c:pt>
              <c:pt idx="77">
                <c:v>0.72093023255813948</c:v>
              </c:pt>
              <c:pt idx="78">
                <c:v>0.72093023255813948</c:v>
              </c:pt>
              <c:pt idx="79">
                <c:v>0.72093023255813948</c:v>
              </c:pt>
              <c:pt idx="80">
                <c:v>0.72093023255813948</c:v>
              </c:pt>
              <c:pt idx="81">
                <c:v>0.72093023255813948</c:v>
              </c:pt>
              <c:pt idx="82">
                <c:v>0.72093023255813948</c:v>
              </c:pt>
              <c:pt idx="83">
                <c:v>0.72093023255813948</c:v>
              </c:pt>
              <c:pt idx="84">
                <c:v>0.69767441860465118</c:v>
              </c:pt>
              <c:pt idx="85">
                <c:v>0.67441860465116277</c:v>
              </c:pt>
              <c:pt idx="86">
                <c:v>0.67441860465116277</c:v>
              </c:pt>
              <c:pt idx="87">
                <c:v>0.67441860465116277</c:v>
              </c:pt>
              <c:pt idx="88">
                <c:v>0.67441860465116277</c:v>
              </c:pt>
              <c:pt idx="89">
                <c:v>0.67441860465116277</c:v>
              </c:pt>
              <c:pt idx="90">
                <c:v>0.65116279069767447</c:v>
              </c:pt>
              <c:pt idx="91">
                <c:v>0.62790697674418605</c:v>
              </c:pt>
              <c:pt idx="92">
                <c:v>0.62790697674418605</c:v>
              </c:pt>
              <c:pt idx="93">
                <c:v>0.62790697674418605</c:v>
              </c:pt>
              <c:pt idx="94">
                <c:v>0.60465116279069764</c:v>
              </c:pt>
              <c:pt idx="95">
                <c:v>0.60465116279069764</c:v>
              </c:pt>
              <c:pt idx="96">
                <c:v>0.60465116279069764</c:v>
              </c:pt>
              <c:pt idx="97">
                <c:v>0.60465116279069764</c:v>
              </c:pt>
              <c:pt idx="98">
                <c:v>0.60465116279069764</c:v>
              </c:pt>
              <c:pt idx="99">
                <c:v>0.60465116279069764</c:v>
              </c:pt>
              <c:pt idx="100">
                <c:v>0.60465116279069764</c:v>
              </c:pt>
              <c:pt idx="101">
                <c:v>0.60465116279069764</c:v>
              </c:pt>
              <c:pt idx="102">
                <c:v>0.58139534883720922</c:v>
              </c:pt>
              <c:pt idx="103">
                <c:v>0.58139534883720922</c:v>
              </c:pt>
              <c:pt idx="104">
                <c:v>0.55813953488372092</c:v>
              </c:pt>
              <c:pt idx="105">
                <c:v>0.55813953488372092</c:v>
              </c:pt>
              <c:pt idx="106">
                <c:v>0.53488372093023262</c:v>
              </c:pt>
              <c:pt idx="107">
                <c:v>0.53488372093023262</c:v>
              </c:pt>
              <c:pt idx="108">
                <c:v>0.51162790697674421</c:v>
              </c:pt>
              <c:pt idx="109">
                <c:v>0.51162790697674421</c:v>
              </c:pt>
              <c:pt idx="110">
                <c:v>0.51162790697674421</c:v>
              </c:pt>
              <c:pt idx="111">
                <c:v>0.48837209302325579</c:v>
              </c:pt>
              <c:pt idx="112">
                <c:v>0.48837209302325579</c:v>
              </c:pt>
              <c:pt idx="113">
                <c:v>0.48837209302325579</c:v>
              </c:pt>
              <c:pt idx="114">
                <c:v>0.48837209302325579</c:v>
              </c:pt>
              <c:pt idx="115">
                <c:v>0.46511627906976749</c:v>
              </c:pt>
              <c:pt idx="116">
                <c:v>0.44186046511627908</c:v>
              </c:pt>
              <c:pt idx="117">
                <c:v>0.44186046511627908</c:v>
              </c:pt>
              <c:pt idx="118">
                <c:v>0.41860465116279066</c:v>
              </c:pt>
              <c:pt idx="119">
                <c:v>0.39534883720930236</c:v>
              </c:pt>
              <c:pt idx="120">
                <c:v>0.39534883720930236</c:v>
              </c:pt>
              <c:pt idx="121">
                <c:v>0.37209302325581395</c:v>
              </c:pt>
              <c:pt idx="122">
                <c:v>0.34883720930232553</c:v>
              </c:pt>
              <c:pt idx="123">
                <c:v>0.34883720930232553</c:v>
              </c:pt>
              <c:pt idx="124">
                <c:v>0.32558139534883723</c:v>
              </c:pt>
              <c:pt idx="125">
                <c:v>0.30232558139534882</c:v>
              </c:pt>
              <c:pt idx="126">
                <c:v>0.30232558139534882</c:v>
              </c:pt>
              <c:pt idx="127">
                <c:v>0.27906976744186052</c:v>
              </c:pt>
              <c:pt idx="128">
                <c:v>0.27906976744186052</c:v>
              </c:pt>
              <c:pt idx="129">
                <c:v>0.27906976744186052</c:v>
              </c:pt>
              <c:pt idx="130">
                <c:v>0.2558139534883721</c:v>
              </c:pt>
              <c:pt idx="131">
                <c:v>0.23255813953488369</c:v>
              </c:pt>
              <c:pt idx="132">
                <c:v>0.20930232558139539</c:v>
              </c:pt>
              <c:pt idx="133">
                <c:v>0.20930232558139539</c:v>
              </c:pt>
              <c:pt idx="134">
                <c:v>0.18604651162790697</c:v>
              </c:pt>
              <c:pt idx="135">
                <c:v>0.16279069767441856</c:v>
              </c:pt>
              <c:pt idx="136">
                <c:v>0.16279069767441856</c:v>
              </c:pt>
              <c:pt idx="137">
                <c:v>0.13953488372093026</c:v>
              </c:pt>
              <c:pt idx="138">
                <c:v>0.11627906976744184</c:v>
              </c:pt>
              <c:pt idx="139">
                <c:v>0.11627906976744184</c:v>
              </c:pt>
              <c:pt idx="140">
                <c:v>9.3023255813953543E-2</c:v>
              </c:pt>
              <c:pt idx="141">
                <c:v>6.9767441860465129E-2</c:v>
              </c:pt>
              <c:pt idx="142">
                <c:v>6.9767441860465129E-2</c:v>
              </c:pt>
              <c:pt idx="143">
                <c:v>6.9767441860465129E-2</c:v>
              </c:pt>
              <c:pt idx="144">
                <c:v>6.9767441860465129E-2</c:v>
              </c:pt>
              <c:pt idx="145">
                <c:v>4.6511627906976716E-2</c:v>
              </c:pt>
              <c:pt idx="146">
                <c:v>2.3255813953488413E-2</c:v>
              </c:pt>
              <c:pt idx="147">
                <c:v>2.3255813953488413E-2</c:v>
              </c:pt>
              <c:pt idx="148">
                <c:v>2.3255813953488413E-2</c:v>
              </c:pt>
              <c:pt idx="149">
                <c:v>0</c:v>
              </c:pt>
            </c:numLit>
          </c:yVal>
          <c:smooth val="0"/>
          <c:extLst>
            <c:ext xmlns:c16="http://schemas.microsoft.com/office/drawing/2014/chart" uri="{C3380CC4-5D6E-409C-BE32-E72D297353CC}">
              <c16:uniqueId val="{00000001-3868-034B-B217-CE9A1986BCC1}"/>
            </c:ext>
          </c:extLst>
        </c:ser>
        <c:dLbls>
          <c:showLegendKey val="0"/>
          <c:showVal val="0"/>
          <c:showCatName val="0"/>
          <c:showSerName val="0"/>
          <c:showPercent val="0"/>
          <c:showBubbleSize val="0"/>
        </c:dLbls>
        <c:axId val="889989263"/>
        <c:axId val="889462095"/>
      </c:scatterChart>
      <c:valAx>
        <c:axId val="889989263"/>
        <c:scaling>
          <c:orientation val="minMax"/>
          <c:max val="1"/>
        </c:scaling>
        <c:delete val="0"/>
        <c:axPos val="b"/>
        <c:title>
          <c:tx>
            <c:rich>
              <a:bodyPr/>
              <a:lstStyle/>
              <a:p>
                <a:pPr>
                  <a:defRPr/>
                </a:pPr>
                <a:r>
                  <a:rPr lang="en-US"/>
                  <a:t>False Positive Rate</a:t>
                </a:r>
              </a:p>
            </c:rich>
          </c:tx>
          <c:overlay val="0"/>
        </c:title>
        <c:numFmt formatCode="General" sourceLinked="1"/>
        <c:majorTickMark val="out"/>
        <c:minorTickMark val="none"/>
        <c:tickLblPos val="nextTo"/>
        <c:crossAx val="889462095"/>
        <c:crosses val="autoZero"/>
        <c:crossBetween val="midCat"/>
      </c:valAx>
      <c:valAx>
        <c:axId val="889462095"/>
        <c:scaling>
          <c:orientation val="minMax"/>
          <c:max val="1"/>
        </c:scaling>
        <c:delete val="0"/>
        <c:axPos val="l"/>
        <c:majorGridlines/>
        <c:title>
          <c:tx>
            <c:rich>
              <a:bodyPr/>
              <a:lstStyle/>
              <a:p>
                <a:pPr>
                  <a:defRPr/>
                </a:pPr>
                <a:r>
                  <a:rPr lang="en-US"/>
                  <a:t>True Positive Rate</a:t>
                </a:r>
              </a:p>
            </c:rich>
          </c:tx>
          <c:overlay val="0"/>
        </c:title>
        <c:numFmt formatCode="General" sourceLinked="1"/>
        <c:majorTickMark val="out"/>
        <c:minorTickMark val="none"/>
        <c:tickLblPos val="nextTo"/>
        <c:crossAx val="88998926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a:t>
            </a:r>
          </a:p>
        </c:rich>
      </c:tx>
      <c:overlay val="0"/>
    </c:title>
    <c:autoTitleDeleted val="0"/>
    <c:plotArea>
      <c:layout/>
      <c:scatterChart>
        <c:scatterStyle val="lineMarker"/>
        <c:varyColors val="0"/>
        <c:ser>
          <c:idx val="0"/>
          <c:order val="0"/>
          <c:spPr>
            <a:ln w="19050">
              <a:noFill/>
            </a:ln>
          </c:spPr>
          <c:xVal>
            <c:numLit>
              <c:formatCode>General</c:formatCode>
              <c:ptCount val="146"/>
              <c:pt idx="0">
                <c:v>1</c:v>
              </c:pt>
              <c:pt idx="1">
                <c:v>0.99065420560747663</c:v>
              </c:pt>
              <c:pt idx="2">
                <c:v>0.99065420560747663</c:v>
              </c:pt>
              <c:pt idx="3">
                <c:v>0.98130841121495327</c:v>
              </c:pt>
              <c:pt idx="4">
                <c:v>0.9719626168224299</c:v>
              </c:pt>
              <c:pt idx="5">
                <c:v>0.96261682242990654</c:v>
              </c:pt>
              <c:pt idx="6">
                <c:v>0.95327102803738317</c:v>
              </c:pt>
              <c:pt idx="7">
                <c:v>0.94392523364485981</c:v>
              </c:pt>
              <c:pt idx="8">
                <c:v>0.93457943925233644</c:v>
              </c:pt>
              <c:pt idx="9">
                <c:v>0.93457943925233644</c:v>
              </c:pt>
              <c:pt idx="10">
                <c:v>0.92523364485981308</c:v>
              </c:pt>
              <c:pt idx="11">
                <c:v>0.92523364485981308</c:v>
              </c:pt>
              <c:pt idx="12">
                <c:v>0.91588785046728971</c:v>
              </c:pt>
              <c:pt idx="13">
                <c:v>0.90654205607476634</c:v>
              </c:pt>
              <c:pt idx="14">
                <c:v>0.89719626168224298</c:v>
              </c:pt>
              <c:pt idx="15">
                <c:v>0.88785046728971961</c:v>
              </c:pt>
              <c:pt idx="16">
                <c:v>0.87850467289719625</c:v>
              </c:pt>
              <c:pt idx="17">
                <c:v>0.86915887850467288</c:v>
              </c:pt>
              <c:pt idx="18">
                <c:v>0.85981308411214952</c:v>
              </c:pt>
              <c:pt idx="19">
                <c:v>0.85981308411214952</c:v>
              </c:pt>
              <c:pt idx="20">
                <c:v>0.85046728971962615</c:v>
              </c:pt>
              <c:pt idx="21">
                <c:v>0.83177570093457942</c:v>
              </c:pt>
              <c:pt idx="22">
                <c:v>0.82242990654205606</c:v>
              </c:pt>
              <c:pt idx="23">
                <c:v>0.81308411214953269</c:v>
              </c:pt>
              <c:pt idx="24">
                <c:v>0.80373831775700932</c:v>
              </c:pt>
              <c:pt idx="25">
                <c:v>0.79439252336448596</c:v>
              </c:pt>
              <c:pt idx="26">
                <c:v>0.78504672897196259</c:v>
              </c:pt>
              <c:pt idx="27">
                <c:v>0.77570093457943923</c:v>
              </c:pt>
              <c:pt idx="28">
                <c:v>0.76635514018691586</c:v>
              </c:pt>
              <c:pt idx="29">
                <c:v>0.7570093457943925</c:v>
              </c:pt>
              <c:pt idx="30">
                <c:v>0.74766355140186924</c:v>
              </c:pt>
              <c:pt idx="31">
                <c:v>0.72897196261682251</c:v>
              </c:pt>
              <c:pt idx="32">
                <c:v>0.71962616822429903</c:v>
              </c:pt>
              <c:pt idx="33">
                <c:v>0.71028037383177578</c:v>
              </c:pt>
              <c:pt idx="34">
                <c:v>0.7009345794392523</c:v>
              </c:pt>
              <c:pt idx="35">
                <c:v>0.69158878504672905</c:v>
              </c:pt>
              <c:pt idx="36">
                <c:v>0.68224299065420557</c:v>
              </c:pt>
              <c:pt idx="37">
                <c:v>0.67289719626168232</c:v>
              </c:pt>
              <c:pt idx="38">
                <c:v>0.66355140186915884</c:v>
              </c:pt>
              <c:pt idx="39">
                <c:v>0.65420560747663559</c:v>
              </c:pt>
              <c:pt idx="40">
                <c:v>0.64485981308411211</c:v>
              </c:pt>
              <c:pt idx="41">
                <c:v>0.63551401869158886</c:v>
              </c:pt>
              <c:pt idx="42">
                <c:v>0.62616822429906538</c:v>
              </c:pt>
              <c:pt idx="43">
                <c:v>0.61682242990654212</c:v>
              </c:pt>
              <c:pt idx="44">
                <c:v>0.60747663551401865</c:v>
              </c:pt>
              <c:pt idx="45">
                <c:v>0.59813084112149539</c:v>
              </c:pt>
              <c:pt idx="46">
                <c:v>0.58878504672897192</c:v>
              </c:pt>
              <c:pt idx="47">
                <c:v>0.57943925233644866</c:v>
              </c:pt>
              <c:pt idx="48">
                <c:v>0.57009345794392519</c:v>
              </c:pt>
              <c:pt idx="49">
                <c:v>0.56074766355140193</c:v>
              </c:pt>
              <c:pt idx="50">
                <c:v>0.55140186915887845</c:v>
              </c:pt>
              <c:pt idx="51">
                <c:v>0.55140186915887845</c:v>
              </c:pt>
              <c:pt idx="52">
                <c:v>0.5420560747663552</c:v>
              </c:pt>
              <c:pt idx="53">
                <c:v>0.53271028037383172</c:v>
              </c:pt>
              <c:pt idx="54">
                <c:v>0.52336448598130847</c:v>
              </c:pt>
              <c:pt idx="55">
                <c:v>0.51401869158878499</c:v>
              </c:pt>
              <c:pt idx="56">
                <c:v>0.51401869158878499</c:v>
              </c:pt>
              <c:pt idx="57">
                <c:v>0.50467289719626174</c:v>
              </c:pt>
              <c:pt idx="58">
                <c:v>0.50467289719626174</c:v>
              </c:pt>
              <c:pt idx="59">
                <c:v>0.50467289719626174</c:v>
              </c:pt>
              <c:pt idx="60">
                <c:v>0.50467289719626174</c:v>
              </c:pt>
              <c:pt idx="61">
                <c:v>0.49532710280373837</c:v>
              </c:pt>
              <c:pt idx="62">
                <c:v>0.49532710280373837</c:v>
              </c:pt>
              <c:pt idx="63">
                <c:v>0.48598130841121501</c:v>
              </c:pt>
              <c:pt idx="64">
                <c:v>0.47663551401869164</c:v>
              </c:pt>
              <c:pt idx="65">
                <c:v>0.46728971962616828</c:v>
              </c:pt>
              <c:pt idx="66">
                <c:v>0.46728971962616828</c:v>
              </c:pt>
              <c:pt idx="67">
                <c:v>0.45794392523364491</c:v>
              </c:pt>
              <c:pt idx="68">
                <c:v>0.44859813084112155</c:v>
              </c:pt>
              <c:pt idx="69">
                <c:v>0.43925233644859818</c:v>
              </c:pt>
              <c:pt idx="70">
                <c:v>0.42990654205607481</c:v>
              </c:pt>
              <c:pt idx="71">
                <c:v>0.42056074766355145</c:v>
              </c:pt>
              <c:pt idx="72">
                <c:v>0.42056074766355145</c:v>
              </c:pt>
              <c:pt idx="73">
                <c:v>0.40186915887850472</c:v>
              </c:pt>
              <c:pt idx="74">
                <c:v>0.40186915887850472</c:v>
              </c:pt>
              <c:pt idx="75">
                <c:v>0.40186915887850472</c:v>
              </c:pt>
              <c:pt idx="76">
                <c:v>0.39252336448598135</c:v>
              </c:pt>
              <c:pt idx="77">
                <c:v>0.38317757009345799</c:v>
              </c:pt>
              <c:pt idx="78">
                <c:v>0.37383177570093462</c:v>
              </c:pt>
              <c:pt idx="79">
                <c:v>0.37383177570093462</c:v>
              </c:pt>
              <c:pt idx="80">
                <c:v>0.36448598130841126</c:v>
              </c:pt>
              <c:pt idx="81">
                <c:v>0.35514018691588789</c:v>
              </c:pt>
              <c:pt idx="82">
                <c:v>0.34579439252336452</c:v>
              </c:pt>
              <c:pt idx="83">
                <c:v>0.33644859813084116</c:v>
              </c:pt>
              <c:pt idx="84">
                <c:v>0.32710280373831779</c:v>
              </c:pt>
              <c:pt idx="85">
                <c:v>0.32710280373831779</c:v>
              </c:pt>
              <c:pt idx="86">
                <c:v>0.31775700934579443</c:v>
              </c:pt>
              <c:pt idx="87">
                <c:v>0.31775700934579443</c:v>
              </c:pt>
              <c:pt idx="88">
                <c:v>0.30841121495327106</c:v>
              </c:pt>
              <c:pt idx="89">
                <c:v>0.2990654205607477</c:v>
              </c:pt>
              <c:pt idx="90">
                <c:v>0.2990654205607477</c:v>
              </c:pt>
              <c:pt idx="91">
                <c:v>0.28971962616822433</c:v>
              </c:pt>
              <c:pt idx="92">
                <c:v>0.28971962616822433</c:v>
              </c:pt>
              <c:pt idx="93">
                <c:v>0.28037383177570097</c:v>
              </c:pt>
              <c:pt idx="94">
                <c:v>0.28037383177570097</c:v>
              </c:pt>
              <c:pt idx="95">
                <c:v>0.2710280373831776</c:v>
              </c:pt>
              <c:pt idx="96">
                <c:v>0.26168224299065423</c:v>
              </c:pt>
              <c:pt idx="97">
                <c:v>0.26168224299065423</c:v>
              </c:pt>
              <c:pt idx="98">
                <c:v>0.26168224299065423</c:v>
              </c:pt>
              <c:pt idx="99">
                <c:v>0.26168224299065423</c:v>
              </c:pt>
              <c:pt idx="100">
                <c:v>0.26168224299065423</c:v>
              </c:pt>
              <c:pt idx="101">
                <c:v>0.25233644859813087</c:v>
              </c:pt>
              <c:pt idx="102">
                <c:v>0.2429906542056075</c:v>
              </c:pt>
              <c:pt idx="103">
                <c:v>0.2429906542056075</c:v>
              </c:pt>
              <c:pt idx="104">
                <c:v>0.23364485981308414</c:v>
              </c:pt>
              <c:pt idx="105">
                <c:v>0.23364485981308414</c:v>
              </c:pt>
              <c:pt idx="106">
                <c:v>0.22429906542056077</c:v>
              </c:pt>
              <c:pt idx="107">
                <c:v>0.21495327102803741</c:v>
              </c:pt>
              <c:pt idx="108">
                <c:v>0.20560747663551404</c:v>
              </c:pt>
              <c:pt idx="109">
                <c:v>0.19626168224299068</c:v>
              </c:pt>
              <c:pt idx="110">
                <c:v>0.18691588785046731</c:v>
              </c:pt>
              <c:pt idx="111">
                <c:v>0.17757009345794394</c:v>
              </c:pt>
              <c:pt idx="112">
                <c:v>0.17757009345794394</c:v>
              </c:pt>
              <c:pt idx="113">
                <c:v>0.16822429906542058</c:v>
              </c:pt>
              <c:pt idx="114">
                <c:v>0.15887850467289721</c:v>
              </c:pt>
              <c:pt idx="115">
                <c:v>0.14953271028037385</c:v>
              </c:pt>
              <c:pt idx="116">
                <c:v>0.14018691588785048</c:v>
              </c:pt>
              <c:pt idx="117">
                <c:v>0.14018691588785048</c:v>
              </c:pt>
              <c:pt idx="118">
                <c:v>0.13084112149532712</c:v>
              </c:pt>
              <c:pt idx="119">
                <c:v>0.12149532710280375</c:v>
              </c:pt>
              <c:pt idx="120">
                <c:v>0.12149532710280375</c:v>
              </c:pt>
              <c:pt idx="121">
                <c:v>0.12149532710280375</c:v>
              </c:pt>
              <c:pt idx="122">
                <c:v>0.11214953271028039</c:v>
              </c:pt>
              <c:pt idx="123">
                <c:v>0.10280373831775702</c:v>
              </c:pt>
              <c:pt idx="124">
                <c:v>0.10280373831775702</c:v>
              </c:pt>
              <c:pt idx="125">
                <c:v>9.3457943925233655E-2</c:v>
              </c:pt>
              <c:pt idx="126">
                <c:v>9.3457943925233655E-2</c:v>
              </c:pt>
              <c:pt idx="127">
                <c:v>8.411214953271029E-2</c:v>
              </c:pt>
              <c:pt idx="128">
                <c:v>7.4766355140186924E-2</c:v>
              </c:pt>
              <c:pt idx="129">
                <c:v>7.4766355140186924E-2</c:v>
              </c:pt>
              <c:pt idx="130">
                <c:v>6.5420560747663559E-2</c:v>
              </c:pt>
              <c:pt idx="131">
                <c:v>5.6074766355140193E-2</c:v>
              </c:pt>
              <c:pt idx="132">
                <c:v>5.6074766355140193E-2</c:v>
              </c:pt>
              <c:pt idx="133">
                <c:v>4.6728971962616828E-2</c:v>
              </c:pt>
              <c:pt idx="134">
                <c:v>4.6728971962616828E-2</c:v>
              </c:pt>
              <c:pt idx="135">
                <c:v>4.6728971962616828E-2</c:v>
              </c:pt>
              <c:pt idx="136">
                <c:v>3.7383177570093462E-2</c:v>
              </c:pt>
              <c:pt idx="137">
                <c:v>3.7383177570093462E-2</c:v>
              </c:pt>
              <c:pt idx="138">
                <c:v>2.8037383177570097E-2</c:v>
              </c:pt>
              <c:pt idx="139">
                <c:v>2.8037383177570097E-2</c:v>
              </c:pt>
              <c:pt idx="140">
                <c:v>2.8037383177570097E-2</c:v>
              </c:pt>
              <c:pt idx="141">
                <c:v>1.8691588785046731E-2</c:v>
              </c:pt>
              <c:pt idx="142">
                <c:v>9.3457943925233655E-3</c:v>
              </c:pt>
              <c:pt idx="143">
                <c:v>9.3457943925233655E-3</c:v>
              </c:pt>
              <c:pt idx="144">
                <c:v>9.3457943925233655E-3</c:v>
              </c:pt>
              <c:pt idx="145">
                <c:v>0</c:v>
              </c:pt>
            </c:numLit>
          </c:xVal>
          <c:yVal>
            <c:numLit>
              <c:formatCode>General</c:formatCode>
              <c:ptCount val="146"/>
              <c:pt idx="0">
                <c:v>1</c:v>
              </c:pt>
              <c:pt idx="1">
                <c:v>1</c:v>
              </c:pt>
              <c:pt idx="2">
                <c:v>0.97674418604651159</c:v>
              </c:pt>
              <c:pt idx="3">
                <c:v>0.97674418604651159</c:v>
              </c:pt>
              <c:pt idx="4">
                <c:v>0.97674418604651159</c:v>
              </c:pt>
              <c:pt idx="5">
                <c:v>0.97674418604651159</c:v>
              </c:pt>
              <c:pt idx="6">
                <c:v>0.97674418604651159</c:v>
              </c:pt>
              <c:pt idx="7">
                <c:v>0.97674418604651159</c:v>
              </c:pt>
              <c:pt idx="8">
                <c:v>0.95348837209302328</c:v>
              </c:pt>
              <c:pt idx="9">
                <c:v>0.93023255813953487</c:v>
              </c:pt>
              <c:pt idx="10">
                <c:v>0.93023255813953487</c:v>
              </c:pt>
              <c:pt idx="11">
                <c:v>0.90697674418604657</c:v>
              </c:pt>
              <c:pt idx="12">
                <c:v>0.90697674418604657</c:v>
              </c:pt>
              <c:pt idx="13">
                <c:v>0.90697674418604657</c:v>
              </c:pt>
              <c:pt idx="14">
                <c:v>0.90697674418604657</c:v>
              </c:pt>
              <c:pt idx="15">
                <c:v>0.90697674418604657</c:v>
              </c:pt>
              <c:pt idx="16">
                <c:v>0.90697674418604657</c:v>
              </c:pt>
              <c:pt idx="17">
                <c:v>0.90697674418604657</c:v>
              </c:pt>
              <c:pt idx="18">
                <c:v>0.90697674418604657</c:v>
              </c:pt>
              <c:pt idx="19">
                <c:v>0.88372093023255816</c:v>
              </c:pt>
              <c:pt idx="20">
                <c:v>0.88372093023255816</c:v>
              </c:pt>
              <c:pt idx="21">
                <c:v>0.88372093023255816</c:v>
              </c:pt>
              <c:pt idx="22">
                <c:v>0.88372093023255816</c:v>
              </c:pt>
              <c:pt idx="23">
                <c:v>0.88372093023255816</c:v>
              </c:pt>
              <c:pt idx="24">
                <c:v>0.88372093023255816</c:v>
              </c:pt>
              <c:pt idx="25">
                <c:v>0.88372093023255816</c:v>
              </c:pt>
              <c:pt idx="26">
                <c:v>0.88372093023255816</c:v>
              </c:pt>
              <c:pt idx="27">
                <c:v>0.88372093023255816</c:v>
              </c:pt>
              <c:pt idx="28">
                <c:v>0.88372093023255816</c:v>
              </c:pt>
              <c:pt idx="29">
                <c:v>0.88372093023255816</c:v>
              </c:pt>
              <c:pt idx="30">
                <c:v>0.88372093023255816</c:v>
              </c:pt>
              <c:pt idx="31">
                <c:v>0.88372093023255816</c:v>
              </c:pt>
              <c:pt idx="32">
                <c:v>0.88372093023255816</c:v>
              </c:pt>
              <c:pt idx="33">
                <c:v>0.88372093023255816</c:v>
              </c:pt>
              <c:pt idx="34">
                <c:v>0.88372093023255816</c:v>
              </c:pt>
              <c:pt idx="35">
                <c:v>0.88372093023255816</c:v>
              </c:pt>
              <c:pt idx="36">
                <c:v>0.88372093023255816</c:v>
              </c:pt>
              <c:pt idx="37">
                <c:v>0.88372093023255816</c:v>
              </c:pt>
              <c:pt idx="38">
                <c:v>0.88372093023255816</c:v>
              </c:pt>
              <c:pt idx="39">
                <c:v>0.88372093023255816</c:v>
              </c:pt>
              <c:pt idx="40">
                <c:v>0.88372093023255816</c:v>
              </c:pt>
              <c:pt idx="41">
                <c:v>0.88372093023255816</c:v>
              </c:pt>
              <c:pt idx="42">
                <c:v>0.88372093023255816</c:v>
              </c:pt>
              <c:pt idx="43">
                <c:v>0.88372093023255816</c:v>
              </c:pt>
              <c:pt idx="44">
                <c:v>0.88372093023255816</c:v>
              </c:pt>
              <c:pt idx="45">
                <c:v>0.88372093023255816</c:v>
              </c:pt>
              <c:pt idx="46">
                <c:v>0.88372093023255816</c:v>
              </c:pt>
              <c:pt idx="47">
                <c:v>0.88372093023255816</c:v>
              </c:pt>
              <c:pt idx="48">
                <c:v>0.88372093023255816</c:v>
              </c:pt>
              <c:pt idx="49">
                <c:v>0.88372093023255816</c:v>
              </c:pt>
              <c:pt idx="50">
                <c:v>0.88372093023255816</c:v>
              </c:pt>
              <c:pt idx="51">
                <c:v>0.86046511627906974</c:v>
              </c:pt>
              <c:pt idx="52">
                <c:v>0.86046511627906974</c:v>
              </c:pt>
              <c:pt idx="53">
                <c:v>0.86046511627906974</c:v>
              </c:pt>
              <c:pt idx="54">
                <c:v>0.86046511627906974</c:v>
              </c:pt>
              <c:pt idx="55">
                <c:v>0.86046511627906974</c:v>
              </c:pt>
              <c:pt idx="56">
                <c:v>0.83720930232558133</c:v>
              </c:pt>
              <c:pt idx="57">
                <c:v>0.83720930232558133</c:v>
              </c:pt>
              <c:pt idx="58">
                <c:v>0.81395348837209303</c:v>
              </c:pt>
              <c:pt idx="59">
                <c:v>0.79069767441860461</c:v>
              </c:pt>
              <c:pt idx="60">
                <c:v>0.76744186046511631</c:v>
              </c:pt>
              <c:pt idx="61">
                <c:v>0.76744186046511631</c:v>
              </c:pt>
              <c:pt idx="62">
                <c:v>0.7441860465116279</c:v>
              </c:pt>
              <c:pt idx="63">
                <c:v>0.7441860465116279</c:v>
              </c:pt>
              <c:pt idx="64">
                <c:v>0.7441860465116279</c:v>
              </c:pt>
              <c:pt idx="65">
                <c:v>0.7441860465116279</c:v>
              </c:pt>
              <c:pt idx="66">
                <c:v>0.72093023255813948</c:v>
              </c:pt>
              <c:pt idx="67">
                <c:v>0.72093023255813948</c:v>
              </c:pt>
              <c:pt idx="68">
                <c:v>0.72093023255813948</c:v>
              </c:pt>
              <c:pt idx="69">
                <c:v>0.72093023255813948</c:v>
              </c:pt>
              <c:pt idx="70">
                <c:v>0.72093023255813948</c:v>
              </c:pt>
              <c:pt idx="71">
                <c:v>0.72093023255813948</c:v>
              </c:pt>
              <c:pt idx="72">
                <c:v>0.69767441860465118</c:v>
              </c:pt>
              <c:pt idx="73">
                <c:v>0.69767441860465118</c:v>
              </c:pt>
              <c:pt idx="74">
                <c:v>0.67441860465116277</c:v>
              </c:pt>
              <c:pt idx="75">
                <c:v>0.65116279069767447</c:v>
              </c:pt>
              <c:pt idx="76">
                <c:v>0.65116279069767447</c:v>
              </c:pt>
              <c:pt idx="77">
                <c:v>0.65116279069767447</c:v>
              </c:pt>
              <c:pt idx="78">
                <c:v>0.65116279069767447</c:v>
              </c:pt>
              <c:pt idx="79">
                <c:v>0.62790697674418605</c:v>
              </c:pt>
              <c:pt idx="80">
                <c:v>0.62790697674418605</c:v>
              </c:pt>
              <c:pt idx="81">
                <c:v>0.62790697674418605</c:v>
              </c:pt>
              <c:pt idx="82">
                <c:v>0.62790697674418605</c:v>
              </c:pt>
              <c:pt idx="83">
                <c:v>0.62790697674418605</c:v>
              </c:pt>
              <c:pt idx="84">
                <c:v>0.62790697674418605</c:v>
              </c:pt>
              <c:pt idx="85">
                <c:v>0.60465116279069764</c:v>
              </c:pt>
              <c:pt idx="86">
                <c:v>0.60465116279069764</c:v>
              </c:pt>
              <c:pt idx="87">
                <c:v>0.58139534883720922</c:v>
              </c:pt>
              <c:pt idx="88">
                <c:v>0.58139534883720922</c:v>
              </c:pt>
              <c:pt idx="89">
                <c:v>0.58139534883720922</c:v>
              </c:pt>
              <c:pt idx="90">
                <c:v>0.55813953488372092</c:v>
              </c:pt>
              <c:pt idx="91">
                <c:v>0.55813953488372092</c:v>
              </c:pt>
              <c:pt idx="92">
                <c:v>0.53488372093023262</c:v>
              </c:pt>
              <c:pt idx="93">
                <c:v>0.53488372093023262</c:v>
              </c:pt>
              <c:pt idx="94">
                <c:v>0.51162790697674421</c:v>
              </c:pt>
              <c:pt idx="95">
                <c:v>0.51162790697674421</c:v>
              </c:pt>
              <c:pt idx="96">
                <c:v>0.51162790697674421</c:v>
              </c:pt>
              <c:pt idx="97">
                <c:v>0.48837209302325579</c:v>
              </c:pt>
              <c:pt idx="98">
                <c:v>0.46511627906976749</c:v>
              </c:pt>
              <c:pt idx="99">
                <c:v>0.44186046511627908</c:v>
              </c:pt>
              <c:pt idx="100">
                <c:v>0.41860465116279066</c:v>
              </c:pt>
              <c:pt idx="101">
                <c:v>0.41860465116279066</c:v>
              </c:pt>
              <c:pt idx="102">
                <c:v>0.41860465116279066</c:v>
              </c:pt>
              <c:pt idx="103">
                <c:v>0.39534883720930236</c:v>
              </c:pt>
              <c:pt idx="104">
                <c:v>0.39534883720930236</c:v>
              </c:pt>
              <c:pt idx="105">
                <c:v>0.37209302325581395</c:v>
              </c:pt>
              <c:pt idx="106">
                <c:v>0.37209302325581395</c:v>
              </c:pt>
              <c:pt idx="107">
                <c:v>0.37209302325581395</c:v>
              </c:pt>
              <c:pt idx="108">
                <c:v>0.37209302325581395</c:v>
              </c:pt>
              <c:pt idx="109">
                <c:v>0.37209302325581395</c:v>
              </c:pt>
              <c:pt idx="110">
                <c:v>0.37209302325581395</c:v>
              </c:pt>
              <c:pt idx="111">
                <c:v>0.37209302325581395</c:v>
              </c:pt>
              <c:pt idx="112">
                <c:v>0.34883720930232553</c:v>
              </c:pt>
              <c:pt idx="113">
                <c:v>0.34883720930232553</c:v>
              </c:pt>
              <c:pt idx="114">
                <c:v>0.34883720930232553</c:v>
              </c:pt>
              <c:pt idx="115">
                <c:v>0.34883720930232553</c:v>
              </c:pt>
              <c:pt idx="116">
                <c:v>0.34883720930232553</c:v>
              </c:pt>
              <c:pt idx="117">
                <c:v>0.32558139534883723</c:v>
              </c:pt>
              <c:pt idx="118">
                <c:v>0.32558139534883723</c:v>
              </c:pt>
              <c:pt idx="119">
                <c:v>0.32558139534883723</c:v>
              </c:pt>
              <c:pt idx="120">
                <c:v>0.30232558139534882</c:v>
              </c:pt>
              <c:pt idx="121">
                <c:v>0.27906976744186052</c:v>
              </c:pt>
              <c:pt idx="122">
                <c:v>0.27906976744186052</c:v>
              </c:pt>
              <c:pt idx="123">
                <c:v>0.27906976744186052</c:v>
              </c:pt>
              <c:pt idx="124">
                <c:v>0.2558139534883721</c:v>
              </c:pt>
              <c:pt idx="125">
                <c:v>0.2558139534883721</c:v>
              </c:pt>
              <c:pt idx="126">
                <c:v>0.23255813953488369</c:v>
              </c:pt>
              <c:pt idx="127">
                <c:v>0.23255813953488369</c:v>
              </c:pt>
              <c:pt idx="128">
                <c:v>0.23255813953488369</c:v>
              </c:pt>
              <c:pt idx="129">
                <c:v>0.20930232558139539</c:v>
              </c:pt>
              <c:pt idx="130">
                <c:v>0.20930232558139539</c:v>
              </c:pt>
              <c:pt idx="131">
                <c:v>0.20930232558139539</c:v>
              </c:pt>
              <c:pt idx="132">
                <c:v>0.18604651162790697</c:v>
              </c:pt>
              <c:pt idx="133">
                <c:v>0.18604651162790697</c:v>
              </c:pt>
              <c:pt idx="134">
                <c:v>0.16279069767441856</c:v>
              </c:pt>
              <c:pt idx="135">
                <c:v>0.13953488372093026</c:v>
              </c:pt>
              <c:pt idx="136">
                <c:v>0.13953488372093026</c:v>
              </c:pt>
              <c:pt idx="137">
                <c:v>0.11627906976744184</c:v>
              </c:pt>
              <c:pt idx="138">
                <c:v>0.11627906976744184</c:v>
              </c:pt>
              <c:pt idx="139">
                <c:v>9.3023255813953543E-2</c:v>
              </c:pt>
              <c:pt idx="140">
                <c:v>6.9767441860465129E-2</c:v>
              </c:pt>
              <c:pt idx="141">
                <c:v>6.9767441860465129E-2</c:v>
              </c:pt>
              <c:pt idx="142">
                <c:v>6.9767441860465129E-2</c:v>
              </c:pt>
              <c:pt idx="143">
                <c:v>4.6511627906976716E-2</c:v>
              </c:pt>
              <c:pt idx="144">
                <c:v>2.3255813953488413E-2</c:v>
              </c:pt>
              <c:pt idx="145">
                <c:v>2.3255813953488413E-2</c:v>
              </c:pt>
            </c:numLit>
          </c:yVal>
          <c:smooth val="0"/>
          <c:extLst>
            <c:ext xmlns:c16="http://schemas.microsoft.com/office/drawing/2014/chart" uri="{C3380CC4-5D6E-409C-BE32-E72D297353CC}">
              <c16:uniqueId val="{00000001-EDE4-A44E-9CB5-AEBAAD72B51A}"/>
            </c:ext>
          </c:extLst>
        </c:ser>
        <c:dLbls>
          <c:showLegendKey val="0"/>
          <c:showVal val="0"/>
          <c:showCatName val="0"/>
          <c:showSerName val="0"/>
          <c:showPercent val="0"/>
          <c:showBubbleSize val="0"/>
        </c:dLbls>
        <c:axId val="995720176"/>
        <c:axId val="1364243296"/>
      </c:scatterChart>
      <c:valAx>
        <c:axId val="995720176"/>
        <c:scaling>
          <c:orientation val="minMax"/>
          <c:max val="1"/>
        </c:scaling>
        <c:delete val="0"/>
        <c:axPos val="b"/>
        <c:title>
          <c:tx>
            <c:rich>
              <a:bodyPr/>
              <a:lstStyle/>
              <a:p>
                <a:pPr>
                  <a:defRPr/>
                </a:pPr>
                <a:r>
                  <a:rPr lang="en-US"/>
                  <a:t>False Positive Rate</a:t>
                </a:r>
              </a:p>
            </c:rich>
          </c:tx>
          <c:overlay val="0"/>
        </c:title>
        <c:numFmt formatCode="General" sourceLinked="1"/>
        <c:majorTickMark val="out"/>
        <c:minorTickMark val="none"/>
        <c:tickLblPos val="nextTo"/>
        <c:crossAx val="1364243296"/>
        <c:crosses val="autoZero"/>
        <c:crossBetween val="midCat"/>
      </c:valAx>
      <c:valAx>
        <c:axId val="1364243296"/>
        <c:scaling>
          <c:orientation val="minMax"/>
          <c:max val="1"/>
        </c:scaling>
        <c:delete val="0"/>
        <c:axPos val="l"/>
        <c:majorGridlines/>
        <c:title>
          <c:tx>
            <c:rich>
              <a:bodyPr/>
              <a:lstStyle/>
              <a:p>
                <a:pPr>
                  <a:defRPr/>
                </a:pPr>
                <a:r>
                  <a:rPr lang="en-US"/>
                  <a:t>True Positive Rate</a:t>
                </a:r>
              </a:p>
            </c:rich>
          </c:tx>
          <c:overlay val="0"/>
        </c:title>
        <c:numFmt formatCode="General" sourceLinked="1"/>
        <c:majorTickMark val="out"/>
        <c:minorTickMark val="none"/>
        <c:tickLblPos val="nextTo"/>
        <c:crossAx val="99572017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a:t>
            </a:r>
          </a:p>
        </c:rich>
      </c:tx>
      <c:overlay val="0"/>
    </c:title>
    <c:autoTitleDeleted val="0"/>
    <c:plotArea>
      <c:layout/>
      <c:scatterChart>
        <c:scatterStyle val="lineMarker"/>
        <c:varyColors val="0"/>
        <c:ser>
          <c:idx val="0"/>
          <c:order val="0"/>
          <c:spPr>
            <a:ln w="19050">
              <a:noFill/>
            </a:ln>
          </c:spPr>
          <c:xVal>
            <c:numLit>
              <c:formatCode>General</c:formatCode>
              <c:ptCount val="138"/>
              <c:pt idx="0">
                <c:v>1</c:v>
              </c:pt>
              <c:pt idx="1">
                <c:v>0.98863636363636365</c:v>
              </c:pt>
              <c:pt idx="2">
                <c:v>0.97727272727272729</c:v>
              </c:pt>
              <c:pt idx="3">
                <c:v>0.96590909090909094</c:v>
              </c:pt>
              <c:pt idx="4">
                <c:v>0.95454545454545459</c:v>
              </c:pt>
              <c:pt idx="5">
                <c:v>0.94318181818181823</c:v>
              </c:pt>
              <c:pt idx="6">
                <c:v>0.93181818181818188</c:v>
              </c:pt>
              <c:pt idx="7">
                <c:v>0.92045454545454541</c:v>
              </c:pt>
              <c:pt idx="8">
                <c:v>0.90909090909090906</c:v>
              </c:pt>
              <c:pt idx="9">
                <c:v>0.89772727272727271</c:v>
              </c:pt>
              <c:pt idx="10">
                <c:v>0.88636363636363635</c:v>
              </c:pt>
              <c:pt idx="11">
                <c:v>0.875</c:v>
              </c:pt>
              <c:pt idx="12">
                <c:v>0.86363636363636365</c:v>
              </c:pt>
              <c:pt idx="13">
                <c:v>0.84090909090909094</c:v>
              </c:pt>
              <c:pt idx="14">
                <c:v>0.82954545454545459</c:v>
              </c:pt>
              <c:pt idx="15">
                <c:v>0.81818181818181812</c:v>
              </c:pt>
              <c:pt idx="16">
                <c:v>0.80681818181818188</c:v>
              </c:pt>
              <c:pt idx="17">
                <c:v>0.79545454545454541</c:v>
              </c:pt>
              <c:pt idx="18">
                <c:v>0.78409090909090906</c:v>
              </c:pt>
              <c:pt idx="19">
                <c:v>0.77272727272727271</c:v>
              </c:pt>
              <c:pt idx="20">
                <c:v>0.76136363636363635</c:v>
              </c:pt>
              <c:pt idx="21">
                <c:v>0.75</c:v>
              </c:pt>
              <c:pt idx="22">
                <c:v>0.73863636363636365</c:v>
              </c:pt>
              <c:pt idx="23">
                <c:v>0.72727272727272729</c:v>
              </c:pt>
              <c:pt idx="24">
                <c:v>0.71590909090909083</c:v>
              </c:pt>
              <c:pt idx="25">
                <c:v>0.70454545454545459</c:v>
              </c:pt>
              <c:pt idx="26">
                <c:v>0.69318181818181812</c:v>
              </c:pt>
              <c:pt idx="27">
                <c:v>0.68181818181818188</c:v>
              </c:pt>
              <c:pt idx="28">
                <c:v>0.67045454545454541</c:v>
              </c:pt>
              <c:pt idx="29">
                <c:v>0.64772727272727271</c:v>
              </c:pt>
              <c:pt idx="30">
                <c:v>0.64772727272727271</c:v>
              </c:pt>
              <c:pt idx="31">
                <c:v>0.63636363636363635</c:v>
              </c:pt>
              <c:pt idx="32">
                <c:v>0.625</c:v>
              </c:pt>
              <c:pt idx="33">
                <c:v>0.61363636363636365</c:v>
              </c:pt>
              <c:pt idx="34">
                <c:v>0.60227272727272729</c:v>
              </c:pt>
              <c:pt idx="35">
                <c:v>0.59090909090909083</c:v>
              </c:pt>
              <c:pt idx="36">
                <c:v>0.57954545454545459</c:v>
              </c:pt>
              <c:pt idx="37">
                <c:v>0.56818181818181812</c:v>
              </c:pt>
              <c:pt idx="38">
                <c:v>0.55681818181818188</c:v>
              </c:pt>
              <c:pt idx="39">
                <c:v>0.54545454545454541</c:v>
              </c:pt>
              <c:pt idx="40">
                <c:v>0.53409090909090917</c:v>
              </c:pt>
              <c:pt idx="41">
                <c:v>0.51136363636363635</c:v>
              </c:pt>
              <c:pt idx="42">
                <c:v>0.5</c:v>
              </c:pt>
              <c:pt idx="43">
                <c:v>0.5</c:v>
              </c:pt>
              <c:pt idx="44">
                <c:v>0.48863636363636365</c:v>
              </c:pt>
              <c:pt idx="45">
                <c:v>0.47727272727272729</c:v>
              </c:pt>
              <c:pt idx="46">
                <c:v>0.45454545454545459</c:v>
              </c:pt>
              <c:pt idx="47">
                <c:v>0.44318181818181823</c:v>
              </c:pt>
              <c:pt idx="48">
                <c:v>0.44318181818181823</c:v>
              </c:pt>
              <c:pt idx="49">
                <c:v>0.43181818181818177</c:v>
              </c:pt>
              <c:pt idx="50">
                <c:v>0.43181818181818177</c:v>
              </c:pt>
              <c:pt idx="51">
                <c:v>0.42045454545454541</c:v>
              </c:pt>
              <c:pt idx="52">
                <c:v>0.40909090909090906</c:v>
              </c:pt>
              <c:pt idx="53">
                <c:v>0.40909090909090906</c:v>
              </c:pt>
              <c:pt idx="54">
                <c:v>0.39772727272727271</c:v>
              </c:pt>
              <c:pt idx="55">
                <c:v>0.39772727272727271</c:v>
              </c:pt>
              <c:pt idx="56">
                <c:v>0.38636363636363635</c:v>
              </c:pt>
              <c:pt idx="57">
                <c:v>0.375</c:v>
              </c:pt>
              <c:pt idx="58">
                <c:v>0.36363636363636365</c:v>
              </c:pt>
              <c:pt idx="59">
                <c:v>0.34090909090909094</c:v>
              </c:pt>
              <c:pt idx="60">
                <c:v>0.32954545454545459</c:v>
              </c:pt>
              <c:pt idx="61">
                <c:v>0.31818181818181823</c:v>
              </c:pt>
              <c:pt idx="62">
                <c:v>0.31818181818181823</c:v>
              </c:pt>
              <c:pt idx="63">
                <c:v>0.31818181818181823</c:v>
              </c:pt>
              <c:pt idx="64">
                <c:v>0.31818181818181823</c:v>
              </c:pt>
              <c:pt idx="65">
                <c:v>0.31818181818181823</c:v>
              </c:pt>
              <c:pt idx="66">
                <c:v>0.31818181818181823</c:v>
              </c:pt>
              <c:pt idx="67">
                <c:v>0.30681818181818177</c:v>
              </c:pt>
              <c:pt idx="68">
                <c:v>0.30681818181818177</c:v>
              </c:pt>
              <c:pt idx="69">
                <c:v>0.29545454545454541</c:v>
              </c:pt>
              <c:pt idx="70">
                <c:v>0.28409090909090906</c:v>
              </c:pt>
              <c:pt idx="71">
                <c:v>0.27272727272727271</c:v>
              </c:pt>
              <c:pt idx="72">
                <c:v>0.26136363636363635</c:v>
              </c:pt>
              <c:pt idx="73">
                <c:v>0.26136363636363635</c:v>
              </c:pt>
              <c:pt idx="74">
                <c:v>0.25</c:v>
              </c:pt>
              <c:pt idx="75">
                <c:v>0.23863636363636365</c:v>
              </c:pt>
              <c:pt idx="76">
                <c:v>0.22727272727272729</c:v>
              </c:pt>
              <c:pt idx="77">
                <c:v>0.21590909090909094</c:v>
              </c:pt>
              <c:pt idx="78">
                <c:v>0.21590909090909094</c:v>
              </c:pt>
              <c:pt idx="79">
                <c:v>0.21590909090909094</c:v>
              </c:pt>
              <c:pt idx="80">
                <c:v>0.21590909090909094</c:v>
              </c:pt>
              <c:pt idx="81">
                <c:v>0.19318181818181823</c:v>
              </c:pt>
              <c:pt idx="82">
                <c:v>0.19318181818181823</c:v>
              </c:pt>
              <c:pt idx="83">
                <c:v>0.18181818181818177</c:v>
              </c:pt>
              <c:pt idx="84">
                <c:v>0.18181818181818177</c:v>
              </c:pt>
              <c:pt idx="85">
                <c:v>0.18181818181818177</c:v>
              </c:pt>
              <c:pt idx="86">
                <c:v>0.18181818181818177</c:v>
              </c:pt>
              <c:pt idx="87">
                <c:v>0.18181818181818177</c:v>
              </c:pt>
              <c:pt idx="88">
                <c:v>0.18181818181818177</c:v>
              </c:pt>
              <c:pt idx="89">
                <c:v>0.18181818181818177</c:v>
              </c:pt>
              <c:pt idx="90">
                <c:v>0.17045454545454541</c:v>
              </c:pt>
              <c:pt idx="91">
                <c:v>0.15909090909090906</c:v>
              </c:pt>
              <c:pt idx="92">
                <c:v>0.14772727272727271</c:v>
              </c:pt>
              <c:pt idx="93">
                <c:v>0.125</c:v>
              </c:pt>
              <c:pt idx="94">
                <c:v>0.125</c:v>
              </c:pt>
              <c:pt idx="95">
                <c:v>0.125</c:v>
              </c:pt>
              <c:pt idx="96">
                <c:v>0.11363636363636365</c:v>
              </c:pt>
              <c:pt idx="97">
                <c:v>0.10227272727272729</c:v>
              </c:pt>
              <c:pt idx="98">
                <c:v>9.0909090909090939E-2</c:v>
              </c:pt>
              <c:pt idx="99">
                <c:v>9.0909090909090939E-2</c:v>
              </c:pt>
              <c:pt idx="100">
                <c:v>9.0909090909090939E-2</c:v>
              </c:pt>
              <c:pt idx="101">
                <c:v>7.9545454545454586E-2</c:v>
              </c:pt>
              <c:pt idx="102">
                <c:v>6.8181818181818232E-2</c:v>
              </c:pt>
              <c:pt idx="103">
                <c:v>6.8181818181818232E-2</c:v>
              </c:pt>
              <c:pt idx="104">
                <c:v>6.8181818181818232E-2</c:v>
              </c:pt>
              <c:pt idx="105">
                <c:v>5.6818181818181768E-2</c:v>
              </c:pt>
              <c:pt idx="106">
                <c:v>4.5454545454545414E-2</c:v>
              </c:pt>
              <c:pt idx="107">
                <c:v>4.5454545454545414E-2</c:v>
              </c:pt>
              <c:pt idx="108">
                <c:v>4.5454545454545414E-2</c:v>
              </c:pt>
              <c:pt idx="109">
                <c:v>4.5454545454545414E-2</c:v>
              </c:pt>
              <c:pt idx="110">
                <c:v>4.5454545454545414E-2</c:v>
              </c:pt>
              <c:pt idx="111">
                <c:v>4.5454545454545414E-2</c:v>
              </c:pt>
              <c:pt idx="112">
                <c:v>4.5454545454545414E-2</c:v>
              </c:pt>
              <c:pt idx="113">
                <c:v>3.4090909090909061E-2</c:v>
              </c:pt>
              <c:pt idx="114">
                <c:v>3.4090909090909061E-2</c:v>
              </c:pt>
              <c:pt idx="115">
                <c:v>3.4090909090909061E-2</c:v>
              </c:pt>
              <c:pt idx="116">
                <c:v>2.2727272727272707E-2</c:v>
              </c:pt>
              <c:pt idx="117">
                <c:v>2.2727272727272707E-2</c:v>
              </c:pt>
              <c:pt idx="118">
                <c:v>2.2727272727272707E-2</c:v>
              </c:pt>
              <c:pt idx="119">
                <c:v>2.2727272727272707E-2</c:v>
              </c:pt>
              <c:pt idx="120">
                <c:v>1.1363636363636354E-2</c:v>
              </c:pt>
              <c:pt idx="121">
                <c:v>1.1363636363636354E-2</c:v>
              </c:pt>
              <c:pt idx="122">
                <c:v>1.1363636363636354E-2</c:v>
              </c:pt>
              <c:pt idx="123">
                <c:v>1.1363636363636354E-2</c:v>
              </c:pt>
              <c:pt idx="124">
                <c:v>1.1363636363636354E-2</c:v>
              </c:pt>
              <c:pt idx="125">
                <c:v>1.1363636363636354E-2</c:v>
              </c:pt>
              <c:pt idx="126">
                <c:v>1.1363636363636354E-2</c:v>
              </c:pt>
              <c:pt idx="127">
                <c:v>1.1363636363636354E-2</c:v>
              </c:pt>
              <c:pt idx="128">
                <c:v>1.1363636363636354E-2</c:v>
              </c:pt>
              <c:pt idx="129">
                <c:v>1.1363636363636354E-2</c:v>
              </c:pt>
              <c:pt idx="130">
                <c:v>0</c:v>
              </c:pt>
              <c:pt idx="131">
                <c:v>0</c:v>
              </c:pt>
              <c:pt idx="132">
                <c:v>0</c:v>
              </c:pt>
              <c:pt idx="133">
                <c:v>0</c:v>
              </c:pt>
              <c:pt idx="134">
                <c:v>0</c:v>
              </c:pt>
              <c:pt idx="135">
                <c:v>0</c:v>
              </c:pt>
              <c:pt idx="136">
                <c:v>0</c:v>
              </c:pt>
              <c:pt idx="137">
                <c:v>0</c:v>
              </c:pt>
            </c:numLit>
          </c:xVal>
          <c:yVal>
            <c:numLit>
              <c:formatCode>General</c:formatCode>
              <c:ptCount val="13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0.9838709677419355</c:v>
              </c:pt>
              <c:pt idx="31">
                <c:v>0.9838709677419355</c:v>
              </c:pt>
              <c:pt idx="32">
                <c:v>0.9838709677419355</c:v>
              </c:pt>
              <c:pt idx="33">
                <c:v>0.9838709677419355</c:v>
              </c:pt>
              <c:pt idx="34">
                <c:v>0.9838709677419355</c:v>
              </c:pt>
              <c:pt idx="35">
                <c:v>0.9838709677419355</c:v>
              </c:pt>
              <c:pt idx="36">
                <c:v>0.9838709677419355</c:v>
              </c:pt>
              <c:pt idx="37">
                <c:v>0.9838709677419355</c:v>
              </c:pt>
              <c:pt idx="38">
                <c:v>0.9838709677419355</c:v>
              </c:pt>
              <c:pt idx="39">
                <c:v>0.9838709677419355</c:v>
              </c:pt>
              <c:pt idx="40">
                <c:v>0.967741935483871</c:v>
              </c:pt>
              <c:pt idx="41">
                <c:v>0.967741935483871</c:v>
              </c:pt>
              <c:pt idx="42">
                <c:v>0.967741935483871</c:v>
              </c:pt>
              <c:pt idx="43">
                <c:v>0.95161290322580649</c:v>
              </c:pt>
              <c:pt idx="44">
                <c:v>0.95161290322580649</c:v>
              </c:pt>
              <c:pt idx="45">
                <c:v>0.95161290322580649</c:v>
              </c:pt>
              <c:pt idx="46">
                <c:v>0.95161290322580649</c:v>
              </c:pt>
              <c:pt idx="47">
                <c:v>0.95161290322580649</c:v>
              </c:pt>
              <c:pt idx="48">
                <c:v>0.93548387096774199</c:v>
              </c:pt>
              <c:pt idx="49">
                <c:v>0.93548387096774199</c:v>
              </c:pt>
              <c:pt idx="50">
                <c:v>0.91935483870967738</c:v>
              </c:pt>
              <c:pt idx="51">
                <c:v>0.91935483870967738</c:v>
              </c:pt>
              <c:pt idx="52">
                <c:v>0.91935483870967738</c:v>
              </c:pt>
              <c:pt idx="53">
                <c:v>0.90322580645161288</c:v>
              </c:pt>
              <c:pt idx="54">
                <c:v>0.90322580645161288</c:v>
              </c:pt>
              <c:pt idx="55">
                <c:v>0.88709677419354838</c:v>
              </c:pt>
              <c:pt idx="56">
                <c:v>0.88709677419354838</c:v>
              </c:pt>
              <c:pt idx="57">
                <c:v>0.88709677419354838</c:v>
              </c:pt>
              <c:pt idx="58">
                <c:v>0.88709677419354838</c:v>
              </c:pt>
              <c:pt idx="59">
                <c:v>0.88709677419354838</c:v>
              </c:pt>
              <c:pt idx="60">
                <c:v>0.88709677419354838</c:v>
              </c:pt>
              <c:pt idx="61">
                <c:v>0.88709677419354838</c:v>
              </c:pt>
              <c:pt idx="62">
                <c:v>0.87096774193548387</c:v>
              </c:pt>
              <c:pt idx="63">
                <c:v>0.85483870967741937</c:v>
              </c:pt>
              <c:pt idx="64">
                <c:v>0.83870967741935487</c:v>
              </c:pt>
              <c:pt idx="65">
                <c:v>0.82258064516129026</c:v>
              </c:pt>
              <c:pt idx="66">
                <c:v>0.80645161290322576</c:v>
              </c:pt>
              <c:pt idx="67">
                <c:v>0.80645161290322576</c:v>
              </c:pt>
              <c:pt idx="68">
                <c:v>0.79032258064516125</c:v>
              </c:pt>
              <c:pt idx="69">
                <c:v>0.79032258064516125</c:v>
              </c:pt>
              <c:pt idx="70">
                <c:v>0.79032258064516125</c:v>
              </c:pt>
              <c:pt idx="71">
                <c:v>0.79032258064516125</c:v>
              </c:pt>
              <c:pt idx="72">
                <c:v>0.79032258064516125</c:v>
              </c:pt>
              <c:pt idx="73">
                <c:v>0.77419354838709675</c:v>
              </c:pt>
              <c:pt idx="74">
                <c:v>0.77419354838709675</c:v>
              </c:pt>
              <c:pt idx="75">
                <c:v>0.77419354838709675</c:v>
              </c:pt>
              <c:pt idx="76">
                <c:v>0.75806451612903225</c:v>
              </c:pt>
              <c:pt idx="77">
                <c:v>0.75806451612903225</c:v>
              </c:pt>
              <c:pt idx="78">
                <c:v>0.74193548387096775</c:v>
              </c:pt>
              <c:pt idx="79">
                <c:v>0.72580645161290325</c:v>
              </c:pt>
              <c:pt idx="80">
                <c:v>0.70967741935483875</c:v>
              </c:pt>
              <c:pt idx="81">
                <c:v>0.70967741935483875</c:v>
              </c:pt>
              <c:pt idx="82">
                <c:v>0.69354838709677424</c:v>
              </c:pt>
              <c:pt idx="83">
                <c:v>0.69354838709677424</c:v>
              </c:pt>
              <c:pt idx="84">
                <c:v>0.67741935483870974</c:v>
              </c:pt>
              <c:pt idx="85">
                <c:v>0.66129032258064524</c:v>
              </c:pt>
              <c:pt idx="86">
                <c:v>0.64516129032258063</c:v>
              </c:pt>
              <c:pt idx="87">
                <c:v>0.62903225806451613</c:v>
              </c:pt>
              <c:pt idx="88">
                <c:v>0.61290322580645162</c:v>
              </c:pt>
              <c:pt idx="89">
                <c:v>0.59677419354838712</c:v>
              </c:pt>
              <c:pt idx="90">
                <c:v>0.59677419354838712</c:v>
              </c:pt>
              <c:pt idx="91">
                <c:v>0.59677419354838712</c:v>
              </c:pt>
              <c:pt idx="92">
                <c:v>0.59677419354838712</c:v>
              </c:pt>
              <c:pt idx="93">
                <c:v>0.59677419354838712</c:v>
              </c:pt>
              <c:pt idx="94">
                <c:v>0.58064516129032251</c:v>
              </c:pt>
              <c:pt idx="95">
                <c:v>0.56451612903225801</c:v>
              </c:pt>
              <c:pt idx="96">
                <c:v>0.56451612903225801</c:v>
              </c:pt>
              <c:pt idx="97">
                <c:v>0.56451612903225801</c:v>
              </c:pt>
              <c:pt idx="98">
                <c:v>0.56451612903225801</c:v>
              </c:pt>
              <c:pt idx="99">
                <c:v>0.54838709677419351</c:v>
              </c:pt>
              <c:pt idx="100">
                <c:v>0.532258064516129</c:v>
              </c:pt>
              <c:pt idx="101">
                <c:v>0.532258064516129</c:v>
              </c:pt>
              <c:pt idx="102">
                <c:v>0.5161290322580645</c:v>
              </c:pt>
              <c:pt idx="103">
                <c:v>0.5</c:v>
              </c:pt>
              <c:pt idx="104">
                <c:v>0.4838709677419355</c:v>
              </c:pt>
              <c:pt idx="105">
                <c:v>0.4838709677419355</c:v>
              </c:pt>
              <c:pt idx="106">
                <c:v>0.4838709677419355</c:v>
              </c:pt>
              <c:pt idx="107">
                <c:v>0.467741935483871</c:v>
              </c:pt>
              <c:pt idx="108">
                <c:v>0.45161290322580649</c:v>
              </c:pt>
              <c:pt idx="109">
                <c:v>0.43548387096774188</c:v>
              </c:pt>
              <c:pt idx="110">
                <c:v>0.41935483870967738</c:v>
              </c:pt>
              <c:pt idx="111">
                <c:v>0.40322580645161288</c:v>
              </c:pt>
              <c:pt idx="112">
                <c:v>0.38709677419354838</c:v>
              </c:pt>
              <c:pt idx="113">
                <c:v>0.38709677419354838</c:v>
              </c:pt>
              <c:pt idx="114">
                <c:v>0.35483870967741937</c:v>
              </c:pt>
              <c:pt idx="115">
                <c:v>0.33870967741935487</c:v>
              </c:pt>
              <c:pt idx="116">
                <c:v>0.33870967741935487</c:v>
              </c:pt>
              <c:pt idx="117">
                <c:v>0.32258064516129037</c:v>
              </c:pt>
              <c:pt idx="118">
                <c:v>0.30645161290322576</c:v>
              </c:pt>
              <c:pt idx="119">
                <c:v>0.27419354838709675</c:v>
              </c:pt>
              <c:pt idx="120">
                <c:v>0.27419354838709675</c:v>
              </c:pt>
              <c:pt idx="121">
                <c:v>0.25806451612903225</c:v>
              </c:pt>
              <c:pt idx="122">
                <c:v>0.24193548387096775</c:v>
              </c:pt>
              <c:pt idx="123">
                <c:v>0.22580645161290325</c:v>
              </c:pt>
              <c:pt idx="124">
                <c:v>0.19354838709677424</c:v>
              </c:pt>
              <c:pt idx="125">
                <c:v>0.17741935483870963</c:v>
              </c:pt>
              <c:pt idx="126">
                <c:v>0.16129032258064513</c:v>
              </c:pt>
              <c:pt idx="127">
                <c:v>0.14516129032258063</c:v>
              </c:pt>
              <c:pt idx="128">
                <c:v>0.12903225806451613</c:v>
              </c:pt>
              <c:pt idx="129">
                <c:v>0.11290322580645162</c:v>
              </c:pt>
              <c:pt idx="130">
                <c:v>0.11290322580645162</c:v>
              </c:pt>
              <c:pt idx="131">
                <c:v>9.6774193548387122E-2</c:v>
              </c:pt>
              <c:pt idx="132">
                <c:v>8.064516129032262E-2</c:v>
              </c:pt>
              <c:pt idx="133">
                <c:v>6.4516129032258118E-2</c:v>
              </c:pt>
              <c:pt idx="134">
                <c:v>4.8387096774193505E-2</c:v>
              </c:pt>
              <c:pt idx="135">
                <c:v>3.2258064516129004E-2</c:v>
              </c:pt>
              <c:pt idx="136">
                <c:v>1.6129032258064502E-2</c:v>
              </c:pt>
              <c:pt idx="137">
                <c:v>0</c:v>
              </c:pt>
            </c:numLit>
          </c:yVal>
          <c:smooth val="0"/>
          <c:extLst>
            <c:ext xmlns:c16="http://schemas.microsoft.com/office/drawing/2014/chart" uri="{C3380CC4-5D6E-409C-BE32-E72D297353CC}">
              <c16:uniqueId val="{00000001-342F-1A45-80F7-356452D6F095}"/>
            </c:ext>
          </c:extLst>
        </c:ser>
        <c:dLbls>
          <c:showLegendKey val="0"/>
          <c:showVal val="0"/>
          <c:showCatName val="0"/>
          <c:showSerName val="0"/>
          <c:showPercent val="0"/>
          <c:showBubbleSize val="0"/>
        </c:dLbls>
        <c:axId val="1839321615"/>
        <c:axId val="1113548912"/>
      </c:scatterChart>
      <c:valAx>
        <c:axId val="1839321615"/>
        <c:scaling>
          <c:orientation val="minMax"/>
          <c:max val="1"/>
        </c:scaling>
        <c:delete val="0"/>
        <c:axPos val="b"/>
        <c:title>
          <c:tx>
            <c:rich>
              <a:bodyPr/>
              <a:lstStyle/>
              <a:p>
                <a:pPr>
                  <a:defRPr/>
                </a:pPr>
                <a:r>
                  <a:rPr lang="en-US"/>
                  <a:t>False Positive Rate</a:t>
                </a:r>
              </a:p>
            </c:rich>
          </c:tx>
          <c:overlay val="0"/>
        </c:title>
        <c:numFmt formatCode="General" sourceLinked="1"/>
        <c:majorTickMark val="out"/>
        <c:minorTickMark val="none"/>
        <c:tickLblPos val="nextTo"/>
        <c:crossAx val="1113548912"/>
        <c:crosses val="autoZero"/>
        <c:crossBetween val="midCat"/>
      </c:valAx>
      <c:valAx>
        <c:axId val="1113548912"/>
        <c:scaling>
          <c:orientation val="minMax"/>
          <c:max val="1"/>
        </c:scaling>
        <c:delete val="0"/>
        <c:axPos val="l"/>
        <c:majorGridlines/>
        <c:title>
          <c:tx>
            <c:rich>
              <a:bodyPr/>
              <a:lstStyle/>
              <a:p>
                <a:pPr>
                  <a:defRPr/>
                </a:pPr>
                <a:r>
                  <a:rPr lang="en-US"/>
                  <a:t>True Positive Rate</a:t>
                </a:r>
              </a:p>
            </c:rich>
          </c:tx>
          <c:overlay val="0"/>
        </c:title>
        <c:numFmt formatCode="General" sourceLinked="1"/>
        <c:majorTickMark val="out"/>
        <c:minorTickMark val="none"/>
        <c:tickLblPos val="nextTo"/>
        <c:crossAx val="183932161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Predicted</a:t>
            </a:r>
            <a:r>
              <a:rPr lang="en-US" baseline="0"/>
              <a:t> Probabilities Plot for Managers Aged 34-36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'Q4.2 Predicting probability'!$O$42</c:f>
              <c:strCache>
                <c:ptCount val="1"/>
                <c:pt idx="0">
                  <c:v>Age = 34 (Male)</c:v>
                </c:pt>
              </c:strCache>
            </c:strRef>
          </c:tx>
          <c:spPr>
            <a:ln w="63500" cap="rnd">
              <a:solidFill>
                <a:schemeClr val="accent1"/>
              </a:solidFill>
              <a:prstDash val="sysDot"/>
              <a:round/>
            </a:ln>
            <a:effectLst/>
          </c:spPr>
          <c:marker>
            <c:symbol val="none"/>
          </c:marker>
          <c:cat>
            <c:numRef>
              <c:f>'Q4.2 Predicting probability'!$C$3:$C$17</c:f>
              <c:numCache>
                <c:formatCode>General</c:formatCode>
                <c:ptCount val="15"/>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numCache>
            </c:numRef>
          </c:cat>
          <c:val>
            <c:numRef>
              <c:f>'Q4.2 Predicting probability'!$E$3:$E$17</c:f>
              <c:numCache>
                <c:formatCode>0.0000</c:formatCode>
                <c:ptCount val="15"/>
                <c:pt idx="0">
                  <c:v>9.5005442727426212E-2</c:v>
                </c:pt>
                <c:pt idx="1">
                  <c:v>0.13262016110775546</c:v>
                </c:pt>
                <c:pt idx="2">
                  <c:v>0.18213024954754603</c:v>
                </c:pt>
                <c:pt idx="3">
                  <c:v>0.24490482483412915</c:v>
                </c:pt>
                <c:pt idx="4">
                  <c:v>0.32082843353623863</c:v>
                </c:pt>
                <c:pt idx="5">
                  <c:v>0.40758439826122506</c:v>
                </c:pt>
                <c:pt idx="6">
                  <c:v>0.50051161870897543</c:v>
                </c:pt>
                <c:pt idx="7">
                  <c:v>0.59340350802066033</c:v>
                </c:pt>
                <c:pt idx="8">
                  <c:v>0.68006275569060515</c:v>
                </c:pt>
                <c:pt idx="9">
                  <c:v>0.75585127959126641</c:v>
                </c:pt>
                <c:pt idx="10">
                  <c:v>0.81847863859689018</c:v>
                </c:pt>
                <c:pt idx="11">
                  <c:v>0.86784995191406822</c:v>
                </c:pt>
                <c:pt idx="12">
                  <c:v>0.90534588392994131</c:v>
                </c:pt>
                <c:pt idx="13">
                  <c:v>0.93302387450222291</c:v>
                </c:pt>
                <c:pt idx="14">
                  <c:v>0.95302839551992413</c:v>
                </c:pt>
              </c:numCache>
            </c:numRef>
          </c:val>
          <c:smooth val="0"/>
          <c:extLst>
            <c:ext xmlns:c16="http://schemas.microsoft.com/office/drawing/2014/chart" uri="{C3380CC4-5D6E-409C-BE32-E72D297353CC}">
              <c16:uniqueId val="{00000000-4866-FB42-95CA-8FAABC87566A}"/>
            </c:ext>
          </c:extLst>
        </c:ser>
        <c:ser>
          <c:idx val="1"/>
          <c:order val="1"/>
          <c:tx>
            <c:strRef>
              <c:f>'Q4.2 Predicting probability'!$O$43</c:f>
              <c:strCache>
                <c:ptCount val="1"/>
                <c:pt idx="0">
                  <c:v>Age = 34 (Female)</c:v>
                </c:pt>
              </c:strCache>
            </c:strRef>
          </c:tx>
          <c:spPr>
            <a:ln w="63500" cap="rnd">
              <a:solidFill>
                <a:schemeClr val="accent2"/>
              </a:solidFill>
              <a:prstDash val="sysDot"/>
              <a:round/>
            </a:ln>
            <a:effectLst/>
          </c:spPr>
          <c:marker>
            <c:symbol val="none"/>
          </c:marker>
          <c:cat>
            <c:numRef>
              <c:f>'Q4.2 Predicting probability'!$C$3:$C$17</c:f>
              <c:numCache>
                <c:formatCode>General</c:formatCode>
                <c:ptCount val="15"/>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numCache>
            </c:numRef>
          </c:cat>
          <c:val>
            <c:numRef>
              <c:f>'Q4.2 Predicting probability'!$G$3:$G$17</c:f>
              <c:numCache>
                <c:formatCode>0.0000</c:formatCode>
                <c:ptCount val="15"/>
                <c:pt idx="0">
                  <c:v>3.8286378415293927E-2</c:v>
                </c:pt>
                <c:pt idx="1">
                  <c:v>5.4804697355637873E-2</c:v>
                </c:pt>
                <c:pt idx="2">
                  <c:v>7.7872631399858463E-2</c:v>
                </c:pt>
                <c:pt idx="3">
                  <c:v>0.10952502618439781</c:v>
                </c:pt>
                <c:pt idx="4">
                  <c:v>0.1519233304200111</c:v>
                </c:pt>
                <c:pt idx="5">
                  <c:v>0.20692060213247013</c:v>
                </c:pt>
                <c:pt idx="6">
                  <c:v>0.27536285996572119</c:v>
                </c:pt>
                <c:pt idx="7">
                  <c:v>0.35627368538290916</c:v>
                </c:pt>
                <c:pt idx="8">
                  <c:v>0.44631583500457872</c:v>
                </c:pt>
                <c:pt idx="9">
                  <c:v>0.54002400707750364</c:v>
                </c:pt>
                <c:pt idx="10">
                  <c:v>0.63098531922960577</c:v>
                </c:pt>
                <c:pt idx="11">
                  <c:v>0.71350186789430203</c:v>
                </c:pt>
                <c:pt idx="12">
                  <c:v>0.7838863987186756</c:v>
                </c:pt>
                <c:pt idx="13">
                  <c:v>0.84083670417643264</c:v>
                </c:pt>
                <c:pt idx="14">
                  <c:v>0.8849814892346658</c:v>
                </c:pt>
              </c:numCache>
            </c:numRef>
          </c:val>
          <c:smooth val="0"/>
          <c:extLst>
            <c:ext xmlns:c16="http://schemas.microsoft.com/office/drawing/2014/chart" uri="{C3380CC4-5D6E-409C-BE32-E72D297353CC}">
              <c16:uniqueId val="{00000001-4866-FB42-95CA-8FAABC87566A}"/>
            </c:ext>
          </c:extLst>
        </c:ser>
        <c:ser>
          <c:idx val="2"/>
          <c:order val="2"/>
          <c:tx>
            <c:strRef>
              <c:f>'Q4.2 Predicting probability'!$O$44</c:f>
              <c:strCache>
                <c:ptCount val="1"/>
                <c:pt idx="0">
                  <c:v>Age = 35 (Male)</c:v>
                </c:pt>
              </c:strCache>
            </c:strRef>
          </c:tx>
          <c:spPr>
            <a:ln w="63500" cap="rnd">
              <a:solidFill>
                <a:srgbClr val="FF0000"/>
              </a:solidFill>
              <a:prstDash val="sysDot"/>
              <a:round/>
            </a:ln>
            <a:effectLst/>
          </c:spPr>
          <c:marker>
            <c:symbol val="none"/>
          </c:marker>
          <c:val>
            <c:numRef>
              <c:f>'Q4.2 Predicting probability'!$E$22:$E$36</c:f>
              <c:numCache>
                <c:formatCode>0.0000</c:formatCode>
                <c:ptCount val="15"/>
                <c:pt idx="0">
                  <c:v>8.4463338005433083E-2</c:v>
                </c:pt>
                <c:pt idx="1">
                  <c:v>0.11845050361160399</c:v>
                </c:pt>
                <c:pt idx="2">
                  <c:v>0.16366890068992335</c:v>
                </c:pt>
                <c:pt idx="3">
                  <c:v>0.22180608585804526</c:v>
                </c:pt>
                <c:pt idx="4">
                  <c:v>0.29335076739768984</c:v>
                </c:pt>
                <c:pt idx="5">
                  <c:v>0.37679870047653347</c:v>
                </c:pt>
                <c:pt idx="6">
                  <c:v>0.46825485469104583</c:v>
                </c:pt>
                <c:pt idx="7">
                  <c:v>0.56189472014207242</c:v>
                </c:pt>
                <c:pt idx="8">
                  <c:v>0.65132355390924002</c:v>
                </c:pt>
                <c:pt idx="9">
                  <c:v>0.73122939935989961</c:v>
                </c:pt>
                <c:pt idx="10">
                  <c:v>0.79848878206770468</c:v>
                </c:pt>
                <c:pt idx="11">
                  <c:v>0.85231603062404471</c:v>
                </c:pt>
                <c:pt idx="12">
                  <c:v>0.89367954896725599</c:v>
                </c:pt>
                <c:pt idx="13">
                  <c:v>0.92448436922934552</c:v>
                </c:pt>
                <c:pt idx="14">
                  <c:v>0.94689430728440016</c:v>
                </c:pt>
              </c:numCache>
            </c:numRef>
          </c:val>
          <c:smooth val="0"/>
          <c:extLst>
            <c:ext xmlns:c16="http://schemas.microsoft.com/office/drawing/2014/chart" uri="{C3380CC4-5D6E-409C-BE32-E72D297353CC}">
              <c16:uniqueId val="{00000002-4866-FB42-95CA-8FAABC87566A}"/>
            </c:ext>
          </c:extLst>
        </c:ser>
        <c:ser>
          <c:idx val="3"/>
          <c:order val="3"/>
          <c:tx>
            <c:strRef>
              <c:f>'Q4.2 Predicting probability'!$O$45</c:f>
              <c:strCache>
                <c:ptCount val="1"/>
                <c:pt idx="0">
                  <c:v>Age = 35 (Female)</c:v>
                </c:pt>
              </c:strCache>
            </c:strRef>
          </c:tx>
          <c:spPr>
            <a:ln w="63500" cap="rnd">
              <a:solidFill>
                <a:schemeClr val="accent4"/>
              </a:solidFill>
              <a:prstDash val="sysDot"/>
              <a:round/>
            </a:ln>
            <a:effectLst/>
          </c:spPr>
          <c:marker>
            <c:symbol val="none"/>
          </c:marker>
          <c:val>
            <c:numRef>
              <c:f>'Q4.2 Predicting probability'!$G$22:$G$36</c:f>
              <c:numCache>
                <c:formatCode>0.0000</c:formatCode>
                <c:ptCount val="15"/>
                <c:pt idx="0">
                  <c:v>3.3802920392830019E-2</c:v>
                </c:pt>
                <c:pt idx="1">
                  <c:v>4.8484410470328559E-2</c:v>
                </c:pt>
                <c:pt idx="2">
                  <c:v>6.9086508484267159E-2</c:v>
                </c:pt>
                <c:pt idx="3">
                  <c:v>9.754544019479032E-2</c:v>
                </c:pt>
                <c:pt idx="4">
                  <c:v>0.13601465772039495</c:v>
                </c:pt>
                <c:pt idx="5">
                  <c:v>0.18651948312009392</c:v>
                </c:pt>
                <c:pt idx="6">
                  <c:v>0.25034382308069708</c:v>
                </c:pt>
                <c:pt idx="7">
                  <c:v>0.3272228882029341</c:v>
                </c:pt>
                <c:pt idx="8">
                  <c:v>0.41465230672863712</c:v>
                </c:pt>
                <c:pt idx="9">
                  <c:v>0.50780966640640934</c:v>
                </c:pt>
                <c:pt idx="10">
                  <c:v>0.60042783611960593</c:v>
                </c:pt>
                <c:pt idx="11">
                  <c:v>0.68638120529854862</c:v>
                </c:pt>
                <c:pt idx="12">
                  <c:v>0.76119855745774456</c:v>
                </c:pt>
                <c:pt idx="13">
                  <c:v>0.82277587884316672</c:v>
                </c:pt>
                <c:pt idx="14">
                  <c:v>0.87116238247458266</c:v>
                </c:pt>
              </c:numCache>
            </c:numRef>
          </c:val>
          <c:smooth val="0"/>
          <c:extLst>
            <c:ext xmlns:c16="http://schemas.microsoft.com/office/drawing/2014/chart" uri="{C3380CC4-5D6E-409C-BE32-E72D297353CC}">
              <c16:uniqueId val="{00000003-4866-FB42-95CA-8FAABC87566A}"/>
            </c:ext>
          </c:extLst>
        </c:ser>
        <c:ser>
          <c:idx val="4"/>
          <c:order val="4"/>
          <c:tx>
            <c:strRef>
              <c:f>'Q4.2 Predicting probability'!$O$46</c:f>
              <c:strCache>
                <c:ptCount val="1"/>
                <c:pt idx="0">
                  <c:v>Age = 36 (Male)</c:v>
                </c:pt>
              </c:strCache>
            </c:strRef>
          </c:tx>
          <c:spPr>
            <a:ln w="63500" cap="rnd">
              <a:solidFill>
                <a:srgbClr val="7030A0"/>
              </a:solidFill>
              <a:prstDash val="sysDot"/>
              <a:round/>
            </a:ln>
            <a:effectLst/>
          </c:spPr>
          <c:marker>
            <c:symbol val="none"/>
          </c:marker>
          <c:val>
            <c:numRef>
              <c:f>'Q4.2 Predicting probability'!$E$42:$E$56</c:f>
              <c:numCache>
                <c:formatCode>0.0000</c:formatCode>
                <c:ptCount val="15"/>
                <c:pt idx="0">
                  <c:v>7.4994082132527118E-2</c:v>
                </c:pt>
                <c:pt idx="1">
                  <c:v>0.10561045327828297</c:v>
                </c:pt>
                <c:pt idx="2">
                  <c:v>0.14674310589345255</c:v>
                </c:pt>
                <c:pt idx="3">
                  <c:v>0.20030802460117808</c:v>
                </c:pt>
                <c:pt idx="4">
                  <c:v>0.267300248845179</c:v>
                </c:pt>
                <c:pt idx="5">
                  <c:v>0.34697638335210002</c:v>
                </c:pt>
                <c:pt idx="6">
                  <c:v>0.43626124200515676</c:v>
                </c:pt>
                <c:pt idx="7">
                  <c:v>0.5298786497601029</c:v>
                </c:pt>
                <c:pt idx="8">
                  <c:v>0.62143982354177185</c:v>
                </c:pt>
                <c:pt idx="9">
                  <c:v>0.70509325965958225</c:v>
                </c:pt>
                <c:pt idx="10">
                  <c:v>0.77689761422043135</c:v>
                </c:pt>
                <c:pt idx="11">
                  <c:v>0.83530266092145022</c:v>
                </c:pt>
                <c:pt idx="12">
                  <c:v>0.88076468543888908</c:v>
                </c:pt>
                <c:pt idx="13">
                  <c:v>0.91495531373921957</c:v>
                </c:pt>
                <c:pt idx="14">
                  <c:v>0.94000958418648661</c:v>
                </c:pt>
              </c:numCache>
            </c:numRef>
          </c:val>
          <c:smooth val="0"/>
          <c:extLst>
            <c:ext xmlns:c16="http://schemas.microsoft.com/office/drawing/2014/chart" uri="{C3380CC4-5D6E-409C-BE32-E72D297353CC}">
              <c16:uniqueId val="{00000004-4866-FB42-95CA-8FAABC87566A}"/>
            </c:ext>
          </c:extLst>
        </c:ser>
        <c:ser>
          <c:idx val="5"/>
          <c:order val="5"/>
          <c:tx>
            <c:strRef>
              <c:f>'Q4.2 Predicting probability'!$O$47</c:f>
              <c:strCache>
                <c:ptCount val="1"/>
                <c:pt idx="0">
                  <c:v>Age = 36 (Female)</c:v>
                </c:pt>
              </c:strCache>
            </c:strRef>
          </c:tx>
          <c:spPr>
            <a:ln w="63500" cap="rnd">
              <a:solidFill>
                <a:schemeClr val="accent6"/>
              </a:solidFill>
              <a:prstDash val="sysDot"/>
              <a:round/>
            </a:ln>
            <a:effectLst/>
          </c:spPr>
          <c:marker>
            <c:symbol val="none"/>
          </c:marker>
          <c:val>
            <c:numRef>
              <c:f>'Q4.2 Predicting probability'!$G$42:$G$56</c:f>
              <c:numCache>
                <c:formatCode>0.0000</c:formatCode>
                <c:ptCount val="15"/>
                <c:pt idx="0">
                  <c:v>2.9828205639047044E-2</c:v>
                </c:pt>
                <c:pt idx="1">
                  <c:v>4.2859952092153E-2</c:v>
                </c:pt>
                <c:pt idx="2">
                  <c:v>6.1225876670349476E-2</c:v>
                </c:pt>
                <c:pt idx="3">
                  <c:v>8.6748505754303526E-2</c:v>
                </c:pt>
                <c:pt idx="4">
                  <c:v>0.12153313608983216</c:v>
                </c:pt>
                <c:pt idx="5">
                  <c:v>0.16770445493417174</c:v>
                </c:pt>
                <c:pt idx="6">
                  <c:v>0.22688623331804339</c:v>
                </c:pt>
                <c:pt idx="7">
                  <c:v>0.29943901949489105</c:v>
                </c:pt>
                <c:pt idx="8">
                  <c:v>0.3836785060332587</c:v>
                </c:pt>
                <c:pt idx="9">
                  <c:v>0.47553034238270969</c:v>
                </c:pt>
                <c:pt idx="10">
                  <c:v>0.56906808733215752</c:v>
                </c:pt>
                <c:pt idx="11">
                  <c:v>0.65792408282280823</c:v>
                </c:pt>
                <c:pt idx="12">
                  <c:v>0.73692825047402766</c:v>
                </c:pt>
                <c:pt idx="13">
                  <c:v>0.80314543387811088</c:v>
                </c:pt>
                <c:pt idx="14">
                  <c:v>0.85595320163203692</c:v>
                </c:pt>
              </c:numCache>
            </c:numRef>
          </c:val>
          <c:smooth val="0"/>
          <c:extLst>
            <c:ext xmlns:c16="http://schemas.microsoft.com/office/drawing/2014/chart" uri="{C3380CC4-5D6E-409C-BE32-E72D297353CC}">
              <c16:uniqueId val="{00000005-4866-FB42-95CA-8FAABC87566A}"/>
            </c:ext>
          </c:extLst>
        </c:ser>
        <c:dLbls>
          <c:showLegendKey val="0"/>
          <c:showVal val="0"/>
          <c:showCatName val="0"/>
          <c:showSerName val="0"/>
          <c:showPercent val="0"/>
          <c:showBubbleSize val="0"/>
        </c:dLbls>
        <c:smooth val="0"/>
        <c:axId val="1469792864"/>
        <c:axId val="119102879"/>
      </c:lineChart>
      <c:catAx>
        <c:axId val="1469792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a:t>
                </a:r>
                <a:r>
                  <a:rPr lang="en-US" baseline="0"/>
                  <a:t> (Years)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02879"/>
        <c:crosses val="autoZero"/>
        <c:auto val="1"/>
        <c:lblAlgn val="ctr"/>
        <c:lblOffset val="100"/>
        <c:noMultiLvlLbl val="0"/>
      </c:catAx>
      <c:valAx>
        <c:axId val="119102879"/>
        <c:scaling>
          <c:orientation val="minMax"/>
          <c:max val="1"/>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Probability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792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prstDash val="sysDot"/>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Predicted Resignation Probabilities for Managers Aged 34</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'Q4.2 Predicting probability'!$D$2</c:f>
              <c:strCache>
                <c:ptCount val="1"/>
                <c:pt idx="0">
                  <c:v>Gender = Male</c:v>
                </c:pt>
              </c:strCache>
            </c:strRef>
          </c:tx>
          <c:spPr>
            <a:ln w="63500" cap="rnd">
              <a:solidFill>
                <a:schemeClr val="accent1"/>
              </a:solidFill>
              <a:prstDash val="sysDot"/>
              <a:round/>
            </a:ln>
            <a:effectLst/>
          </c:spPr>
          <c:marker>
            <c:symbol val="none"/>
          </c:marker>
          <c:cat>
            <c:numRef>
              <c:f>'Q4.2 Predicting probability'!$C$3:$C$17</c:f>
              <c:numCache>
                <c:formatCode>General</c:formatCode>
                <c:ptCount val="15"/>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numCache>
            </c:numRef>
          </c:cat>
          <c:val>
            <c:numRef>
              <c:f>'Q4.2 Predicting probability'!$E$3:$E$17</c:f>
              <c:numCache>
                <c:formatCode>0.0000</c:formatCode>
                <c:ptCount val="15"/>
                <c:pt idx="0">
                  <c:v>9.5005442727426212E-2</c:v>
                </c:pt>
                <c:pt idx="1">
                  <c:v>0.13262016110775546</c:v>
                </c:pt>
                <c:pt idx="2">
                  <c:v>0.18213024954754603</c:v>
                </c:pt>
                <c:pt idx="3">
                  <c:v>0.24490482483412915</c:v>
                </c:pt>
                <c:pt idx="4">
                  <c:v>0.32082843353623863</c:v>
                </c:pt>
                <c:pt idx="5">
                  <c:v>0.40758439826122506</c:v>
                </c:pt>
                <c:pt idx="6">
                  <c:v>0.50051161870897543</c:v>
                </c:pt>
                <c:pt idx="7">
                  <c:v>0.59340350802066033</c:v>
                </c:pt>
                <c:pt idx="8">
                  <c:v>0.68006275569060515</c:v>
                </c:pt>
                <c:pt idx="9">
                  <c:v>0.75585127959126641</c:v>
                </c:pt>
                <c:pt idx="10">
                  <c:v>0.81847863859689018</c:v>
                </c:pt>
                <c:pt idx="11">
                  <c:v>0.86784995191406822</c:v>
                </c:pt>
                <c:pt idx="12">
                  <c:v>0.90534588392994131</c:v>
                </c:pt>
                <c:pt idx="13">
                  <c:v>0.93302387450222291</c:v>
                </c:pt>
                <c:pt idx="14">
                  <c:v>0.95302839551992413</c:v>
                </c:pt>
              </c:numCache>
            </c:numRef>
          </c:val>
          <c:smooth val="0"/>
          <c:extLst>
            <c:ext xmlns:c16="http://schemas.microsoft.com/office/drawing/2014/chart" uri="{C3380CC4-5D6E-409C-BE32-E72D297353CC}">
              <c16:uniqueId val="{00000000-F930-8D4A-B9DD-97DEC3BEABAE}"/>
            </c:ext>
          </c:extLst>
        </c:ser>
        <c:ser>
          <c:idx val="1"/>
          <c:order val="1"/>
          <c:tx>
            <c:strRef>
              <c:f>'Q4.2 Predicting probability'!$F$2</c:f>
              <c:strCache>
                <c:ptCount val="1"/>
                <c:pt idx="0">
                  <c:v>Gender = Female</c:v>
                </c:pt>
              </c:strCache>
            </c:strRef>
          </c:tx>
          <c:spPr>
            <a:ln w="63500" cap="rnd">
              <a:solidFill>
                <a:schemeClr val="accent2"/>
              </a:solidFill>
              <a:prstDash val="sysDot"/>
              <a:round/>
            </a:ln>
            <a:effectLst/>
          </c:spPr>
          <c:marker>
            <c:symbol val="none"/>
          </c:marker>
          <c:cat>
            <c:numRef>
              <c:f>'Q4.2 Predicting probability'!$C$3:$C$17</c:f>
              <c:numCache>
                <c:formatCode>General</c:formatCode>
                <c:ptCount val="15"/>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numCache>
            </c:numRef>
          </c:cat>
          <c:val>
            <c:numRef>
              <c:f>'Q4.2 Predicting probability'!$G$3:$G$17</c:f>
              <c:numCache>
                <c:formatCode>0.0000</c:formatCode>
                <c:ptCount val="15"/>
                <c:pt idx="0">
                  <c:v>3.8286378415293927E-2</c:v>
                </c:pt>
                <c:pt idx="1">
                  <c:v>5.4804697355637873E-2</c:v>
                </c:pt>
                <c:pt idx="2">
                  <c:v>7.7872631399858463E-2</c:v>
                </c:pt>
                <c:pt idx="3">
                  <c:v>0.10952502618439781</c:v>
                </c:pt>
                <c:pt idx="4">
                  <c:v>0.1519233304200111</c:v>
                </c:pt>
                <c:pt idx="5">
                  <c:v>0.20692060213247013</c:v>
                </c:pt>
                <c:pt idx="6">
                  <c:v>0.27536285996572119</c:v>
                </c:pt>
                <c:pt idx="7">
                  <c:v>0.35627368538290916</c:v>
                </c:pt>
                <c:pt idx="8">
                  <c:v>0.44631583500457872</c:v>
                </c:pt>
                <c:pt idx="9">
                  <c:v>0.54002400707750364</c:v>
                </c:pt>
                <c:pt idx="10">
                  <c:v>0.63098531922960577</c:v>
                </c:pt>
                <c:pt idx="11">
                  <c:v>0.71350186789430203</c:v>
                </c:pt>
                <c:pt idx="12">
                  <c:v>0.7838863987186756</c:v>
                </c:pt>
                <c:pt idx="13">
                  <c:v>0.84083670417643264</c:v>
                </c:pt>
                <c:pt idx="14">
                  <c:v>0.8849814892346658</c:v>
                </c:pt>
              </c:numCache>
            </c:numRef>
          </c:val>
          <c:smooth val="0"/>
          <c:extLst>
            <c:ext xmlns:c16="http://schemas.microsoft.com/office/drawing/2014/chart" uri="{C3380CC4-5D6E-409C-BE32-E72D297353CC}">
              <c16:uniqueId val="{00000001-F930-8D4A-B9DD-97DEC3BEABAE}"/>
            </c:ext>
          </c:extLst>
        </c:ser>
        <c:dLbls>
          <c:showLegendKey val="0"/>
          <c:showVal val="0"/>
          <c:showCatName val="0"/>
          <c:showSerName val="0"/>
          <c:showPercent val="0"/>
          <c:showBubbleSize val="0"/>
        </c:dLbls>
        <c:smooth val="0"/>
        <c:axId val="1469792864"/>
        <c:axId val="119102879"/>
      </c:lineChart>
      <c:catAx>
        <c:axId val="1469792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a:t>
                </a:r>
                <a:r>
                  <a:rPr lang="en-US" baseline="0"/>
                  <a:t> (Years)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02879"/>
        <c:crosses val="autoZero"/>
        <c:auto val="1"/>
        <c:lblAlgn val="ctr"/>
        <c:lblOffset val="100"/>
        <c:noMultiLvlLbl val="0"/>
      </c:catAx>
      <c:valAx>
        <c:axId val="119102879"/>
        <c:scaling>
          <c:orientation val="minMax"/>
          <c:max val="1"/>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Probability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792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prstDash val="sysDot"/>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Predicted Resignation Probabilities for Managers Aged 35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0"/>
          <c:tx>
            <c:strRef>
              <c:f>'Q4.2 Predicting probability'!$D$2</c:f>
              <c:strCache>
                <c:ptCount val="1"/>
                <c:pt idx="0">
                  <c:v>Gender = Male</c:v>
                </c:pt>
              </c:strCache>
            </c:strRef>
          </c:tx>
          <c:spPr>
            <a:ln w="63500" cap="rnd">
              <a:solidFill>
                <a:schemeClr val="accent1"/>
              </a:solidFill>
              <a:prstDash val="sysDot"/>
              <a:round/>
            </a:ln>
            <a:effectLst/>
          </c:spPr>
          <c:marker>
            <c:symbol val="none"/>
          </c:marker>
          <c:val>
            <c:numRef>
              <c:f>'Q4.2 Predicting probability'!$E$22:$E$36</c:f>
              <c:numCache>
                <c:formatCode>0.0000</c:formatCode>
                <c:ptCount val="15"/>
                <c:pt idx="0">
                  <c:v>8.4463338005433083E-2</c:v>
                </c:pt>
                <c:pt idx="1">
                  <c:v>0.11845050361160399</c:v>
                </c:pt>
                <c:pt idx="2">
                  <c:v>0.16366890068992335</c:v>
                </c:pt>
                <c:pt idx="3">
                  <c:v>0.22180608585804526</c:v>
                </c:pt>
                <c:pt idx="4">
                  <c:v>0.29335076739768984</c:v>
                </c:pt>
                <c:pt idx="5">
                  <c:v>0.37679870047653347</c:v>
                </c:pt>
                <c:pt idx="6">
                  <c:v>0.46825485469104583</c:v>
                </c:pt>
                <c:pt idx="7">
                  <c:v>0.56189472014207242</c:v>
                </c:pt>
                <c:pt idx="8">
                  <c:v>0.65132355390924002</c:v>
                </c:pt>
                <c:pt idx="9">
                  <c:v>0.73122939935989961</c:v>
                </c:pt>
                <c:pt idx="10">
                  <c:v>0.79848878206770468</c:v>
                </c:pt>
                <c:pt idx="11">
                  <c:v>0.85231603062404471</c:v>
                </c:pt>
                <c:pt idx="12">
                  <c:v>0.89367954896725599</c:v>
                </c:pt>
                <c:pt idx="13">
                  <c:v>0.92448436922934552</c:v>
                </c:pt>
                <c:pt idx="14">
                  <c:v>0.94689430728440016</c:v>
                </c:pt>
              </c:numCache>
            </c:numRef>
          </c:val>
          <c:smooth val="0"/>
          <c:extLst>
            <c:ext xmlns:c16="http://schemas.microsoft.com/office/drawing/2014/chart" uri="{C3380CC4-5D6E-409C-BE32-E72D297353CC}">
              <c16:uniqueId val="{00000002-9669-2E45-A45D-22A95AD1D602}"/>
            </c:ext>
          </c:extLst>
        </c:ser>
        <c:ser>
          <c:idx val="3"/>
          <c:order val="1"/>
          <c:tx>
            <c:strRef>
              <c:f>'Q4.2 Predicting probability'!$F$2</c:f>
              <c:strCache>
                <c:ptCount val="1"/>
                <c:pt idx="0">
                  <c:v>Gender = Female</c:v>
                </c:pt>
              </c:strCache>
            </c:strRef>
          </c:tx>
          <c:spPr>
            <a:ln w="63500" cap="rnd">
              <a:solidFill>
                <a:schemeClr val="accent2"/>
              </a:solidFill>
              <a:prstDash val="sysDot"/>
              <a:round/>
            </a:ln>
            <a:effectLst/>
          </c:spPr>
          <c:marker>
            <c:symbol val="none"/>
          </c:marker>
          <c:val>
            <c:numRef>
              <c:f>'Q4.2 Predicting probability'!$G$22:$G$36</c:f>
              <c:numCache>
                <c:formatCode>0.0000</c:formatCode>
                <c:ptCount val="15"/>
                <c:pt idx="0">
                  <c:v>3.3802920392830019E-2</c:v>
                </c:pt>
                <c:pt idx="1">
                  <c:v>4.8484410470328559E-2</c:v>
                </c:pt>
                <c:pt idx="2">
                  <c:v>6.9086508484267159E-2</c:v>
                </c:pt>
                <c:pt idx="3">
                  <c:v>9.754544019479032E-2</c:v>
                </c:pt>
                <c:pt idx="4">
                  <c:v>0.13601465772039495</c:v>
                </c:pt>
                <c:pt idx="5">
                  <c:v>0.18651948312009392</c:v>
                </c:pt>
                <c:pt idx="6">
                  <c:v>0.25034382308069708</c:v>
                </c:pt>
                <c:pt idx="7">
                  <c:v>0.3272228882029341</c:v>
                </c:pt>
                <c:pt idx="8">
                  <c:v>0.41465230672863712</c:v>
                </c:pt>
                <c:pt idx="9">
                  <c:v>0.50780966640640934</c:v>
                </c:pt>
                <c:pt idx="10">
                  <c:v>0.60042783611960593</c:v>
                </c:pt>
                <c:pt idx="11">
                  <c:v>0.68638120529854862</c:v>
                </c:pt>
                <c:pt idx="12">
                  <c:v>0.76119855745774456</c:v>
                </c:pt>
                <c:pt idx="13">
                  <c:v>0.82277587884316672</c:v>
                </c:pt>
                <c:pt idx="14">
                  <c:v>0.87116238247458266</c:v>
                </c:pt>
              </c:numCache>
            </c:numRef>
          </c:val>
          <c:smooth val="0"/>
          <c:extLst>
            <c:ext xmlns:c16="http://schemas.microsoft.com/office/drawing/2014/chart" uri="{C3380CC4-5D6E-409C-BE32-E72D297353CC}">
              <c16:uniqueId val="{00000003-9669-2E45-A45D-22A95AD1D602}"/>
            </c:ext>
          </c:extLst>
        </c:ser>
        <c:dLbls>
          <c:showLegendKey val="0"/>
          <c:showVal val="0"/>
          <c:showCatName val="0"/>
          <c:showSerName val="0"/>
          <c:showPercent val="0"/>
          <c:showBubbleSize val="0"/>
        </c:dLbls>
        <c:smooth val="0"/>
        <c:axId val="1469792864"/>
        <c:axId val="119102879"/>
      </c:lineChart>
      <c:catAx>
        <c:axId val="1469792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a:t>
                </a:r>
                <a:r>
                  <a:rPr lang="en-US" baseline="0"/>
                  <a:t> (Years)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02879"/>
        <c:crosses val="autoZero"/>
        <c:auto val="1"/>
        <c:lblAlgn val="ctr"/>
        <c:lblOffset val="100"/>
        <c:noMultiLvlLbl val="0"/>
      </c:catAx>
      <c:valAx>
        <c:axId val="119102879"/>
        <c:scaling>
          <c:orientation val="minMax"/>
          <c:max val="1"/>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Probability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792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prstDash val="sysDot"/>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Predicted Resignation Probabilities for Managers Aged 36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'Q4.2 Predicting probability'!$D$41</c:f>
              <c:strCache>
                <c:ptCount val="1"/>
                <c:pt idx="0">
                  <c:v>Gender = Male</c:v>
                </c:pt>
              </c:strCache>
            </c:strRef>
          </c:tx>
          <c:spPr>
            <a:ln w="63500" cap="rnd">
              <a:solidFill>
                <a:schemeClr val="accent1"/>
              </a:solidFill>
              <a:prstDash val="sysDot"/>
              <a:round/>
            </a:ln>
            <a:effectLst/>
          </c:spPr>
          <c:marker>
            <c:symbol val="none"/>
          </c:marker>
          <c:val>
            <c:numRef>
              <c:f>'Q4.2 Predicting probability'!$E$42:$E$56</c:f>
              <c:numCache>
                <c:formatCode>0.0000</c:formatCode>
                <c:ptCount val="15"/>
                <c:pt idx="0">
                  <c:v>7.4994082132527118E-2</c:v>
                </c:pt>
                <c:pt idx="1">
                  <c:v>0.10561045327828297</c:v>
                </c:pt>
                <c:pt idx="2">
                  <c:v>0.14674310589345255</c:v>
                </c:pt>
                <c:pt idx="3">
                  <c:v>0.20030802460117808</c:v>
                </c:pt>
                <c:pt idx="4">
                  <c:v>0.267300248845179</c:v>
                </c:pt>
                <c:pt idx="5">
                  <c:v>0.34697638335210002</c:v>
                </c:pt>
                <c:pt idx="6">
                  <c:v>0.43626124200515676</c:v>
                </c:pt>
                <c:pt idx="7">
                  <c:v>0.5298786497601029</c:v>
                </c:pt>
                <c:pt idx="8">
                  <c:v>0.62143982354177185</c:v>
                </c:pt>
                <c:pt idx="9">
                  <c:v>0.70509325965958225</c:v>
                </c:pt>
                <c:pt idx="10">
                  <c:v>0.77689761422043135</c:v>
                </c:pt>
                <c:pt idx="11">
                  <c:v>0.83530266092145022</c:v>
                </c:pt>
                <c:pt idx="12">
                  <c:v>0.88076468543888908</c:v>
                </c:pt>
                <c:pt idx="13">
                  <c:v>0.91495531373921957</c:v>
                </c:pt>
                <c:pt idx="14">
                  <c:v>0.94000958418648661</c:v>
                </c:pt>
              </c:numCache>
            </c:numRef>
          </c:val>
          <c:smooth val="0"/>
          <c:extLst>
            <c:ext xmlns:c16="http://schemas.microsoft.com/office/drawing/2014/chart" uri="{C3380CC4-5D6E-409C-BE32-E72D297353CC}">
              <c16:uniqueId val="{00000004-22DE-7A40-9AFF-E4B3B43C328B}"/>
            </c:ext>
          </c:extLst>
        </c:ser>
        <c:ser>
          <c:idx val="5"/>
          <c:order val="1"/>
          <c:tx>
            <c:strRef>
              <c:f>'Q4.2 Predicting probability'!$F$41</c:f>
              <c:strCache>
                <c:ptCount val="1"/>
                <c:pt idx="0">
                  <c:v>Gender = Female</c:v>
                </c:pt>
              </c:strCache>
            </c:strRef>
          </c:tx>
          <c:spPr>
            <a:ln w="63500" cap="rnd">
              <a:solidFill>
                <a:schemeClr val="accent2"/>
              </a:solidFill>
              <a:prstDash val="sysDot"/>
              <a:round/>
            </a:ln>
            <a:effectLst/>
          </c:spPr>
          <c:marker>
            <c:symbol val="none"/>
          </c:marker>
          <c:val>
            <c:numRef>
              <c:f>'Q4.2 Predicting probability'!$G$42:$G$56</c:f>
              <c:numCache>
                <c:formatCode>0.0000</c:formatCode>
                <c:ptCount val="15"/>
                <c:pt idx="0">
                  <c:v>2.9828205639047044E-2</c:v>
                </c:pt>
                <c:pt idx="1">
                  <c:v>4.2859952092153E-2</c:v>
                </c:pt>
                <c:pt idx="2">
                  <c:v>6.1225876670349476E-2</c:v>
                </c:pt>
                <c:pt idx="3">
                  <c:v>8.6748505754303526E-2</c:v>
                </c:pt>
                <c:pt idx="4">
                  <c:v>0.12153313608983216</c:v>
                </c:pt>
                <c:pt idx="5">
                  <c:v>0.16770445493417174</c:v>
                </c:pt>
                <c:pt idx="6">
                  <c:v>0.22688623331804339</c:v>
                </c:pt>
                <c:pt idx="7">
                  <c:v>0.29943901949489105</c:v>
                </c:pt>
                <c:pt idx="8">
                  <c:v>0.3836785060332587</c:v>
                </c:pt>
                <c:pt idx="9">
                  <c:v>0.47553034238270969</c:v>
                </c:pt>
                <c:pt idx="10">
                  <c:v>0.56906808733215752</c:v>
                </c:pt>
                <c:pt idx="11">
                  <c:v>0.65792408282280823</c:v>
                </c:pt>
                <c:pt idx="12">
                  <c:v>0.73692825047402766</c:v>
                </c:pt>
                <c:pt idx="13">
                  <c:v>0.80314543387811088</c:v>
                </c:pt>
                <c:pt idx="14">
                  <c:v>0.85595320163203692</c:v>
                </c:pt>
              </c:numCache>
            </c:numRef>
          </c:val>
          <c:smooth val="0"/>
          <c:extLst>
            <c:ext xmlns:c16="http://schemas.microsoft.com/office/drawing/2014/chart" uri="{C3380CC4-5D6E-409C-BE32-E72D297353CC}">
              <c16:uniqueId val="{00000005-22DE-7A40-9AFF-E4B3B43C328B}"/>
            </c:ext>
          </c:extLst>
        </c:ser>
        <c:dLbls>
          <c:showLegendKey val="0"/>
          <c:showVal val="0"/>
          <c:showCatName val="0"/>
          <c:showSerName val="0"/>
          <c:showPercent val="0"/>
          <c:showBubbleSize val="0"/>
        </c:dLbls>
        <c:smooth val="0"/>
        <c:axId val="1469792864"/>
        <c:axId val="119102879"/>
      </c:lineChart>
      <c:catAx>
        <c:axId val="1469792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a:t>
                </a:r>
                <a:r>
                  <a:rPr lang="en-US" baseline="0"/>
                  <a:t> (Years)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02879"/>
        <c:crosses val="autoZero"/>
        <c:auto val="1"/>
        <c:lblAlgn val="ctr"/>
        <c:lblOffset val="100"/>
        <c:noMultiLvlLbl val="0"/>
      </c:catAx>
      <c:valAx>
        <c:axId val="119102879"/>
        <c:scaling>
          <c:orientation val="minMax"/>
          <c:max val="1"/>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Probability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792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prstDash val="sysDot"/>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Forecasting Pale</a:t>
            </a:r>
            <a:r>
              <a:rPr lang="en-US" baseline="0"/>
              <a:t> Ale Production Volumes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Working!$E$5</c:f>
              <c:strCache>
                <c:ptCount val="1"/>
                <c:pt idx="0">
                  <c:v>Observed Pale Ale production (litres)</c:v>
                </c:pt>
              </c:strCache>
            </c:strRef>
          </c:tx>
          <c:spPr>
            <a:ln w="28575" cap="rnd">
              <a:solidFill>
                <a:schemeClr val="accent1"/>
              </a:solidFill>
              <a:round/>
            </a:ln>
            <a:effectLst/>
          </c:spPr>
          <c:marker>
            <c:symbol val="none"/>
          </c:marker>
          <c:cat>
            <c:multiLvlStrRef>
              <c:f>Working!$C$6:$D$48</c:f>
              <c:multiLvlStrCache>
                <c:ptCount val="43"/>
                <c:lvl>
                  <c:pt idx="0">
                    <c:v>Q3</c:v>
                  </c:pt>
                  <c:pt idx="1">
                    <c:v>Q4</c:v>
                  </c:pt>
                  <c:pt idx="2">
                    <c:v>Q1</c:v>
                  </c:pt>
                  <c:pt idx="3">
                    <c:v>Q2</c:v>
                  </c:pt>
                  <c:pt idx="4">
                    <c:v>Q3</c:v>
                  </c:pt>
                  <c:pt idx="5">
                    <c:v>Q4</c:v>
                  </c:pt>
                  <c:pt idx="6">
                    <c:v>Q1</c:v>
                  </c:pt>
                  <c:pt idx="7">
                    <c:v>Q2</c:v>
                  </c:pt>
                  <c:pt idx="8">
                    <c:v>Q3</c:v>
                  </c:pt>
                  <c:pt idx="9">
                    <c:v>Q4</c:v>
                  </c:pt>
                  <c:pt idx="10">
                    <c:v>Q1</c:v>
                  </c:pt>
                  <c:pt idx="11">
                    <c:v>Q2</c:v>
                  </c:pt>
                  <c:pt idx="12">
                    <c:v>Q3</c:v>
                  </c:pt>
                  <c:pt idx="13">
                    <c:v>Q4</c:v>
                  </c:pt>
                  <c:pt idx="14">
                    <c:v>Q1</c:v>
                  </c:pt>
                  <c:pt idx="15">
                    <c:v>Q2</c:v>
                  </c:pt>
                  <c:pt idx="16">
                    <c:v>Q3</c:v>
                  </c:pt>
                  <c:pt idx="17">
                    <c:v>Q4</c:v>
                  </c:pt>
                  <c:pt idx="18">
                    <c:v>Q1</c:v>
                  </c:pt>
                  <c:pt idx="19">
                    <c:v>Q2</c:v>
                  </c:pt>
                  <c:pt idx="20">
                    <c:v>Q3</c:v>
                  </c:pt>
                  <c:pt idx="21">
                    <c:v>Q4</c:v>
                  </c:pt>
                  <c:pt idx="22">
                    <c:v>Q1</c:v>
                  </c:pt>
                  <c:pt idx="23">
                    <c:v>Q2</c:v>
                  </c:pt>
                  <c:pt idx="24">
                    <c:v>Q3</c:v>
                  </c:pt>
                  <c:pt idx="25">
                    <c:v>Q4</c:v>
                  </c:pt>
                  <c:pt idx="26">
                    <c:v>Q1</c:v>
                  </c:pt>
                  <c:pt idx="27">
                    <c:v>Q2</c:v>
                  </c:pt>
                  <c:pt idx="28">
                    <c:v>Q3</c:v>
                  </c:pt>
                  <c:pt idx="29">
                    <c:v>Q4</c:v>
                  </c:pt>
                  <c:pt idx="30">
                    <c:v>Q1</c:v>
                  </c:pt>
                  <c:pt idx="31">
                    <c:v>Q2</c:v>
                  </c:pt>
                  <c:pt idx="32">
                    <c:v>Q3</c:v>
                  </c:pt>
                  <c:pt idx="33">
                    <c:v>Q4</c:v>
                  </c:pt>
                  <c:pt idx="34">
                    <c:v>Q1</c:v>
                  </c:pt>
                  <c:pt idx="35">
                    <c:v>Q2</c:v>
                  </c:pt>
                  <c:pt idx="36">
                    <c:v>Q3</c:v>
                  </c:pt>
                  <c:pt idx="37">
                    <c:v>Q4</c:v>
                  </c:pt>
                  <c:pt idx="38">
                    <c:v>Q1</c:v>
                  </c:pt>
                  <c:pt idx="39">
                    <c:v>Q2</c:v>
                  </c:pt>
                  <c:pt idx="40">
                    <c:v>Q3</c:v>
                  </c:pt>
                  <c:pt idx="41">
                    <c:v>Q4</c:v>
                  </c:pt>
                  <c:pt idx="42">
                    <c:v>Q1</c:v>
                  </c:pt>
                </c:lvl>
                <c:lvl>
                  <c:pt idx="0">
                    <c:v>2014</c:v>
                  </c:pt>
                  <c:pt idx="2">
                    <c:v>2015</c:v>
                  </c:pt>
                  <c:pt idx="6">
                    <c:v>2016</c:v>
                  </c:pt>
                  <c:pt idx="10">
                    <c:v>2017</c:v>
                  </c:pt>
                  <c:pt idx="14">
                    <c:v>2018</c:v>
                  </c:pt>
                  <c:pt idx="18">
                    <c:v>2019</c:v>
                  </c:pt>
                  <c:pt idx="22">
                    <c:v>2020</c:v>
                  </c:pt>
                  <c:pt idx="26">
                    <c:v>2021</c:v>
                  </c:pt>
                  <c:pt idx="30">
                    <c:v>2022</c:v>
                  </c:pt>
                  <c:pt idx="34">
                    <c:v>2023</c:v>
                  </c:pt>
                  <c:pt idx="38">
                    <c:v>2024</c:v>
                  </c:pt>
                  <c:pt idx="42">
                    <c:v>2025</c:v>
                  </c:pt>
                </c:lvl>
              </c:multiLvlStrCache>
            </c:multiLvlStrRef>
          </c:cat>
          <c:val>
            <c:numRef>
              <c:f>Working!$E$6:$E$48</c:f>
              <c:numCache>
                <c:formatCode>0</c:formatCode>
                <c:ptCount val="43"/>
                <c:pt idx="0">
                  <c:v>1560</c:v>
                </c:pt>
                <c:pt idx="1">
                  <c:v>1185.5999999999999</c:v>
                </c:pt>
                <c:pt idx="2">
                  <c:v>1254</c:v>
                </c:pt>
                <c:pt idx="3">
                  <c:v>1309.2</c:v>
                </c:pt>
                <c:pt idx="4">
                  <c:v>1638</c:v>
                </c:pt>
                <c:pt idx="5">
                  <c:v>1207.2</c:v>
                </c:pt>
                <c:pt idx="6">
                  <c:v>1363.2</c:v>
                </c:pt>
                <c:pt idx="7">
                  <c:v>1321.2</c:v>
                </c:pt>
                <c:pt idx="8">
                  <c:v>1749.6</c:v>
                </c:pt>
                <c:pt idx="9">
                  <c:v>1346.3999999999999</c:v>
                </c:pt>
                <c:pt idx="10">
                  <c:v>1599.6</c:v>
                </c:pt>
                <c:pt idx="11">
                  <c:v>1617.6</c:v>
                </c:pt>
                <c:pt idx="12">
                  <c:v>2060.4</c:v>
                </c:pt>
                <c:pt idx="13">
                  <c:v>1438.8</c:v>
                </c:pt>
                <c:pt idx="14">
                  <c:v>1672.8</c:v>
                </c:pt>
                <c:pt idx="15">
                  <c:v>1651.2</c:v>
                </c:pt>
                <c:pt idx="16">
                  <c:v>1952.3999999999999</c:v>
                </c:pt>
                <c:pt idx="17">
                  <c:v>1405.2</c:v>
                </c:pt>
                <c:pt idx="18">
                  <c:v>1609.2</c:v>
                </c:pt>
                <c:pt idx="19">
                  <c:v>1693.2</c:v>
                </c:pt>
                <c:pt idx="20">
                  <c:v>2095.1999999999998</c:v>
                </c:pt>
                <c:pt idx="21">
                  <c:v>1602</c:v>
                </c:pt>
                <c:pt idx="22">
                  <c:v>1666.8</c:v>
                </c:pt>
                <c:pt idx="23">
                  <c:v>1681.2</c:v>
                </c:pt>
                <c:pt idx="24">
                  <c:v>2157.6</c:v>
                </c:pt>
                <c:pt idx="25">
                  <c:v>1699.2</c:v>
                </c:pt>
                <c:pt idx="26">
                  <c:v>1887.6</c:v>
                </c:pt>
                <c:pt idx="27">
                  <c:v>1942.8</c:v>
                </c:pt>
                <c:pt idx="28">
                  <c:v>2344.7999999999997</c:v>
                </c:pt>
                <c:pt idx="29">
                  <c:v>1833.6</c:v>
                </c:pt>
                <c:pt idx="30">
                  <c:v>1950</c:v>
                </c:pt>
                <c:pt idx="31">
                  <c:v>1918.8</c:v>
                </c:pt>
                <c:pt idx="32">
                  <c:v>2246.4</c:v>
                </c:pt>
                <c:pt idx="33">
                  <c:v>1713.6</c:v>
                </c:pt>
                <c:pt idx="34">
                  <c:v>1824</c:v>
                </c:pt>
                <c:pt idx="35">
                  <c:v>1965.6</c:v>
                </c:pt>
                <c:pt idx="36">
                  <c:v>2336.4</c:v>
                </c:pt>
                <c:pt idx="37">
                  <c:v>1833.6</c:v>
                </c:pt>
                <c:pt idx="38">
                  <c:v>2020.8</c:v>
                </c:pt>
              </c:numCache>
            </c:numRef>
          </c:val>
          <c:smooth val="0"/>
          <c:extLst>
            <c:ext xmlns:c16="http://schemas.microsoft.com/office/drawing/2014/chart" uri="{C3380CC4-5D6E-409C-BE32-E72D297353CC}">
              <c16:uniqueId val="{00000000-3EEC-0F48-9155-E6DA4C720F2D}"/>
            </c:ext>
          </c:extLst>
        </c:ser>
        <c:ser>
          <c:idx val="1"/>
          <c:order val="1"/>
          <c:tx>
            <c:strRef>
              <c:f>Working!$G$5</c:f>
              <c:strCache>
                <c:ptCount val="1"/>
                <c:pt idx="0">
                  <c:v>4 Centered MA</c:v>
                </c:pt>
              </c:strCache>
            </c:strRef>
          </c:tx>
          <c:spPr>
            <a:ln w="28575" cap="rnd">
              <a:solidFill>
                <a:schemeClr val="accent2"/>
              </a:solidFill>
              <a:round/>
            </a:ln>
            <a:effectLst/>
          </c:spPr>
          <c:marker>
            <c:symbol val="none"/>
          </c:marker>
          <c:val>
            <c:numRef>
              <c:f>Working!$G$6:$G$48</c:f>
              <c:numCache>
                <c:formatCode>General</c:formatCode>
                <c:ptCount val="43"/>
                <c:pt idx="2" formatCode="0">
                  <c:v>1336.95</c:v>
                </c:pt>
                <c:pt idx="3" formatCode="0">
                  <c:v>1349.4</c:v>
                </c:pt>
                <c:pt idx="4" formatCode="0">
                  <c:v>1365.75</c:v>
                </c:pt>
                <c:pt idx="5" formatCode="0">
                  <c:v>1380.8999999999999</c:v>
                </c:pt>
                <c:pt idx="6" formatCode="0">
                  <c:v>1396.35</c:v>
                </c:pt>
                <c:pt idx="7" formatCode="0">
                  <c:v>1427.7</c:v>
                </c:pt>
                <c:pt idx="8" formatCode="0">
                  <c:v>1474.6499999999999</c:v>
                </c:pt>
                <c:pt idx="9" formatCode="0">
                  <c:v>1541.25</c:v>
                </c:pt>
                <c:pt idx="10" formatCode="0">
                  <c:v>1617.15</c:v>
                </c:pt>
                <c:pt idx="11" formatCode="0">
                  <c:v>1667.5500000000002</c:v>
                </c:pt>
                <c:pt idx="12" formatCode="0">
                  <c:v>1688.25</c:v>
                </c:pt>
                <c:pt idx="13" formatCode="0">
                  <c:v>1701.6</c:v>
                </c:pt>
                <c:pt idx="14" formatCode="0">
                  <c:v>1692.3</c:v>
                </c:pt>
                <c:pt idx="15" formatCode="0">
                  <c:v>1674.6</c:v>
                </c:pt>
                <c:pt idx="16" formatCode="0">
                  <c:v>1662.4499999999998</c:v>
                </c:pt>
                <c:pt idx="17" formatCode="0">
                  <c:v>1659.75</c:v>
                </c:pt>
                <c:pt idx="18" formatCode="0">
                  <c:v>1682.85</c:v>
                </c:pt>
                <c:pt idx="19" formatCode="0">
                  <c:v>1725.3000000000002</c:v>
                </c:pt>
                <c:pt idx="20" formatCode="0">
                  <c:v>1757.1</c:v>
                </c:pt>
                <c:pt idx="21" formatCode="0">
                  <c:v>1762.8</c:v>
                </c:pt>
                <c:pt idx="22" formatCode="0">
                  <c:v>1769.1</c:v>
                </c:pt>
                <c:pt idx="23" formatCode="0">
                  <c:v>1789.0500000000002</c:v>
                </c:pt>
                <c:pt idx="24" formatCode="0">
                  <c:v>1828.8000000000002</c:v>
                </c:pt>
                <c:pt idx="25" formatCode="0">
                  <c:v>1889.1</c:v>
                </c:pt>
                <c:pt idx="26" formatCode="0">
                  <c:v>1945.1999999999998</c:v>
                </c:pt>
                <c:pt idx="27" formatCode="0">
                  <c:v>1985.3999999999999</c:v>
                </c:pt>
                <c:pt idx="28" formatCode="0">
                  <c:v>2009.9999999999998</c:v>
                </c:pt>
                <c:pt idx="29" formatCode="0">
                  <c:v>2014.7999999999997</c:v>
                </c:pt>
                <c:pt idx="30" formatCode="0">
                  <c:v>1999.5</c:v>
                </c:pt>
                <c:pt idx="31" formatCode="0">
                  <c:v>1972.2</c:v>
                </c:pt>
                <c:pt idx="32" formatCode="0">
                  <c:v>1941.45</c:v>
                </c:pt>
                <c:pt idx="33" formatCode="0">
                  <c:v>1931.55</c:v>
                </c:pt>
                <c:pt idx="34" formatCode="0">
                  <c:v>1948.65</c:v>
                </c:pt>
                <c:pt idx="35" formatCode="0">
                  <c:v>1974.9</c:v>
                </c:pt>
                <c:pt idx="36" formatCode="0">
                  <c:v>2014.5</c:v>
                </c:pt>
              </c:numCache>
            </c:numRef>
          </c:val>
          <c:smooth val="0"/>
          <c:extLst>
            <c:ext xmlns:c16="http://schemas.microsoft.com/office/drawing/2014/chart" uri="{C3380CC4-5D6E-409C-BE32-E72D297353CC}">
              <c16:uniqueId val="{00000002-3EEC-0F48-9155-E6DA4C720F2D}"/>
            </c:ext>
          </c:extLst>
        </c:ser>
        <c:ser>
          <c:idx val="2"/>
          <c:order val="2"/>
          <c:tx>
            <c:strRef>
              <c:f>Working!$J$5</c:f>
              <c:strCache>
                <c:ptCount val="1"/>
                <c:pt idx="0">
                  <c:v>Deseasonalised</c:v>
                </c:pt>
              </c:strCache>
            </c:strRef>
          </c:tx>
          <c:spPr>
            <a:ln w="28575" cap="rnd">
              <a:solidFill>
                <a:schemeClr val="accent3"/>
              </a:solidFill>
              <a:round/>
            </a:ln>
            <a:effectLst/>
          </c:spPr>
          <c:marker>
            <c:symbol val="none"/>
          </c:marker>
          <c:trendline>
            <c:spPr>
              <a:ln w="19050" cap="rnd">
                <a:solidFill>
                  <a:schemeClr val="accent3"/>
                </a:solidFill>
                <a:prstDash val="sysDot"/>
              </a:ln>
              <a:effectLst/>
            </c:spPr>
            <c:trendlineType val="linear"/>
            <c:dispRSqr val="1"/>
            <c:dispEq val="1"/>
            <c:trendlineLbl>
              <c:layout>
                <c:manualLayout>
                  <c:x val="9.8037204380278797E-2"/>
                  <c:y val="5.4627739470707601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Working!$J$6:$J$48</c:f>
              <c:numCache>
                <c:formatCode>General</c:formatCode>
                <c:ptCount val="43"/>
                <c:pt idx="0">
                  <c:v>1318.3199649691765</c:v>
                </c:pt>
                <c:pt idx="1">
                  <c:v>1344.5035284866644</c:v>
                </c:pt>
                <c:pt idx="2">
                  <c:v>1299.7761359415344</c:v>
                </c:pt>
                <c:pt idx="3">
                  <c:v>1349.5770122920906</c:v>
                </c:pt>
                <c:pt idx="4">
                  <c:v>1384.2359632176353</c:v>
                </c:pt>
                <c:pt idx="5">
                  <c:v>1368.9985320420894</c:v>
                </c:pt>
                <c:pt idx="6">
                  <c:v>1412.9623831862039</c:v>
                </c:pt>
                <c:pt idx="7">
                  <c:v>1361.9471040637873</c:v>
                </c:pt>
                <c:pt idx="8">
                  <c:v>1478.5465453269687</c:v>
                </c:pt>
                <c:pt idx="9">
                  <c:v>1526.8552216214953</c:v>
                </c:pt>
                <c:pt idx="10">
                  <c:v>1657.9919513971915</c:v>
                </c:pt>
                <c:pt idx="11">
                  <c:v>1667.4883708246912</c:v>
                </c:pt>
                <c:pt idx="12">
                  <c:v>1741.1964460400586</c:v>
                </c:pt>
                <c:pt idx="13">
                  <c:v>1631.6394034974803</c:v>
                </c:pt>
                <c:pt idx="14">
                  <c:v>1733.8640511985634</c:v>
                </c:pt>
                <c:pt idx="15">
                  <c:v>1702.1246277854416</c:v>
                </c:pt>
                <c:pt idx="16">
                  <c:v>1649.9281407729616</c:v>
                </c:pt>
                <c:pt idx="17">
                  <c:v>1593.5360646334859</c:v>
                </c:pt>
                <c:pt idx="18">
                  <c:v>1667.9423907154044</c:v>
                </c:pt>
                <c:pt idx="19">
                  <c:v>1745.4199489863793</c:v>
                </c:pt>
                <c:pt idx="20">
                  <c:v>1770.6051221816786</c:v>
                </c:pt>
                <c:pt idx="21">
                  <c:v>1816.7127636940254</c:v>
                </c:pt>
                <c:pt idx="22">
                  <c:v>1727.6450266246804</c:v>
                </c:pt>
                <c:pt idx="23">
                  <c:v>1733.0498572146828</c:v>
                </c:pt>
                <c:pt idx="24">
                  <c:v>1823.3379207804458</c:v>
                </c:pt>
                <c:pt idx="25">
                  <c:v>1926.9402796934382</c:v>
                </c:pt>
                <c:pt idx="26">
                  <c:v>1956.5051309435726</c:v>
                </c:pt>
                <c:pt idx="27">
                  <c:v>2002.717857837667</c:v>
                </c:pt>
                <c:pt idx="28">
                  <c:v>1981.5363165767467</c:v>
                </c:pt>
                <c:pt idx="29">
                  <c:v>2079.3536351494163</c:v>
                </c:pt>
                <c:pt idx="30">
                  <c:v>2021.1829865119553</c:v>
                </c:pt>
                <c:pt idx="31">
                  <c:v>1977.9776742942738</c:v>
                </c:pt>
                <c:pt idx="32">
                  <c:v>1898.3807495556143</c:v>
                </c:pt>
                <c:pt idx="33">
                  <c:v>1943.2702820637214</c:v>
                </c:pt>
                <c:pt idx="34">
                  <c:v>1890.5834704604135</c:v>
                </c:pt>
                <c:pt idx="35">
                  <c:v>2026.2210322038902</c:v>
                </c:pt>
                <c:pt idx="36">
                  <c:v>1974.4376706115283</c:v>
                </c:pt>
                <c:pt idx="37">
                  <c:v>2079.3536351494163</c:v>
                </c:pt>
                <c:pt idx="38">
                  <c:v>2094.567476483774</c:v>
                </c:pt>
              </c:numCache>
            </c:numRef>
          </c:val>
          <c:smooth val="0"/>
          <c:extLst>
            <c:ext xmlns:c16="http://schemas.microsoft.com/office/drawing/2014/chart" uri="{C3380CC4-5D6E-409C-BE32-E72D297353CC}">
              <c16:uniqueId val="{00000003-3EEC-0F48-9155-E6DA4C720F2D}"/>
            </c:ext>
          </c:extLst>
        </c:ser>
        <c:ser>
          <c:idx val="3"/>
          <c:order val="3"/>
          <c:tx>
            <c:strRef>
              <c:f>Working!$L$5</c:f>
              <c:strCache>
                <c:ptCount val="1"/>
                <c:pt idx="0">
                  <c:v>Forecast</c:v>
                </c:pt>
              </c:strCache>
            </c:strRef>
          </c:tx>
          <c:spPr>
            <a:ln w="28575" cap="rnd">
              <a:solidFill>
                <a:schemeClr val="accent4"/>
              </a:solidFill>
              <a:round/>
            </a:ln>
            <a:effectLst/>
          </c:spPr>
          <c:marker>
            <c:symbol val="none"/>
          </c:marker>
          <c:val>
            <c:numRef>
              <c:f>Working!$L$6:$L$48</c:f>
              <c:numCache>
                <c:formatCode>General</c:formatCode>
                <c:ptCount val="43"/>
                <c:pt idx="37">
                  <c:v>1848.6810788794842</c:v>
                </c:pt>
                <c:pt idx="38">
                  <c:v>2042.4116111941071</c:v>
                </c:pt>
                <c:pt idx="39">
                  <c:v>2073.5302917225013</c:v>
                </c:pt>
                <c:pt idx="40">
                  <c:v>2553.60429141245</c:v>
                </c:pt>
                <c:pt idx="41">
                  <c:v>1921.0320297985131</c:v>
                </c:pt>
                <c:pt idx="42">
                  <c:v>2121.5700055936704</c:v>
                </c:pt>
              </c:numCache>
            </c:numRef>
          </c:val>
          <c:smooth val="0"/>
          <c:extLst>
            <c:ext xmlns:c16="http://schemas.microsoft.com/office/drawing/2014/chart" uri="{C3380CC4-5D6E-409C-BE32-E72D297353CC}">
              <c16:uniqueId val="{00000006-3EEC-0F48-9155-E6DA4C720F2D}"/>
            </c:ext>
          </c:extLst>
        </c:ser>
        <c:dLbls>
          <c:showLegendKey val="0"/>
          <c:showVal val="0"/>
          <c:showCatName val="0"/>
          <c:showSerName val="0"/>
          <c:showPercent val="0"/>
          <c:showBubbleSize val="0"/>
        </c:dLbls>
        <c:smooth val="0"/>
        <c:axId val="370900656"/>
        <c:axId val="1751991440"/>
      </c:lineChart>
      <c:catAx>
        <c:axId val="37090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991440"/>
        <c:crosses val="autoZero"/>
        <c:auto val="1"/>
        <c:lblAlgn val="ctr"/>
        <c:lblOffset val="100"/>
        <c:noMultiLvlLbl val="0"/>
      </c:catAx>
      <c:valAx>
        <c:axId val="1751991440"/>
        <c:scaling>
          <c:orientation val="minMax"/>
          <c:min val="1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Pale Ale production (litres)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900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94807722934"/>
          <c:y val="7.7127759734146095E-2"/>
          <c:w val="0.66887471291222"/>
          <c:h val="0.78191590902892905"/>
        </c:manualLayout>
      </c:layout>
      <c:lineChart>
        <c:grouping val="standard"/>
        <c:varyColors val="0"/>
        <c:ser>
          <c:idx val="0"/>
          <c:order val="0"/>
          <c:tx>
            <c:strRef>
              <c:f>'Interaction - Binary Var'!$B$33</c:f>
              <c:strCache>
                <c:ptCount val="1"/>
                <c:pt idx="0">
                  <c:v>Women</c:v>
                </c:pt>
              </c:strCache>
            </c:strRef>
          </c:tx>
          <c:spPr>
            <a:ln w="12700">
              <a:solidFill>
                <a:srgbClr val="000000"/>
              </a:solidFill>
              <a:prstDash val="solid"/>
            </a:ln>
          </c:spPr>
          <c:marker>
            <c:symbol val="diamond"/>
            <c:size val="5"/>
            <c:spPr>
              <a:solidFill>
                <a:srgbClr val="000000"/>
              </a:solidFill>
              <a:ln>
                <a:solidFill>
                  <a:srgbClr val="000000"/>
                </a:solidFill>
                <a:prstDash val="solid"/>
              </a:ln>
            </c:spPr>
          </c:marker>
          <c:cat>
            <c:strRef>
              <c:f>'Interaction - Binary Var'!$C$32:$D$32</c:f>
              <c:strCache>
                <c:ptCount val="2"/>
                <c:pt idx="0">
                  <c:v>Low IV</c:v>
                </c:pt>
                <c:pt idx="1">
                  <c:v>High IV</c:v>
                </c:pt>
              </c:strCache>
            </c:strRef>
          </c:cat>
          <c:val>
            <c:numRef>
              <c:f>'Interaction - Binary Var'!$C$33:$D$33</c:f>
              <c:numCache>
                <c:formatCode>General</c:formatCode>
                <c:ptCount val="2"/>
                <c:pt idx="0">
                  <c:v>2.4</c:v>
                </c:pt>
                <c:pt idx="1">
                  <c:v>3.6</c:v>
                </c:pt>
              </c:numCache>
            </c:numRef>
          </c:val>
          <c:smooth val="0"/>
          <c:extLst>
            <c:ext xmlns:c16="http://schemas.microsoft.com/office/drawing/2014/chart" uri="{C3380CC4-5D6E-409C-BE32-E72D297353CC}">
              <c16:uniqueId val="{00000000-B5F5-43E9-ACA6-E4E7C9FA9EC0}"/>
            </c:ext>
          </c:extLst>
        </c:ser>
        <c:ser>
          <c:idx val="1"/>
          <c:order val="1"/>
          <c:tx>
            <c:strRef>
              <c:f>'Interaction - Binary Var'!$B$34</c:f>
              <c:strCache>
                <c:ptCount val="1"/>
                <c:pt idx="0">
                  <c:v>Men</c:v>
                </c:pt>
              </c:strCache>
            </c:strRef>
          </c:tx>
          <c:spPr>
            <a:ln w="12700">
              <a:solidFill>
                <a:srgbClr val="000000"/>
              </a:solidFill>
              <a:prstDash val="sysDash"/>
            </a:ln>
          </c:spPr>
          <c:marker>
            <c:symbol val="square"/>
            <c:size val="5"/>
            <c:spPr>
              <a:solidFill>
                <a:srgbClr val="000000"/>
              </a:solidFill>
              <a:ln>
                <a:solidFill>
                  <a:srgbClr val="000000"/>
                </a:solidFill>
                <a:prstDash val="solid"/>
              </a:ln>
            </c:spPr>
          </c:marker>
          <c:cat>
            <c:strRef>
              <c:f>'Interaction - Binary Var'!$C$32:$D$32</c:f>
              <c:strCache>
                <c:ptCount val="2"/>
                <c:pt idx="0">
                  <c:v>Low IV</c:v>
                </c:pt>
                <c:pt idx="1">
                  <c:v>High IV</c:v>
                </c:pt>
              </c:strCache>
            </c:strRef>
          </c:cat>
          <c:val>
            <c:numRef>
              <c:f>'Interaction - Binary Var'!$C$34:$D$34</c:f>
              <c:numCache>
                <c:formatCode>General</c:formatCode>
                <c:ptCount val="2"/>
                <c:pt idx="0">
                  <c:v>3.6</c:v>
                </c:pt>
                <c:pt idx="1">
                  <c:v>3.2</c:v>
                </c:pt>
              </c:numCache>
            </c:numRef>
          </c:val>
          <c:smooth val="0"/>
          <c:extLst>
            <c:ext xmlns:c16="http://schemas.microsoft.com/office/drawing/2014/chart" uri="{C3380CC4-5D6E-409C-BE32-E72D297353CC}">
              <c16:uniqueId val="{00000001-B5F5-43E9-ACA6-E4E7C9FA9EC0}"/>
            </c:ext>
          </c:extLst>
        </c:ser>
        <c:dLbls>
          <c:showLegendKey val="0"/>
          <c:showVal val="0"/>
          <c:showCatName val="0"/>
          <c:showSerName val="0"/>
          <c:showPercent val="0"/>
          <c:showBubbleSize val="0"/>
        </c:dLbls>
        <c:marker val="1"/>
        <c:smooth val="0"/>
        <c:axId val="-1415513712"/>
        <c:axId val="-1415511664"/>
      </c:lineChart>
      <c:catAx>
        <c:axId val="-141551371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Times New Roman"/>
                <a:ea typeface="Times New Roman"/>
                <a:cs typeface="Times New Roman"/>
              </a:defRPr>
            </a:pPr>
            <a:endParaRPr lang="en-US"/>
          </a:p>
        </c:txPr>
        <c:crossAx val="-1415511664"/>
        <c:crosses val="autoZero"/>
        <c:auto val="1"/>
        <c:lblAlgn val="ctr"/>
        <c:lblOffset val="100"/>
        <c:tickLblSkip val="1"/>
        <c:tickMarkSkip val="1"/>
        <c:noMultiLvlLbl val="0"/>
      </c:catAx>
      <c:valAx>
        <c:axId val="-1415511664"/>
        <c:scaling>
          <c:orientation val="minMax"/>
          <c:max val="5"/>
          <c:min val="1"/>
        </c:scaling>
        <c:delete val="0"/>
        <c:axPos val="l"/>
        <c:title>
          <c:tx>
            <c:rich>
              <a:bodyPr/>
              <a:lstStyle/>
              <a:p>
                <a:pPr>
                  <a:defRPr sz="1200" b="1" i="0" u="none" strike="noStrike" baseline="0">
                    <a:solidFill>
                      <a:srgbClr val="000000"/>
                    </a:solidFill>
                    <a:latin typeface="Times New Roman"/>
                    <a:ea typeface="Times New Roman"/>
                    <a:cs typeface="Times New Roman"/>
                  </a:defRPr>
                </a:pPr>
                <a:r>
                  <a:rPr lang="en-AU"/>
                  <a:t>Dependent variable</a:t>
                </a:r>
              </a:p>
            </c:rich>
          </c:tx>
          <c:layout>
            <c:manualLayout>
              <c:xMode val="edge"/>
              <c:yMode val="edge"/>
              <c:x val="2.6490087640087898E-2"/>
              <c:y val="0.289893993483515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Times New Roman"/>
                <a:ea typeface="Times New Roman"/>
                <a:cs typeface="Times New Roman"/>
              </a:defRPr>
            </a:pPr>
            <a:endParaRPr lang="en-US"/>
          </a:p>
        </c:txPr>
        <c:crossAx val="-1415513712"/>
        <c:crosses val="autoZero"/>
        <c:crossBetween val="between"/>
      </c:valAx>
      <c:spPr>
        <a:solidFill>
          <a:srgbClr val="FFFFFF"/>
        </a:solidFill>
        <a:ln w="12700">
          <a:solidFill>
            <a:srgbClr val="808080"/>
          </a:solidFill>
          <a:prstDash val="solid"/>
        </a:ln>
      </c:spPr>
    </c:plotArea>
    <c:legend>
      <c:legendPos val="r"/>
      <c:layout>
        <c:manualLayout>
          <c:xMode val="edge"/>
          <c:yMode val="edge"/>
          <c:x val="0.81788145588771499"/>
          <c:y val="0.4042558441238"/>
          <c:w val="0.168874308705561"/>
          <c:h val="0.13031931817148801"/>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horizontalDpi="-4" verticalDpi="0"/>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chart" Target="../charts/chart16.xml"/><Relationship Id="rId4" Type="http://schemas.openxmlformats.org/officeDocument/2006/relationships/chart" Target="../charts/chart1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 Id="rId4" Type="http://schemas.openxmlformats.org/officeDocument/2006/relationships/chart" Target="../charts/chart2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34.xml"/><Relationship Id="rId2" Type="http://schemas.openxmlformats.org/officeDocument/2006/relationships/chart" Target="../charts/chart33.xml"/><Relationship Id="rId1" Type="http://schemas.openxmlformats.org/officeDocument/2006/relationships/chart" Target="../charts/chart32.xml"/><Relationship Id="rId4" Type="http://schemas.openxmlformats.org/officeDocument/2006/relationships/chart" Target="../charts/chart35.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37.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165100</xdr:colOff>
      <xdr:row>0</xdr:row>
      <xdr:rowOff>165100</xdr:rowOff>
    </xdr:to>
    <xdr:pic>
      <xdr:nvPicPr>
        <xdr:cNvPr id="2" name="Picture 2">
          <a:extLst>
            <a:ext uri="{FF2B5EF4-FFF2-40B4-BE49-F238E27FC236}">
              <a16:creationId xmlns:a16="http://schemas.microsoft.com/office/drawing/2014/main" id="{3D9D8EA6-707C-4AF1-892E-2527CFD0FA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171449</xdr:colOff>
      <xdr:row>3</xdr:row>
      <xdr:rowOff>11112</xdr:rowOff>
    </xdr:from>
    <xdr:to>
      <xdr:col>4</xdr:col>
      <xdr:colOff>208872</xdr:colOff>
      <xdr:row>16</xdr:row>
      <xdr:rowOff>19050</xdr:rowOff>
    </xdr:to>
    <xdr:pic>
      <xdr:nvPicPr>
        <xdr:cNvPr id="3" name="Picture 2">
          <a:extLst>
            <a:ext uri="{FF2B5EF4-FFF2-40B4-BE49-F238E27FC236}">
              <a16:creationId xmlns:a16="http://schemas.microsoft.com/office/drawing/2014/main" id="{499C3EF9-F0FC-4108-96D6-8EFC674201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1449" y="696912"/>
          <a:ext cx="2475823" cy="24018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1155700</xdr:colOff>
      <xdr:row>5</xdr:row>
      <xdr:rowOff>95250</xdr:rowOff>
    </xdr:from>
    <xdr:to>
      <xdr:col>6</xdr:col>
      <xdr:colOff>939800</xdr:colOff>
      <xdr:row>21</xdr:row>
      <xdr:rowOff>25400</xdr:rowOff>
    </xdr:to>
    <xdr:graphicFrame macro="">
      <xdr:nvGraphicFramePr>
        <xdr:cNvPr id="2" name="Chart 1">
          <a:extLst>
            <a:ext uri="{FF2B5EF4-FFF2-40B4-BE49-F238E27FC236}">
              <a16:creationId xmlns:a16="http://schemas.microsoft.com/office/drawing/2014/main" id="{4E6853C0-A3B6-CDD8-4441-C1E11E5A0A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400050</xdr:colOff>
      <xdr:row>5</xdr:row>
      <xdr:rowOff>44450</xdr:rowOff>
    </xdr:from>
    <xdr:to>
      <xdr:col>16</xdr:col>
      <xdr:colOff>158750</xdr:colOff>
      <xdr:row>19</xdr:row>
      <xdr:rowOff>120650</xdr:rowOff>
    </xdr:to>
    <xdr:graphicFrame macro="">
      <xdr:nvGraphicFramePr>
        <xdr:cNvPr id="4" name="Chart 3">
          <a:extLst>
            <a:ext uri="{FF2B5EF4-FFF2-40B4-BE49-F238E27FC236}">
              <a16:creationId xmlns:a16="http://schemas.microsoft.com/office/drawing/2014/main" id="{9907FF13-D56C-BCB2-8E87-C4E81E17C8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50800</xdr:colOff>
      <xdr:row>4</xdr:row>
      <xdr:rowOff>31750</xdr:rowOff>
    </xdr:from>
    <xdr:to>
      <xdr:col>25</xdr:col>
      <xdr:colOff>495300</xdr:colOff>
      <xdr:row>18</xdr:row>
      <xdr:rowOff>107950</xdr:rowOff>
    </xdr:to>
    <xdr:graphicFrame macro="">
      <xdr:nvGraphicFramePr>
        <xdr:cNvPr id="5" name="Chart 4">
          <a:extLst>
            <a:ext uri="{FF2B5EF4-FFF2-40B4-BE49-F238E27FC236}">
              <a16:creationId xmlns:a16="http://schemas.microsoft.com/office/drawing/2014/main" id="{3F9B3B02-F4F9-CB9D-3C65-050D77C13C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25400</xdr:colOff>
      <xdr:row>3</xdr:row>
      <xdr:rowOff>31750</xdr:rowOff>
    </xdr:from>
    <xdr:to>
      <xdr:col>35</xdr:col>
      <xdr:colOff>469900</xdr:colOff>
      <xdr:row>17</xdr:row>
      <xdr:rowOff>107950</xdr:rowOff>
    </xdr:to>
    <xdr:graphicFrame macro="">
      <xdr:nvGraphicFramePr>
        <xdr:cNvPr id="6" name="Chart 5">
          <a:extLst>
            <a:ext uri="{FF2B5EF4-FFF2-40B4-BE49-F238E27FC236}">
              <a16:creationId xmlns:a16="http://schemas.microsoft.com/office/drawing/2014/main" id="{2DA36026-2A92-264B-DBCA-39596965A7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40</xdr:col>
      <xdr:colOff>25400</xdr:colOff>
      <xdr:row>3</xdr:row>
      <xdr:rowOff>19050</xdr:rowOff>
    </xdr:from>
    <xdr:to>
      <xdr:col>45</xdr:col>
      <xdr:colOff>469900</xdr:colOff>
      <xdr:row>17</xdr:row>
      <xdr:rowOff>95250</xdr:rowOff>
    </xdr:to>
    <xdr:graphicFrame macro="">
      <xdr:nvGraphicFramePr>
        <xdr:cNvPr id="7" name="Chart 6">
          <a:extLst>
            <a:ext uri="{FF2B5EF4-FFF2-40B4-BE49-F238E27FC236}">
              <a16:creationId xmlns:a16="http://schemas.microsoft.com/office/drawing/2014/main" id="{18F5CDD1-822E-FB3B-3A2E-A4ECF7BBD5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50</xdr:col>
      <xdr:colOff>0</xdr:colOff>
      <xdr:row>5</xdr:row>
      <xdr:rowOff>107950</xdr:rowOff>
    </xdr:from>
    <xdr:to>
      <xdr:col>55</xdr:col>
      <xdr:colOff>444500</xdr:colOff>
      <xdr:row>19</xdr:row>
      <xdr:rowOff>184150</xdr:rowOff>
    </xdr:to>
    <xdr:graphicFrame macro="">
      <xdr:nvGraphicFramePr>
        <xdr:cNvPr id="8" name="Chart 7">
          <a:extLst>
            <a:ext uri="{FF2B5EF4-FFF2-40B4-BE49-F238E27FC236}">
              <a16:creationId xmlns:a16="http://schemas.microsoft.com/office/drawing/2014/main" id="{7FA02AC7-B0E3-A9B0-B241-77EDDD0D49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60</xdr:col>
      <xdr:colOff>0</xdr:colOff>
      <xdr:row>4</xdr:row>
      <xdr:rowOff>6350</xdr:rowOff>
    </xdr:from>
    <xdr:to>
      <xdr:col>65</xdr:col>
      <xdr:colOff>444500</xdr:colOff>
      <xdr:row>18</xdr:row>
      <xdr:rowOff>82550</xdr:rowOff>
    </xdr:to>
    <xdr:graphicFrame macro="">
      <xdr:nvGraphicFramePr>
        <xdr:cNvPr id="9" name="Chart 8">
          <a:extLst>
            <a:ext uri="{FF2B5EF4-FFF2-40B4-BE49-F238E27FC236}">
              <a16:creationId xmlns:a16="http://schemas.microsoft.com/office/drawing/2014/main" id="{837CA3FA-18C4-836E-4F6E-C9BACC337E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69</xdr:col>
      <xdr:colOff>647700</xdr:colOff>
      <xdr:row>4</xdr:row>
      <xdr:rowOff>158750</xdr:rowOff>
    </xdr:from>
    <xdr:to>
      <xdr:col>75</xdr:col>
      <xdr:colOff>266700</xdr:colOff>
      <xdr:row>19</xdr:row>
      <xdr:rowOff>44450</xdr:rowOff>
    </xdr:to>
    <xdr:graphicFrame macro="">
      <xdr:nvGraphicFramePr>
        <xdr:cNvPr id="10" name="Chart 9">
          <a:extLst>
            <a:ext uri="{FF2B5EF4-FFF2-40B4-BE49-F238E27FC236}">
              <a16:creationId xmlns:a16="http://schemas.microsoft.com/office/drawing/2014/main" id="{CB3C019F-D7A5-EC8F-89B8-02C3EAF010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79</xdr:col>
      <xdr:colOff>6742</xdr:colOff>
      <xdr:row>4</xdr:row>
      <xdr:rowOff>22478</xdr:rowOff>
    </xdr:from>
    <xdr:to>
      <xdr:col>84</xdr:col>
      <xdr:colOff>476529</xdr:colOff>
      <xdr:row>18</xdr:row>
      <xdr:rowOff>90811</xdr:rowOff>
    </xdr:to>
    <xdr:graphicFrame macro="">
      <xdr:nvGraphicFramePr>
        <xdr:cNvPr id="3" name="Chart 2">
          <a:extLst>
            <a:ext uri="{FF2B5EF4-FFF2-40B4-BE49-F238E27FC236}">
              <a16:creationId xmlns:a16="http://schemas.microsoft.com/office/drawing/2014/main" id="{6089F620-82C0-715A-2DFA-D8D43A178C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88</xdr:col>
      <xdr:colOff>18550</xdr:colOff>
      <xdr:row>3</xdr:row>
      <xdr:rowOff>162387</xdr:rowOff>
    </xdr:from>
    <xdr:to>
      <xdr:col>93</xdr:col>
      <xdr:colOff>452348</xdr:colOff>
      <xdr:row>18</xdr:row>
      <xdr:rowOff>123003</xdr:rowOff>
    </xdr:to>
    <xdr:graphicFrame macro="">
      <xdr:nvGraphicFramePr>
        <xdr:cNvPr id="12" name="Chart 11">
          <a:extLst>
            <a:ext uri="{FF2B5EF4-FFF2-40B4-BE49-F238E27FC236}">
              <a16:creationId xmlns:a16="http://schemas.microsoft.com/office/drawing/2014/main" id="{D3F0AACA-F1BB-ACC4-F462-597D04ACFA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98</xdr:col>
      <xdr:colOff>0</xdr:colOff>
      <xdr:row>3</xdr:row>
      <xdr:rowOff>184150</xdr:rowOff>
    </xdr:from>
    <xdr:to>
      <xdr:col>103</xdr:col>
      <xdr:colOff>444500</xdr:colOff>
      <xdr:row>18</xdr:row>
      <xdr:rowOff>69850</xdr:rowOff>
    </xdr:to>
    <xdr:graphicFrame macro="">
      <xdr:nvGraphicFramePr>
        <xdr:cNvPr id="13" name="Chart 12">
          <a:extLst>
            <a:ext uri="{FF2B5EF4-FFF2-40B4-BE49-F238E27FC236}">
              <a16:creationId xmlns:a16="http://schemas.microsoft.com/office/drawing/2014/main" id="{040A5C68-B288-41CB-009C-609D29029D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25400</xdr:colOff>
      <xdr:row>22</xdr:row>
      <xdr:rowOff>177800</xdr:rowOff>
    </xdr:from>
    <xdr:to>
      <xdr:col>6</xdr:col>
      <xdr:colOff>914400</xdr:colOff>
      <xdr:row>31</xdr:row>
      <xdr:rowOff>76200</xdr:rowOff>
    </xdr:to>
    <xdr:sp macro="" textlink="">
      <xdr:nvSpPr>
        <xdr:cNvPr id="11" name="TextBox 10">
          <a:extLst>
            <a:ext uri="{FF2B5EF4-FFF2-40B4-BE49-F238E27FC236}">
              <a16:creationId xmlns:a16="http://schemas.microsoft.com/office/drawing/2014/main" id="{3C2A1A6D-5FEC-6996-8D53-DBE18BAEBDC8}"/>
            </a:ext>
          </a:extLst>
        </xdr:cNvPr>
        <xdr:cNvSpPr txBox="1"/>
      </xdr:nvSpPr>
      <xdr:spPr>
        <a:xfrm>
          <a:off x="2425700" y="4406900"/>
          <a:ext cx="4673600" cy="16129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a:t>
          </a:r>
          <a:r>
            <a:rPr lang="en-US" sz="1100" baseline="0"/>
            <a:t> appears a moderate to strong positive relationship between the </a:t>
          </a:r>
          <a:r>
            <a:rPr lang="en-US" sz="1100" b="0" i="0" u="none" strike="noStrike" baseline="0">
              <a:solidFill>
                <a:schemeClr val="dk1"/>
              </a:solidFill>
              <a:effectLst/>
              <a:latin typeface="+mn-lt"/>
              <a:ea typeface="+mn-ea"/>
              <a:cs typeface="+mn-cs"/>
            </a:rPr>
            <a:t>t</a:t>
          </a:r>
          <a:r>
            <a:rPr lang="en-US" sz="1100" b="0" i="0" u="none" strike="noStrike">
              <a:solidFill>
                <a:schemeClr val="dk1"/>
              </a:solidFill>
              <a:effectLst/>
              <a:latin typeface="+mn-lt"/>
              <a:ea typeface="+mn-ea"/>
              <a:cs typeface="+mn-cs"/>
            </a:rPr>
            <a:t>otal wage and salary bill for the financial year and the total Sales revenue for each supermarket for the financial year.</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Wages</a:t>
          </a:r>
          <a:r>
            <a:rPr lang="en-US" sz="1100" b="0" i="0" u="none" strike="noStrike" baseline="0">
              <a:solidFill>
                <a:schemeClr val="dk1"/>
              </a:solidFill>
              <a:effectLst/>
              <a:latin typeface="+mn-lt"/>
              <a:ea typeface="+mn-ea"/>
              <a:cs typeface="+mn-cs"/>
            </a:rPr>
            <a:t> can be considered to be included in the sales sestimation model.</a:t>
          </a:r>
          <a:endParaRPr lang="en-US" sz="1100"/>
        </a:p>
      </xdr:txBody>
    </xdr:sp>
    <xdr:clientData/>
  </xdr:twoCellAnchor>
  <xdr:twoCellAnchor>
    <xdr:from>
      <xdr:col>10</xdr:col>
      <xdr:colOff>622300</xdr:colOff>
      <xdr:row>22</xdr:row>
      <xdr:rowOff>25400</xdr:rowOff>
    </xdr:from>
    <xdr:to>
      <xdr:col>16</xdr:col>
      <xdr:colOff>0</xdr:colOff>
      <xdr:row>30</xdr:row>
      <xdr:rowOff>114300</xdr:rowOff>
    </xdr:to>
    <xdr:sp macro="" textlink="">
      <xdr:nvSpPr>
        <xdr:cNvPr id="14" name="TextBox 13">
          <a:extLst>
            <a:ext uri="{FF2B5EF4-FFF2-40B4-BE49-F238E27FC236}">
              <a16:creationId xmlns:a16="http://schemas.microsoft.com/office/drawing/2014/main" id="{08DAE96D-6A48-9C4D-BF93-DA4B96C2022F}"/>
            </a:ext>
          </a:extLst>
        </xdr:cNvPr>
        <xdr:cNvSpPr txBox="1"/>
      </xdr:nvSpPr>
      <xdr:spPr>
        <a:xfrm>
          <a:off x="10668000" y="4254500"/>
          <a:ext cx="4673600" cy="16129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a:t>There</a:t>
          </a:r>
          <a:r>
            <a:rPr lang="en-US" sz="1100" baseline="0"/>
            <a:t> appears a moderate to strong positive relationship between </a:t>
          </a:r>
          <a:r>
            <a:rPr lang="en-US" sz="1100" b="0" i="0" u="none" strike="noStrike" baseline="0">
              <a:solidFill>
                <a:schemeClr val="dk1"/>
              </a:solidFill>
              <a:effectLst/>
              <a:latin typeface="+mn-lt"/>
              <a:ea typeface="+mn-ea"/>
              <a:cs typeface="+mn-cs"/>
            </a:rPr>
            <a:t>t</a:t>
          </a:r>
          <a:r>
            <a:rPr lang="en-US" sz="1100" b="0" i="0" u="none" strike="noStrike">
              <a:solidFill>
                <a:schemeClr val="dk1"/>
              </a:solidFill>
              <a:effectLst/>
              <a:latin typeface="+mn-lt"/>
              <a:ea typeface="+mn-ea"/>
              <a:cs typeface="+mn-cs"/>
            </a:rPr>
            <a:t>he number of effective full-time staff employed on a weekly basis and the total sales revenue for each supermarket for the financial year.</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No. of</a:t>
          </a:r>
          <a:r>
            <a:rPr lang="en-US" sz="1100" b="0" i="0" u="none" strike="noStrike" baseline="0">
              <a:solidFill>
                <a:schemeClr val="dk1"/>
              </a:solidFill>
              <a:effectLst/>
              <a:latin typeface="+mn-lt"/>
              <a:ea typeface="+mn-ea"/>
              <a:cs typeface="+mn-cs"/>
            </a:rPr>
            <a:t> staff can be considered to be included in the sales sestimation model.</a:t>
          </a:r>
          <a:endParaRPr lang="en-US" sz="1100"/>
        </a:p>
      </xdr:txBody>
    </xdr:sp>
    <xdr:clientData/>
  </xdr:twoCellAnchor>
  <xdr:twoCellAnchor>
    <xdr:from>
      <xdr:col>20</xdr:col>
      <xdr:colOff>0</xdr:colOff>
      <xdr:row>22</xdr:row>
      <xdr:rowOff>0</xdr:rowOff>
    </xdr:from>
    <xdr:to>
      <xdr:col>25</xdr:col>
      <xdr:colOff>546100</xdr:colOff>
      <xdr:row>30</xdr:row>
      <xdr:rowOff>88900</xdr:rowOff>
    </xdr:to>
    <xdr:sp macro="" textlink="">
      <xdr:nvSpPr>
        <xdr:cNvPr id="15" name="TextBox 14">
          <a:extLst>
            <a:ext uri="{FF2B5EF4-FFF2-40B4-BE49-F238E27FC236}">
              <a16:creationId xmlns:a16="http://schemas.microsoft.com/office/drawing/2014/main" id="{85984C05-5C98-7144-BCBD-8E2285210970}"/>
            </a:ext>
          </a:extLst>
        </xdr:cNvPr>
        <xdr:cNvSpPr txBox="1"/>
      </xdr:nvSpPr>
      <xdr:spPr>
        <a:xfrm>
          <a:off x="18211800" y="4229100"/>
          <a:ext cx="4673600" cy="16129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a:t>There</a:t>
          </a:r>
          <a:r>
            <a:rPr lang="en-US" sz="1100" baseline="0"/>
            <a:t> appears a weak negative relationship between </a:t>
          </a:r>
          <a:r>
            <a:rPr lang="en-US" sz="1100" b="0" i="0" u="none" strike="noStrike" baseline="0">
              <a:solidFill>
                <a:schemeClr val="dk1"/>
              </a:solidFill>
              <a:effectLst/>
              <a:latin typeface="+mn-lt"/>
              <a:ea typeface="+mn-ea"/>
              <a:cs typeface="+mn-cs"/>
            </a:rPr>
            <a:t>t</a:t>
          </a:r>
          <a:r>
            <a:rPr lang="en-US" sz="1100" b="0" i="0" u="none" strike="noStrike">
              <a:solidFill>
                <a:schemeClr val="dk1"/>
              </a:solidFill>
              <a:effectLst/>
              <a:latin typeface="+mn-lt"/>
              <a:ea typeface="+mn-ea"/>
              <a:cs typeface="+mn-cs"/>
            </a:rPr>
            <a:t>he number of full years of operation of the store and the total sales revenue for each supermarket for the financial year.</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Age (years)</a:t>
          </a:r>
          <a:r>
            <a:rPr lang="en-US" sz="1100" b="0" i="0" u="none" strike="noStrike" baseline="0">
              <a:solidFill>
                <a:schemeClr val="dk1"/>
              </a:solidFill>
              <a:effectLst/>
              <a:latin typeface="+mn-lt"/>
              <a:ea typeface="+mn-ea"/>
              <a:cs typeface="+mn-cs"/>
            </a:rPr>
            <a:t> can be considered to be excluded from the sales sestimation model.</a:t>
          </a:r>
          <a:endParaRPr lang="en-US" sz="1100"/>
        </a:p>
      </xdr:txBody>
    </xdr:sp>
    <xdr:clientData/>
  </xdr:twoCellAnchor>
  <xdr:twoCellAnchor>
    <xdr:from>
      <xdr:col>30</xdr:col>
      <xdr:colOff>0</xdr:colOff>
      <xdr:row>22</xdr:row>
      <xdr:rowOff>0</xdr:rowOff>
    </xdr:from>
    <xdr:to>
      <xdr:col>35</xdr:col>
      <xdr:colOff>546100</xdr:colOff>
      <xdr:row>30</xdr:row>
      <xdr:rowOff>88900</xdr:rowOff>
    </xdr:to>
    <xdr:sp macro="" textlink="">
      <xdr:nvSpPr>
        <xdr:cNvPr id="16" name="TextBox 15">
          <a:extLst>
            <a:ext uri="{FF2B5EF4-FFF2-40B4-BE49-F238E27FC236}">
              <a16:creationId xmlns:a16="http://schemas.microsoft.com/office/drawing/2014/main" id="{C10031B2-D138-8B49-AE3A-5CCC9D29E0CE}"/>
            </a:ext>
          </a:extLst>
        </xdr:cNvPr>
        <xdr:cNvSpPr txBox="1"/>
      </xdr:nvSpPr>
      <xdr:spPr>
        <a:xfrm>
          <a:off x="26123900" y="4229100"/>
          <a:ext cx="4673600" cy="16129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a:t>There</a:t>
          </a:r>
          <a:r>
            <a:rPr lang="en-US" sz="1100" baseline="0"/>
            <a:t> appears a moderate to strong positive relationship between </a:t>
          </a:r>
          <a:r>
            <a:rPr lang="en-US" sz="1100" b="0" i="0" u="none" strike="noStrike" baseline="0">
              <a:solidFill>
                <a:schemeClr val="dk1"/>
              </a:solidFill>
              <a:effectLst/>
              <a:latin typeface="+mn-lt"/>
              <a:ea typeface="+mn-ea"/>
              <a:cs typeface="+mn-cs"/>
            </a:rPr>
            <a:t>a</a:t>
          </a:r>
          <a:r>
            <a:rPr lang="en-US" sz="1100" b="0" i="0" u="none" strike="noStrike">
              <a:solidFill>
                <a:schemeClr val="dk1"/>
              </a:solidFill>
              <a:effectLst/>
              <a:latin typeface="+mn-lt"/>
              <a:ea typeface="+mn-ea"/>
              <a:cs typeface="+mn-cs"/>
            </a:rPr>
            <a:t>dvertising and promotional expenses and the total sales revenue for each supermarket for the financial year.</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Adv</a:t>
          </a:r>
          <a:r>
            <a:rPr lang="en-US" sz="1100" b="0" i="0" u="none" strike="noStrike" baseline="0">
              <a:solidFill>
                <a:schemeClr val="dk1"/>
              </a:solidFill>
              <a:effectLst/>
              <a:latin typeface="+mn-lt"/>
              <a:ea typeface="+mn-ea"/>
              <a:cs typeface="+mn-cs"/>
            </a:rPr>
            <a:t> can be considered to be included in the sales sestimation model.</a:t>
          </a:r>
          <a:endParaRPr lang="en-US" sz="1100"/>
        </a:p>
      </xdr:txBody>
    </xdr:sp>
    <xdr:clientData/>
  </xdr:twoCellAnchor>
  <xdr:twoCellAnchor>
    <xdr:from>
      <xdr:col>40</xdr:col>
      <xdr:colOff>25400</xdr:colOff>
      <xdr:row>21</xdr:row>
      <xdr:rowOff>177800</xdr:rowOff>
    </xdr:from>
    <xdr:to>
      <xdr:col>45</xdr:col>
      <xdr:colOff>571500</xdr:colOff>
      <xdr:row>30</xdr:row>
      <xdr:rowOff>76200</xdr:rowOff>
    </xdr:to>
    <xdr:sp macro="" textlink="">
      <xdr:nvSpPr>
        <xdr:cNvPr id="17" name="TextBox 16">
          <a:extLst>
            <a:ext uri="{FF2B5EF4-FFF2-40B4-BE49-F238E27FC236}">
              <a16:creationId xmlns:a16="http://schemas.microsoft.com/office/drawing/2014/main" id="{413879D2-1752-964B-9C90-D252BB6FF80F}"/>
            </a:ext>
          </a:extLst>
        </xdr:cNvPr>
        <xdr:cNvSpPr txBox="1"/>
      </xdr:nvSpPr>
      <xdr:spPr>
        <a:xfrm>
          <a:off x="34188400" y="4216400"/>
          <a:ext cx="4673600" cy="16129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a:t>There</a:t>
          </a:r>
          <a:r>
            <a:rPr lang="en-US" sz="1100" baseline="0"/>
            <a:t> appears a weak negative to insignificant relationship between the </a:t>
          </a:r>
          <a:r>
            <a:rPr lang="en-US" sz="1100" b="0" i="0" u="none" strike="noStrike">
              <a:solidFill>
                <a:schemeClr val="dk1"/>
              </a:solidFill>
              <a:effectLst/>
              <a:latin typeface="+mn-lt"/>
              <a:ea typeface="+mn-ea"/>
              <a:cs typeface="+mn-cs"/>
            </a:rPr>
            <a:t>number of competing supermarkets in the consumer catchment area and the total sales revenue for each supermarket for the financial year.</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Competitors</a:t>
          </a:r>
          <a:r>
            <a:rPr lang="en-US" sz="1100" b="0" i="0" u="none" strike="noStrike" baseline="0">
              <a:solidFill>
                <a:schemeClr val="dk1"/>
              </a:solidFill>
              <a:effectLst/>
              <a:latin typeface="+mn-lt"/>
              <a:ea typeface="+mn-ea"/>
              <a:cs typeface="+mn-cs"/>
            </a:rPr>
            <a:t> can be considered to be excluded from the sales sestimation model.</a:t>
          </a:r>
          <a:endParaRPr lang="en-US" sz="1100"/>
        </a:p>
      </xdr:txBody>
    </xdr:sp>
    <xdr:clientData/>
  </xdr:twoCellAnchor>
  <xdr:twoCellAnchor>
    <xdr:from>
      <xdr:col>50</xdr:col>
      <xdr:colOff>20320</xdr:colOff>
      <xdr:row>22</xdr:row>
      <xdr:rowOff>0</xdr:rowOff>
    </xdr:from>
    <xdr:to>
      <xdr:col>55</xdr:col>
      <xdr:colOff>566420</xdr:colOff>
      <xdr:row>30</xdr:row>
      <xdr:rowOff>91440</xdr:rowOff>
    </xdr:to>
    <xdr:sp macro="" textlink="">
      <xdr:nvSpPr>
        <xdr:cNvPr id="18" name="TextBox 17">
          <a:extLst>
            <a:ext uri="{FF2B5EF4-FFF2-40B4-BE49-F238E27FC236}">
              <a16:creationId xmlns:a16="http://schemas.microsoft.com/office/drawing/2014/main" id="{EAED203B-B482-9841-BF7F-A215CEE90EB9}"/>
            </a:ext>
          </a:extLst>
        </xdr:cNvPr>
        <xdr:cNvSpPr txBox="1"/>
      </xdr:nvSpPr>
      <xdr:spPr>
        <a:xfrm>
          <a:off x="42031920" y="4277360"/>
          <a:ext cx="4660900" cy="163576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a:t>There</a:t>
          </a:r>
          <a:r>
            <a:rPr lang="en-US" sz="1100" baseline="0"/>
            <a:t> appears a weak negative to insignificant relationship between the </a:t>
          </a:r>
          <a:r>
            <a:rPr lang="en-US" sz="1100" b="0" i="0" u="none" strike="noStrike">
              <a:solidFill>
                <a:schemeClr val="dk1"/>
              </a:solidFill>
              <a:effectLst/>
              <a:latin typeface="+mn-lt"/>
              <a:ea typeface="+mn-ea"/>
              <a:cs typeface="+mn-cs"/>
            </a:rPr>
            <a:t>total number of hours open for trading per week</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and the total sales revenue for each supermarket for the financial year.</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HrsTrading</a:t>
          </a:r>
          <a:r>
            <a:rPr lang="en-US" sz="1100" b="0" i="0" u="none" strike="noStrike" baseline="0">
              <a:solidFill>
                <a:schemeClr val="dk1"/>
              </a:solidFill>
              <a:effectLst/>
              <a:latin typeface="+mn-lt"/>
              <a:ea typeface="+mn-ea"/>
              <a:cs typeface="+mn-cs"/>
            </a:rPr>
            <a:t> can be considered to be excluded from the sales sestimation model.</a:t>
          </a:r>
          <a:endParaRPr lang="en-US" sz="1100"/>
        </a:p>
      </xdr:txBody>
    </xdr:sp>
    <xdr:clientData/>
  </xdr:twoCellAnchor>
  <xdr:twoCellAnchor>
    <xdr:from>
      <xdr:col>60</xdr:col>
      <xdr:colOff>0</xdr:colOff>
      <xdr:row>22</xdr:row>
      <xdr:rowOff>0</xdr:rowOff>
    </xdr:from>
    <xdr:to>
      <xdr:col>65</xdr:col>
      <xdr:colOff>546100</xdr:colOff>
      <xdr:row>30</xdr:row>
      <xdr:rowOff>91440</xdr:rowOff>
    </xdr:to>
    <xdr:sp macro="" textlink="">
      <xdr:nvSpPr>
        <xdr:cNvPr id="19" name="TextBox 18">
          <a:extLst>
            <a:ext uri="{FF2B5EF4-FFF2-40B4-BE49-F238E27FC236}">
              <a16:creationId xmlns:a16="http://schemas.microsoft.com/office/drawing/2014/main" id="{48771F8F-892F-9F4B-BC5A-3D3C6AE091DC}"/>
            </a:ext>
          </a:extLst>
        </xdr:cNvPr>
        <xdr:cNvSpPr txBox="1"/>
      </xdr:nvSpPr>
      <xdr:spPr>
        <a:xfrm>
          <a:off x="49773840" y="4277360"/>
          <a:ext cx="4660900" cy="163576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a:t>There</a:t>
          </a:r>
          <a:r>
            <a:rPr lang="en-US" sz="1100" baseline="0"/>
            <a:t> appears an insignificant to no relationship between whether the supermarkets are open or not on Sunday </a:t>
          </a:r>
          <a:r>
            <a:rPr lang="en-US" sz="1100" b="0" i="0" u="none" strike="noStrike">
              <a:solidFill>
                <a:schemeClr val="dk1"/>
              </a:solidFill>
              <a:effectLst/>
              <a:latin typeface="+mn-lt"/>
              <a:ea typeface="+mn-ea"/>
              <a:cs typeface="+mn-cs"/>
            </a:rPr>
            <a:t>and the total sales revenue for each supermarket for the financial year.</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HrsTrading</a:t>
          </a:r>
          <a:r>
            <a:rPr lang="en-US" sz="1100" b="0" i="0" u="none" strike="noStrike" baseline="0">
              <a:solidFill>
                <a:schemeClr val="dk1"/>
              </a:solidFill>
              <a:effectLst/>
              <a:latin typeface="+mn-lt"/>
              <a:ea typeface="+mn-ea"/>
              <a:cs typeface="+mn-cs"/>
            </a:rPr>
            <a:t> can be considered to be excluded from the sales sestimation model.</a:t>
          </a:r>
          <a:endParaRPr lang="en-US" sz="1100"/>
        </a:p>
      </xdr:txBody>
    </xdr:sp>
    <xdr:clientData/>
  </xdr:twoCellAnchor>
  <xdr:twoCellAnchor>
    <xdr:from>
      <xdr:col>69</xdr:col>
      <xdr:colOff>735264</xdr:colOff>
      <xdr:row>21</xdr:row>
      <xdr:rowOff>181428</xdr:rowOff>
    </xdr:from>
    <xdr:to>
      <xdr:col>75</xdr:col>
      <xdr:colOff>460161</xdr:colOff>
      <xdr:row>30</xdr:row>
      <xdr:rowOff>81891</xdr:rowOff>
    </xdr:to>
    <xdr:sp macro="" textlink="">
      <xdr:nvSpPr>
        <xdr:cNvPr id="20" name="TextBox 19">
          <a:extLst>
            <a:ext uri="{FF2B5EF4-FFF2-40B4-BE49-F238E27FC236}">
              <a16:creationId xmlns:a16="http://schemas.microsoft.com/office/drawing/2014/main" id="{9A15FD08-CDA2-5B43-A328-3FD4A4E8BE33}"/>
            </a:ext>
          </a:extLst>
        </xdr:cNvPr>
        <xdr:cNvSpPr txBox="1"/>
      </xdr:nvSpPr>
      <xdr:spPr>
        <a:xfrm>
          <a:off x="57369625" y="4230150"/>
          <a:ext cx="4652115" cy="161926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a:t>There</a:t>
          </a:r>
          <a:r>
            <a:rPr lang="en-US" sz="1100" baseline="0"/>
            <a:t> appears an insignificant to no relationship between whether the </a:t>
          </a:r>
          <a:r>
            <a:rPr lang="en-US" sz="1100" b="0" i="0" u="none" strike="noStrike">
              <a:solidFill>
                <a:schemeClr val="dk1"/>
              </a:solidFill>
              <a:effectLst/>
              <a:latin typeface="+mn-lt"/>
              <a:ea typeface="+mn-ea"/>
              <a:cs typeface="+mn-cs"/>
            </a:rPr>
            <a:t>proportion of the staff at the supermarket which belongs to a union</a:t>
          </a:r>
          <a:r>
            <a:rPr lang="en-US" sz="1100" baseline="0"/>
            <a:t> </a:t>
          </a:r>
          <a:r>
            <a:rPr lang="en-US" sz="1100" b="0" i="0" u="none" strike="noStrike">
              <a:solidFill>
                <a:schemeClr val="dk1"/>
              </a:solidFill>
              <a:effectLst/>
              <a:latin typeface="+mn-lt"/>
              <a:ea typeface="+mn-ea"/>
              <a:cs typeface="+mn-cs"/>
            </a:rPr>
            <a:t>and the total sales revenue for each supermarket for the financial year.</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Union%</a:t>
          </a:r>
          <a:r>
            <a:rPr lang="en-US" sz="1100" b="0" i="0" u="none" strike="noStrike" baseline="0">
              <a:solidFill>
                <a:schemeClr val="dk1"/>
              </a:solidFill>
              <a:effectLst/>
              <a:latin typeface="+mn-lt"/>
              <a:ea typeface="+mn-ea"/>
              <a:cs typeface="+mn-cs"/>
            </a:rPr>
            <a:t> can be considered to be excluded from the sales sestimation model.</a:t>
          </a:r>
          <a:endParaRPr lang="en-US" sz="1100"/>
        </a:p>
      </xdr:txBody>
    </xdr:sp>
    <xdr:clientData/>
  </xdr:twoCellAnchor>
  <xdr:twoCellAnchor>
    <xdr:from>
      <xdr:col>79</xdr:col>
      <xdr:colOff>0</xdr:colOff>
      <xdr:row>22</xdr:row>
      <xdr:rowOff>0</xdr:rowOff>
    </xdr:from>
    <xdr:to>
      <xdr:col>84</xdr:col>
      <xdr:colOff>533830</xdr:colOff>
      <xdr:row>30</xdr:row>
      <xdr:rowOff>92128</xdr:rowOff>
    </xdr:to>
    <xdr:sp macro="" textlink="">
      <xdr:nvSpPr>
        <xdr:cNvPr id="21" name="TextBox 20">
          <a:extLst>
            <a:ext uri="{FF2B5EF4-FFF2-40B4-BE49-F238E27FC236}">
              <a16:creationId xmlns:a16="http://schemas.microsoft.com/office/drawing/2014/main" id="{194286E2-D3B6-0C4C-9BB7-E5856C9B902E}"/>
            </a:ext>
          </a:extLst>
        </xdr:cNvPr>
        <xdr:cNvSpPr txBox="1"/>
      </xdr:nvSpPr>
      <xdr:spPr>
        <a:xfrm>
          <a:off x="64963729" y="4294322"/>
          <a:ext cx="4677474" cy="1641959"/>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a:t>There</a:t>
          </a:r>
          <a:r>
            <a:rPr lang="en-US" sz="1100" baseline="0"/>
            <a:t> appears a moderate to strong positive relationship between the </a:t>
          </a:r>
          <a:r>
            <a:rPr lang="en-US" sz="1100" b="0" i="0" u="none" strike="noStrike">
              <a:solidFill>
                <a:schemeClr val="dk1"/>
              </a:solidFill>
              <a:effectLst/>
              <a:latin typeface="+mn-lt"/>
              <a:ea typeface="+mn-ea"/>
              <a:cs typeface="+mn-cs"/>
            </a:rPr>
            <a:t>number of parking spaces available to the supermarket</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and the total Sales revenue for each supermarket for the financial year.</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Car Spaces</a:t>
          </a:r>
          <a:r>
            <a:rPr lang="en-US" sz="1100" b="0" i="0" u="none" strike="noStrike" baseline="0">
              <a:solidFill>
                <a:schemeClr val="dk1"/>
              </a:solidFill>
              <a:effectLst/>
              <a:latin typeface="+mn-lt"/>
              <a:ea typeface="+mn-ea"/>
              <a:cs typeface="+mn-cs"/>
            </a:rPr>
            <a:t> can be considered to be included in the sales sestimation model.</a:t>
          </a:r>
          <a:endParaRPr lang="en-US" sz="1100"/>
        </a:p>
      </xdr:txBody>
    </xdr:sp>
    <xdr:clientData/>
  </xdr:twoCellAnchor>
  <xdr:twoCellAnchor>
    <xdr:from>
      <xdr:col>88</xdr:col>
      <xdr:colOff>0</xdr:colOff>
      <xdr:row>22</xdr:row>
      <xdr:rowOff>0</xdr:rowOff>
    </xdr:from>
    <xdr:to>
      <xdr:col>93</xdr:col>
      <xdr:colOff>546100</xdr:colOff>
      <xdr:row>30</xdr:row>
      <xdr:rowOff>91440</xdr:rowOff>
    </xdr:to>
    <xdr:sp macro="" textlink="">
      <xdr:nvSpPr>
        <xdr:cNvPr id="22" name="TextBox 21">
          <a:extLst>
            <a:ext uri="{FF2B5EF4-FFF2-40B4-BE49-F238E27FC236}">
              <a16:creationId xmlns:a16="http://schemas.microsoft.com/office/drawing/2014/main" id="{90AD0C80-E688-1346-86A3-FCA70BB2B5CD}"/>
            </a:ext>
          </a:extLst>
        </xdr:cNvPr>
        <xdr:cNvSpPr txBox="1"/>
      </xdr:nvSpPr>
      <xdr:spPr>
        <a:xfrm>
          <a:off x="71617840" y="4277360"/>
          <a:ext cx="4660900" cy="163576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a:t>There</a:t>
          </a:r>
          <a:r>
            <a:rPr lang="en-US" sz="1100" baseline="0"/>
            <a:t> appears an insignificant to no relationship between </a:t>
          </a:r>
          <a:r>
            <a:rPr lang="en-US" sz="1100" b="0" i="0" u="none" strike="noStrike" baseline="0">
              <a:solidFill>
                <a:schemeClr val="dk1"/>
              </a:solidFill>
              <a:effectLst/>
              <a:latin typeface="+mn-lt"/>
              <a:ea typeface="+mn-ea"/>
              <a:cs typeface="+mn-cs"/>
            </a:rPr>
            <a:t>w</a:t>
          </a:r>
          <a:r>
            <a:rPr lang="en-US" sz="1100" b="0" i="0" u="none" strike="noStrike">
              <a:solidFill>
                <a:schemeClr val="dk1"/>
              </a:solidFill>
              <a:effectLst/>
              <a:latin typeface="+mn-lt"/>
              <a:ea typeface="+mn-ea"/>
              <a:cs typeface="+mn-cs"/>
            </a:rPr>
            <a:t>hether or not the supermarket home delivers for checkout customers</a:t>
          </a:r>
          <a:r>
            <a:rPr lang="en-US" sz="1100" baseline="0"/>
            <a:t> </a:t>
          </a:r>
          <a:r>
            <a:rPr lang="en-US" sz="1100" b="0" i="0" u="none" strike="noStrike">
              <a:solidFill>
                <a:schemeClr val="dk1"/>
              </a:solidFill>
              <a:effectLst/>
              <a:latin typeface="+mn-lt"/>
              <a:ea typeface="+mn-ea"/>
              <a:cs typeface="+mn-cs"/>
            </a:rPr>
            <a:t>and the total sales revenue for each supermarket for the financial year.</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HrsTrading</a:t>
          </a:r>
          <a:r>
            <a:rPr lang="en-US" sz="1100" b="0" i="0" u="none" strike="noStrike" baseline="0">
              <a:solidFill>
                <a:schemeClr val="dk1"/>
              </a:solidFill>
              <a:effectLst/>
              <a:latin typeface="+mn-lt"/>
              <a:ea typeface="+mn-ea"/>
              <a:cs typeface="+mn-cs"/>
            </a:rPr>
            <a:t> can be considered to be excluded from the sales sestimation model.</a:t>
          </a:r>
          <a:endParaRPr lang="en-US" sz="1100"/>
        </a:p>
      </xdr:txBody>
    </xdr:sp>
    <xdr:clientData/>
  </xdr:twoCellAnchor>
  <xdr:twoCellAnchor>
    <xdr:from>
      <xdr:col>98</xdr:col>
      <xdr:colOff>0</xdr:colOff>
      <xdr:row>22</xdr:row>
      <xdr:rowOff>0</xdr:rowOff>
    </xdr:from>
    <xdr:to>
      <xdr:col>103</xdr:col>
      <xdr:colOff>546100</xdr:colOff>
      <xdr:row>30</xdr:row>
      <xdr:rowOff>91440</xdr:rowOff>
    </xdr:to>
    <xdr:sp macro="" textlink="">
      <xdr:nvSpPr>
        <xdr:cNvPr id="23" name="TextBox 22">
          <a:extLst>
            <a:ext uri="{FF2B5EF4-FFF2-40B4-BE49-F238E27FC236}">
              <a16:creationId xmlns:a16="http://schemas.microsoft.com/office/drawing/2014/main" id="{160F4F53-CAB4-C548-82A6-30182F070802}"/>
            </a:ext>
          </a:extLst>
        </xdr:cNvPr>
        <xdr:cNvSpPr txBox="1"/>
      </xdr:nvSpPr>
      <xdr:spPr>
        <a:xfrm>
          <a:off x="79654400" y="4277360"/>
          <a:ext cx="4660900" cy="163576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a:t>There</a:t>
          </a:r>
          <a:r>
            <a:rPr lang="en-US" sz="1100" baseline="0"/>
            <a:t> appears an insignificant to no relationship between </a:t>
          </a:r>
          <a:r>
            <a:rPr lang="en-US" sz="1100" b="0" i="0" u="none" strike="noStrike" baseline="0">
              <a:solidFill>
                <a:schemeClr val="dk1"/>
              </a:solidFill>
              <a:effectLst/>
              <a:latin typeface="+mn-lt"/>
              <a:ea typeface="+mn-ea"/>
              <a:cs typeface="+mn-cs"/>
            </a:rPr>
            <a:t>the gender of the store manager </a:t>
          </a:r>
          <a:r>
            <a:rPr lang="en-US" sz="1100" b="0" i="0" u="none" strike="noStrike">
              <a:solidFill>
                <a:schemeClr val="dk1"/>
              </a:solidFill>
              <a:effectLst/>
              <a:latin typeface="+mn-lt"/>
              <a:ea typeface="+mn-ea"/>
              <a:cs typeface="+mn-cs"/>
            </a:rPr>
            <a:t>and the total sales revenue for each supermarket for the financial year.</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MngGender</a:t>
          </a:r>
          <a:r>
            <a:rPr lang="en-US" sz="1100" b="0" i="0" u="none" strike="noStrike" baseline="0">
              <a:solidFill>
                <a:schemeClr val="dk1"/>
              </a:solidFill>
              <a:effectLst/>
              <a:latin typeface="+mn-lt"/>
              <a:ea typeface="+mn-ea"/>
              <a:cs typeface="+mn-cs"/>
            </a:rPr>
            <a:t> can be considered to be excluded from the sales sestimation model.</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17929</xdr:colOff>
      <xdr:row>2</xdr:row>
      <xdr:rowOff>150906</xdr:rowOff>
    </xdr:from>
    <xdr:to>
      <xdr:col>24</xdr:col>
      <xdr:colOff>17929</xdr:colOff>
      <xdr:row>13</xdr:row>
      <xdr:rowOff>1493</xdr:rowOff>
    </xdr:to>
    <xdr:graphicFrame macro="">
      <xdr:nvGraphicFramePr>
        <xdr:cNvPr id="2" name="Chart 1">
          <a:extLst>
            <a:ext uri="{FF2B5EF4-FFF2-40B4-BE49-F238E27FC236}">
              <a16:creationId xmlns:a16="http://schemas.microsoft.com/office/drawing/2014/main" id="{412F5579-1420-084E-E781-091294153B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17930</xdr:colOff>
      <xdr:row>14</xdr:row>
      <xdr:rowOff>20171</xdr:rowOff>
    </xdr:from>
    <xdr:to>
      <xdr:col>24</xdr:col>
      <xdr:colOff>17930</xdr:colOff>
      <xdr:row>24</xdr:row>
      <xdr:rowOff>1495</xdr:rowOff>
    </xdr:to>
    <xdr:graphicFrame macro="">
      <xdr:nvGraphicFramePr>
        <xdr:cNvPr id="3" name="Chart 2">
          <a:extLst>
            <a:ext uri="{FF2B5EF4-FFF2-40B4-BE49-F238E27FC236}">
              <a16:creationId xmlns:a16="http://schemas.microsoft.com/office/drawing/2014/main" id="{440E615F-8D02-ED1D-6186-08544D0B4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802341</xdr:colOff>
      <xdr:row>24</xdr:row>
      <xdr:rowOff>169582</xdr:rowOff>
    </xdr:from>
    <xdr:to>
      <xdr:col>23</xdr:col>
      <xdr:colOff>802341</xdr:colOff>
      <xdr:row>35</xdr:row>
      <xdr:rowOff>7470</xdr:rowOff>
    </xdr:to>
    <xdr:graphicFrame macro="">
      <xdr:nvGraphicFramePr>
        <xdr:cNvPr id="4" name="Chart 3">
          <a:extLst>
            <a:ext uri="{FF2B5EF4-FFF2-40B4-BE49-F238E27FC236}">
              <a16:creationId xmlns:a16="http://schemas.microsoft.com/office/drawing/2014/main" id="{4C1F2171-0378-A15F-66AA-DEE850EDBB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802341</xdr:colOff>
      <xdr:row>35</xdr:row>
      <xdr:rowOff>169582</xdr:rowOff>
    </xdr:from>
    <xdr:to>
      <xdr:col>23</xdr:col>
      <xdr:colOff>802341</xdr:colOff>
      <xdr:row>46</xdr:row>
      <xdr:rowOff>57523</xdr:rowOff>
    </xdr:to>
    <xdr:graphicFrame macro="">
      <xdr:nvGraphicFramePr>
        <xdr:cNvPr id="5" name="Chart 4">
          <a:extLst>
            <a:ext uri="{FF2B5EF4-FFF2-40B4-BE49-F238E27FC236}">
              <a16:creationId xmlns:a16="http://schemas.microsoft.com/office/drawing/2014/main" id="{43E60B71-57FA-1CF9-B921-4C654834C8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17930</xdr:colOff>
      <xdr:row>47</xdr:row>
      <xdr:rowOff>113553</xdr:rowOff>
    </xdr:from>
    <xdr:to>
      <xdr:col>24</xdr:col>
      <xdr:colOff>17930</xdr:colOff>
      <xdr:row>57</xdr:row>
      <xdr:rowOff>169581</xdr:rowOff>
    </xdr:to>
    <xdr:graphicFrame macro="">
      <xdr:nvGraphicFramePr>
        <xdr:cNvPr id="6" name="Chart 5">
          <a:extLst>
            <a:ext uri="{FF2B5EF4-FFF2-40B4-BE49-F238E27FC236}">
              <a16:creationId xmlns:a16="http://schemas.microsoft.com/office/drawing/2014/main" id="{0A34990A-510A-C6DF-DF21-018C86FD9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912092</xdr:colOff>
      <xdr:row>16</xdr:row>
      <xdr:rowOff>1</xdr:rowOff>
    </xdr:from>
    <xdr:to>
      <xdr:col>16</xdr:col>
      <xdr:colOff>334819</xdr:colOff>
      <xdr:row>19</xdr:row>
      <xdr:rowOff>138546</xdr:rowOff>
    </xdr:to>
    <xdr:sp macro="" textlink="">
      <xdr:nvSpPr>
        <xdr:cNvPr id="7" name="TextBox 6">
          <a:extLst>
            <a:ext uri="{FF2B5EF4-FFF2-40B4-BE49-F238E27FC236}">
              <a16:creationId xmlns:a16="http://schemas.microsoft.com/office/drawing/2014/main" id="{EAEB2E99-4F73-3474-E26D-0A6BF6E34702}"/>
            </a:ext>
          </a:extLst>
        </xdr:cNvPr>
        <xdr:cNvSpPr txBox="1"/>
      </xdr:nvSpPr>
      <xdr:spPr>
        <a:xfrm>
          <a:off x="12307456" y="3175001"/>
          <a:ext cx="3071090" cy="727363"/>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Car space is excluded because</a:t>
          </a:r>
          <a:r>
            <a:rPr lang="en-US" sz="1100" baseline="0"/>
            <a:t> its p-value higher than 0.05, which means it is not statistically significant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38100</xdr:colOff>
      <xdr:row>23</xdr:row>
      <xdr:rowOff>177800</xdr:rowOff>
    </xdr:from>
    <xdr:to>
      <xdr:col>9</xdr:col>
      <xdr:colOff>150090</xdr:colOff>
      <xdr:row>27</xdr:row>
      <xdr:rowOff>143163</xdr:rowOff>
    </xdr:to>
    <xdr:sp macro="" textlink="">
      <xdr:nvSpPr>
        <xdr:cNvPr id="2" name="TextBox 1">
          <a:extLst>
            <a:ext uri="{FF2B5EF4-FFF2-40B4-BE49-F238E27FC236}">
              <a16:creationId xmlns:a16="http://schemas.microsoft.com/office/drawing/2014/main" id="{EB880C17-671D-1E48-8D26-1493B8529C00}"/>
            </a:ext>
          </a:extLst>
        </xdr:cNvPr>
        <xdr:cNvSpPr txBox="1"/>
      </xdr:nvSpPr>
      <xdr:spPr>
        <a:xfrm>
          <a:off x="4991100" y="4635500"/>
          <a:ext cx="3071090" cy="727363"/>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r>
            <a:rPr lang="en-US" sz="1100" baseline="0"/>
            <a:t> Staff </a:t>
          </a:r>
          <a:r>
            <a:rPr lang="en-US" sz="1100"/>
            <a:t> is excluded because</a:t>
          </a:r>
          <a:r>
            <a:rPr lang="en-US" sz="1100" baseline="0"/>
            <a:t> its p-value higher than 0.05, which means it is not statistically significant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6111</xdr:colOff>
      <xdr:row>42</xdr:row>
      <xdr:rowOff>17583</xdr:rowOff>
    </xdr:from>
    <xdr:to>
      <xdr:col>19</xdr:col>
      <xdr:colOff>733519</xdr:colOff>
      <xdr:row>52</xdr:row>
      <xdr:rowOff>17583</xdr:rowOff>
    </xdr:to>
    <xdr:graphicFrame macro="">
      <xdr:nvGraphicFramePr>
        <xdr:cNvPr id="2" name="Chart 1">
          <a:extLst>
            <a:ext uri="{FF2B5EF4-FFF2-40B4-BE49-F238E27FC236}">
              <a16:creationId xmlns:a16="http://schemas.microsoft.com/office/drawing/2014/main" id="{D1ECC3FF-B969-D3F4-B85B-DC407DAFD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798476</xdr:colOff>
      <xdr:row>41</xdr:row>
      <xdr:rowOff>181983</xdr:rowOff>
    </xdr:from>
    <xdr:to>
      <xdr:col>26</xdr:col>
      <xdr:colOff>807269</xdr:colOff>
      <xdr:row>51</xdr:row>
      <xdr:rowOff>165658</xdr:rowOff>
    </xdr:to>
    <xdr:graphicFrame macro="">
      <xdr:nvGraphicFramePr>
        <xdr:cNvPr id="3" name="Chart 2">
          <a:extLst>
            <a:ext uri="{FF2B5EF4-FFF2-40B4-BE49-F238E27FC236}">
              <a16:creationId xmlns:a16="http://schemas.microsoft.com/office/drawing/2014/main" id="{54FCA218-78C1-7F43-FBE9-454869E5BB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814371</xdr:colOff>
      <xdr:row>42</xdr:row>
      <xdr:rowOff>19906</xdr:rowOff>
    </xdr:from>
    <xdr:to>
      <xdr:col>33</xdr:col>
      <xdr:colOff>802365</xdr:colOff>
      <xdr:row>52</xdr:row>
      <xdr:rowOff>72440</xdr:rowOff>
    </xdr:to>
    <xdr:graphicFrame macro="">
      <xdr:nvGraphicFramePr>
        <xdr:cNvPr id="4" name="Chart 3">
          <a:extLst>
            <a:ext uri="{FF2B5EF4-FFF2-40B4-BE49-F238E27FC236}">
              <a16:creationId xmlns:a16="http://schemas.microsoft.com/office/drawing/2014/main" id="{31995340-6A37-7CA3-1EF1-E7555A0533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564616</xdr:colOff>
      <xdr:row>5</xdr:row>
      <xdr:rowOff>189000</xdr:rowOff>
    </xdr:from>
    <xdr:to>
      <xdr:col>12</xdr:col>
      <xdr:colOff>254000</xdr:colOff>
      <xdr:row>10</xdr:row>
      <xdr:rowOff>81280</xdr:rowOff>
    </xdr:to>
    <xdr:sp macro="" textlink="">
      <xdr:nvSpPr>
        <xdr:cNvPr id="5" name="TextBox 4">
          <a:extLst>
            <a:ext uri="{FF2B5EF4-FFF2-40B4-BE49-F238E27FC236}">
              <a16:creationId xmlns:a16="http://schemas.microsoft.com/office/drawing/2014/main" id="{66AEA509-F2DB-2695-96A8-3E83FDB6F1CE}"/>
            </a:ext>
          </a:extLst>
        </xdr:cNvPr>
        <xdr:cNvSpPr txBox="1"/>
      </xdr:nvSpPr>
      <xdr:spPr>
        <a:xfrm>
          <a:off x="7696936" y="1154200"/>
          <a:ext cx="4108984" cy="86764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R-Square</a:t>
          </a:r>
          <a:r>
            <a:rPr lang="en-US" sz="1100" baseline="0"/>
            <a:t> value is 76.4%. This value indicates that 76.4% of the variation in the total sales revenue for each supermarket can be explained by the model. The value of R-Square is quite high, indicating a strong predictive power for the regression model </a:t>
          </a:r>
          <a:endParaRPr lang="en-US" sz="1100"/>
        </a:p>
      </xdr:txBody>
    </xdr:sp>
    <xdr:clientData/>
  </xdr:twoCellAnchor>
  <xdr:twoCellAnchor>
    <xdr:from>
      <xdr:col>8</xdr:col>
      <xdr:colOff>564356</xdr:colOff>
      <xdr:row>11</xdr:row>
      <xdr:rowOff>13805</xdr:rowOff>
    </xdr:from>
    <xdr:to>
      <xdr:col>12</xdr:col>
      <xdr:colOff>288934</xdr:colOff>
      <xdr:row>14</xdr:row>
      <xdr:rowOff>154166</xdr:rowOff>
    </xdr:to>
    <xdr:sp macro="" textlink="">
      <xdr:nvSpPr>
        <xdr:cNvPr id="6" name="TextBox 5">
          <a:extLst>
            <a:ext uri="{FF2B5EF4-FFF2-40B4-BE49-F238E27FC236}">
              <a16:creationId xmlns:a16="http://schemas.microsoft.com/office/drawing/2014/main" id="{DC1A71C6-003E-7E4A-AB9D-23B11C718874}"/>
            </a:ext>
          </a:extLst>
        </xdr:cNvPr>
        <xdr:cNvSpPr txBox="1"/>
      </xdr:nvSpPr>
      <xdr:spPr>
        <a:xfrm>
          <a:off x="7687753" y="2089767"/>
          <a:ext cx="4137014" cy="718373"/>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remaining 23.6%</a:t>
          </a:r>
          <a:r>
            <a:rPr lang="en-US" sz="1100" baseline="0"/>
            <a:t> of variation in sales revenue would be explained by other factors not included in the model.</a:t>
          </a:r>
          <a:endParaRPr lang="en-US" sz="1100"/>
        </a:p>
      </xdr:txBody>
    </xdr:sp>
    <xdr:clientData/>
  </xdr:twoCellAnchor>
  <xdr:twoCellAnchor>
    <xdr:from>
      <xdr:col>12</xdr:col>
      <xdr:colOff>625576</xdr:colOff>
      <xdr:row>6</xdr:row>
      <xdr:rowOff>16280</xdr:rowOff>
    </xdr:from>
    <xdr:to>
      <xdr:col>17</xdr:col>
      <xdr:colOff>508000</xdr:colOff>
      <xdr:row>10</xdr:row>
      <xdr:rowOff>114300</xdr:rowOff>
    </xdr:to>
    <xdr:sp macro="" textlink="">
      <xdr:nvSpPr>
        <xdr:cNvPr id="7" name="TextBox 6">
          <a:extLst>
            <a:ext uri="{FF2B5EF4-FFF2-40B4-BE49-F238E27FC236}">
              <a16:creationId xmlns:a16="http://schemas.microsoft.com/office/drawing/2014/main" id="{2266B899-DAAA-2A43-A4D3-E92480C6804A}"/>
            </a:ext>
          </a:extLst>
        </xdr:cNvPr>
        <xdr:cNvSpPr txBox="1"/>
      </xdr:nvSpPr>
      <xdr:spPr>
        <a:xfrm>
          <a:off x="12169876" y="1159280"/>
          <a:ext cx="4124224" cy="87272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Adjusted R-Square</a:t>
          </a:r>
          <a:r>
            <a:rPr lang="en-US" sz="1100" baseline="0"/>
            <a:t> of 0.761 means that 76.1 of the variation in the total sales revenue is explained by variation in Wages and Adv, taking into account the sample size, and the number of independent variables</a:t>
          </a:r>
          <a:endParaRPr lang="en-US" sz="1100"/>
        </a:p>
      </xdr:txBody>
    </xdr:sp>
    <xdr:clientData/>
  </xdr:twoCellAnchor>
  <xdr:twoCellAnchor>
    <xdr:from>
      <xdr:col>16</xdr:col>
      <xdr:colOff>11742</xdr:colOff>
      <xdr:row>19</xdr:row>
      <xdr:rowOff>7813</xdr:rowOff>
    </xdr:from>
    <xdr:to>
      <xdr:col>21</xdr:col>
      <xdr:colOff>59266</xdr:colOff>
      <xdr:row>24</xdr:row>
      <xdr:rowOff>160866</xdr:rowOff>
    </xdr:to>
    <xdr:sp macro="" textlink="">
      <xdr:nvSpPr>
        <xdr:cNvPr id="8" name="TextBox 7">
          <a:extLst>
            <a:ext uri="{FF2B5EF4-FFF2-40B4-BE49-F238E27FC236}">
              <a16:creationId xmlns:a16="http://schemas.microsoft.com/office/drawing/2014/main" id="{3EC77A33-66F3-E24A-85DD-0A811FD21A82}"/>
            </a:ext>
          </a:extLst>
        </xdr:cNvPr>
        <xdr:cNvSpPr txBox="1"/>
      </xdr:nvSpPr>
      <xdr:spPr>
        <a:xfrm>
          <a:off x="15014675" y="3733146"/>
          <a:ext cx="4196191" cy="1143653"/>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Decision:</a:t>
          </a:r>
          <a:r>
            <a:rPr lang="en-US" sz="1100" baseline="0"/>
            <a:t> Reject H0 at </a:t>
          </a:r>
          <a:r>
            <a:rPr lang="el-GR" sz="1100">
              <a:solidFill>
                <a:schemeClr val="dk1"/>
              </a:solidFill>
              <a:effectLst/>
              <a:latin typeface="+mn-lt"/>
              <a:ea typeface="+mn-ea"/>
              <a:cs typeface="+mn-cs"/>
            </a:rPr>
            <a:t>α</a:t>
          </a:r>
          <a:r>
            <a:rPr lang="en-AU" sz="1100">
              <a:solidFill>
                <a:schemeClr val="dk1"/>
              </a:solidFill>
              <a:effectLst/>
              <a:latin typeface="+mn-lt"/>
              <a:ea typeface="+mn-ea"/>
              <a:cs typeface="+mn-cs"/>
            </a:rPr>
            <a:t> = 0.05</a:t>
          </a:r>
          <a:r>
            <a:rPr lang="en-AU" sz="1100" baseline="0">
              <a:solidFill>
                <a:schemeClr val="dk1"/>
              </a:solidFill>
              <a:effectLst/>
              <a:latin typeface="+mn-lt"/>
              <a:ea typeface="+mn-ea"/>
              <a:cs typeface="+mn-cs"/>
            </a:rPr>
            <a:t> </a:t>
          </a:r>
          <a:endParaRPr lang="en-AU"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Conclusion:</a:t>
          </a:r>
          <a:r>
            <a:rPr lang="en-AU" sz="1100" baseline="0">
              <a:solidFill>
                <a:schemeClr val="dk1"/>
              </a:solidFill>
              <a:effectLst/>
              <a:latin typeface="+mn-lt"/>
              <a:ea typeface="+mn-ea"/>
              <a:cs typeface="+mn-cs"/>
            </a:rPr>
            <a:t> The regression model does explain a significant portion of the variation in sales revenue. That means, there is at least one independent variable affect sales revenue of the supermarket</a:t>
          </a:r>
        </a:p>
        <a:p>
          <a:pPr marL="0" marR="0" lvl="0" indent="0" defTabSz="914400" eaLnBrk="1" fontAlgn="auto" latinLnBrk="0" hangingPunct="1">
            <a:lnSpc>
              <a:spcPct val="100000"/>
            </a:lnSpc>
            <a:spcBef>
              <a:spcPts val="0"/>
            </a:spcBef>
            <a:spcAft>
              <a:spcPts val="0"/>
            </a:spcAft>
            <a:buClrTx/>
            <a:buSzTx/>
            <a:buFontTx/>
            <a:buNone/>
            <a:tabLst/>
            <a:defRPr/>
          </a:pPr>
          <a:endParaRPr lang="el-GR" sz="1100">
            <a:solidFill>
              <a:schemeClr val="dk1"/>
            </a:solidFill>
            <a:effectLst/>
            <a:latin typeface="+mn-lt"/>
            <a:ea typeface="+mn-ea"/>
            <a:cs typeface="+mn-cs"/>
          </a:endParaRPr>
        </a:p>
        <a:p>
          <a:endParaRPr lang="en-US" sz="1100"/>
        </a:p>
      </xdr:txBody>
    </xdr:sp>
    <xdr:clientData/>
  </xdr:twoCellAnchor>
  <xdr:twoCellAnchor>
    <xdr:from>
      <xdr:col>22</xdr:col>
      <xdr:colOff>4979</xdr:colOff>
      <xdr:row>19</xdr:row>
      <xdr:rowOff>9960</xdr:rowOff>
    </xdr:from>
    <xdr:to>
      <xdr:col>27</xdr:col>
      <xdr:colOff>52504</xdr:colOff>
      <xdr:row>24</xdr:row>
      <xdr:rowOff>163013</xdr:rowOff>
    </xdr:to>
    <xdr:sp macro="" textlink="">
      <xdr:nvSpPr>
        <xdr:cNvPr id="9" name="TextBox 8">
          <a:extLst>
            <a:ext uri="{FF2B5EF4-FFF2-40B4-BE49-F238E27FC236}">
              <a16:creationId xmlns:a16="http://schemas.microsoft.com/office/drawing/2014/main" id="{56EF127B-CBD7-F24F-89CC-85A2E2966A1A}"/>
            </a:ext>
          </a:extLst>
        </xdr:cNvPr>
        <xdr:cNvSpPr txBox="1"/>
      </xdr:nvSpPr>
      <xdr:spPr>
        <a:xfrm>
          <a:off x="19918579" y="3921560"/>
          <a:ext cx="4175025" cy="1130953"/>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Decision:</a:t>
          </a:r>
          <a:r>
            <a:rPr lang="en-US" sz="1100" baseline="0"/>
            <a:t> Reject H0 at </a:t>
          </a:r>
          <a:r>
            <a:rPr lang="el-GR" sz="1100">
              <a:solidFill>
                <a:schemeClr val="dk1"/>
              </a:solidFill>
              <a:effectLst/>
              <a:latin typeface="+mn-lt"/>
              <a:ea typeface="+mn-ea"/>
              <a:cs typeface="+mn-cs"/>
            </a:rPr>
            <a:t>α</a:t>
          </a:r>
          <a:r>
            <a:rPr lang="en-AU" sz="1100">
              <a:solidFill>
                <a:schemeClr val="dk1"/>
              </a:solidFill>
              <a:effectLst/>
              <a:latin typeface="+mn-lt"/>
              <a:ea typeface="+mn-ea"/>
              <a:cs typeface="+mn-cs"/>
            </a:rPr>
            <a:t> = 0.05. </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Conclusion:</a:t>
          </a:r>
          <a:r>
            <a:rPr lang="en-AU" sz="1100" baseline="0">
              <a:solidFill>
                <a:schemeClr val="dk1"/>
              </a:solidFill>
              <a:effectLst/>
              <a:latin typeface="+mn-lt"/>
              <a:ea typeface="+mn-ea"/>
              <a:cs typeface="+mn-cs"/>
            </a:rPr>
            <a:t> Both Wages and Adv have statistically significant effect on the total sales revenue at 5% level of significance</a:t>
          </a:r>
        </a:p>
        <a:p>
          <a:pPr marL="0" marR="0" lvl="0" indent="0" defTabSz="914400" eaLnBrk="1" fontAlgn="auto" latinLnBrk="0" hangingPunct="1">
            <a:lnSpc>
              <a:spcPct val="100000"/>
            </a:lnSpc>
            <a:spcBef>
              <a:spcPts val="0"/>
            </a:spcBef>
            <a:spcAft>
              <a:spcPts val="0"/>
            </a:spcAft>
            <a:buClrTx/>
            <a:buSzTx/>
            <a:buFontTx/>
            <a:buNone/>
            <a:tabLst/>
            <a:defRPr/>
          </a:pPr>
          <a:endParaRPr lang="el-GR" sz="1100">
            <a:solidFill>
              <a:schemeClr val="dk1"/>
            </a:solidFill>
            <a:effectLst/>
            <a:latin typeface="+mn-lt"/>
            <a:ea typeface="+mn-ea"/>
            <a:cs typeface="+mn-cs"/>
          </a:endParaRPr>
        </a:p>
        <a:p>
          <a:endParaRPr lang="en-US" sz="1100"/>
        </a:p>
      </xdr:txBody>
    </xdr:sp>
    <xdr:clientData/>
  </xdr:twoCellAnchor>
  <xdr:twoCellAnchor>
    <xdr:from>
      <xdr:col>15</xdr:col>
      <xdr:colOff>812923</xdr:colOff>
      <xdr:row>29</xdr:row>
      <xdr:rowOff>1479</xdr:rowOff>
    </xdr:from>
    <xdr:to>
      <xdr:col>27</xdr:col>
      <xdr:colOff>23090</xdr:colOff>
      <xdr:row>39</xdr:row>
      <xdr:rowOff>127000</xdr:rowOff>
    </xdr:to>
    <xdr:sp macro="" textlink="">
      <xdr:nvSpPr>
        <xdr:cNvPr id="10" name="TextBox 9">
          <a:extLst>
            <a:ext uri="{FF2B5EF4-FFF2-40B4-BE49-F238E27FC236}">
              <a16:creationId xmlns:a16="http://schemas.microsoft.com/office/drawing/2014/main" id="{25B832CF-1066-514E-9344-0D396117A316}"/>
            </a:ext>
          </a:extLst>
        </xdr:cNvPr>
        <xdr:cNvSpPr txBox="1"/>
      </xdr:nvSpPr>
      <xdr:spPr>
        <a:xfrm>
          <a:off x="14938787" y="5849252"/>
          <a:ext cx="9116167" cy="2042066"/>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t>b0</a:t>
          </a:r>
          <a:r>
            <a:rPr lang="en-AU" sz="1100" baseline="0"/>
            <a:t> (intercept) of 1.74 means that on average, the total sales revenue for a supermarket with no spending on wage and advertising is 1.74 million dollar.</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b1 (coefficient of 'Wages) of 2.44 means that for each million dollar extra spent on wages, and assuming no change in spending in advertising and promotions, a supermarket's total sales revenue would increase, on average, an extra of 2.44 million dollar.</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b2 (coefficent</a:t>
          </a:r>
          <a:r>
            <a:rPr lang="en-AU" sz="1100" baseline="0">
              <a:solidFill>
                <a:schemeClr val="dk1"/>
              </a:solidFill>
              <a:effectLst/>
              <a:latin typeface="+mn-lt"/>
              <a:ea typeface="+mn-ea"/>
              <a:cs typeface="+mn-cs"/>
            </a:rPr>
            <a:t> of 'Adv') of 0.028 means that every 1000 dollar increase in advertisement and promotion spending and  assuming no change in spending on wages and bill, a supermarket's total sales revenue would increase, on average, an extra of 28,000 dollar</a:t>
          </a:r>
          <a:endParaRPr lang="el-GR" sz="1100">
            <a:solidFill>
              <a:schemeClr val="dk1"/>
            </a:solidFill>
            <a:effectLst/>
            <a:latin typeface="+mn-lt"/>
            <a:ea typeface="+mn-ea"/>
            <a:cs typeface="+mn-cs"/>
          </a:endParaRPr>
        </a:p>
        <a:p>
          <a:endParaRPr lang="en-US" sz="1100"/>
        </a:p>
      </xdr:txBody>
    </xdr:sp>
    <xdr:clientData/>
  </xdr:twoCellAnchor>
  <xdr:twoCellAnchor>
    <xdr:from>
      <xdr:col>16</xdr:col>
      <xdr:colOff>0</xdr:colOff>
      <xdr:row>56</xdr:row>
      <xdr:rowOff>1</xdr:rowOff>
    </xdr:from>
    <xdr:to>
      <xdr:col>27</xdr:col>
      <xdr:colOff>35667</xdr:colOff>
      <xdr:row>58</xdr:row>
      <xdr:rowOff>83432</xdr:rowOff>
    </xdr:to>
    <xdr:sp macro="" textlink="">
      <xdr:nvSpPr>
        <xdr:cNvPr id="11" name="TextBox 10">
          <a:extLst>
            <a:ext uri="{FF2B5EF4-FFF2-40B4-BE49-F238E27FC236}">
              <a16:creationId xmlns:a16="http://schemas.microsoft.com/office/drawing/2014/main" id="{78CF3E01-CA29-DB44-A35F-AA0B18128A51}"/>
            </a:ext>
          </a:extLst>
        </xdr:cNvPr>
        <xdr:cNvSpPr txBox="1"/>
      </xdr:nvSpPr>
      <xdr:spPr>
        <a:xfrm>
          <a:off x="14943358" y="11216789"/>
          <a:ext cx="9111068" cy="47277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t>There are some outliers from the residuals that require</a:t>
          </a:r>
          <a:r>
            <a:rPr lang="en-AU" sz="1100" baseline="0"/>
            <a:t> further investigation to ensure the model met all the assumptions.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6350</xdr:colOff>
      <xdr:row>7</xdr:row>
      <xdr:rowOff>177800</xdr:rowOff>
    </xdr:from>
    <xdr:to>
      <xdr:col>8</xdr:col>
      <xdr:colOff>450850</xdr:colOff>
      <xdr:row>22</xdr:row>
      <xdr:rowOff>63500</xdr:rowOff>
    </xdr:to>
    <xdr:graphicFrame macro="">
      <xdr:nvGraphicFramePr>
        <xdr:cNvPr id="3" name="Chart 2">
          <a:extLst>
            <a:ext uri="{FF2B5EF4-FFF2-40B4-BE49-F238E27FC236}">
              <a16:creationId xmlns:a16="http://schemas.microsoft.com/office/drawing/2014/main" id="{89F359B5-4F84-0A18-1AA4-3C46D8241E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12700</xdr:colOff>
      <xdr:row>7</xdr:row>
      <xdr:rowOff>152400</xdr:rowOff>
    </xdr:from>
    <xdr:to>
      <xdr:col>17</xdr:col>
      <xdr:colOff>457200</xdr:colOff>
      <xdr:row>22</xdr:row>
      <xdr:rowOff>38100</xdr:rowOff>
    </xdr:to>
    <xdr:graphicFrame macro="">
      <xdr:nvGraphicFramePr>
        <xdr:cNvPr id="4" name="Chart 3">
          <a:extLst>
            <a:ext uri="{FF2B5EF4-FFF2-40B4-BE49-F238E27FC236}">
              <a16:creationId xmlns:a16="http://schemas.microsoft.com/office/drawing/2014/main" id="{86A49A50-9FDB-EB6A-DAF9-6E78D7AD8D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155</xdr:row>
      <xdr:rowOff>0</xdr:rowOff>
    </xdr:from>
    <xdr:to>
      <xdr:col>9</xdr:col>
      <xdr:colOff>319099</xdr:colOff>
      <xdr:row>162</xdr:row>
      <xdr:rowOff>150519</xdr:rowOff>
    </xdr:to>
    <xdr:sp macro="" textlink="">
      <xdr:nvSpPr>
        <xdr:cNvPr id="5" name="TextBox 4">
          <a:extLst>
            <a:ext uri="{FF2B5EF4-FFF2-40B4-BE49-F238E27FC236}">
              <a16:creationId xmlns:a16="http://schemas.microsoft.com/office/drawing/2014/main" id="{0F52ECD0-78C4-7641-96F6-FBBDA4CCB6AB}"/>
            </a:ext>
          </a:extLst>
        </xdr:cNvPr>
        <xdr:cNvSpPr txBox="1"/>
      </xdr:nvSpPr>
      <xdr:spPr>
        <a:xfrm>
          <a:off x="4381500" y="29425900"/>
          <a:ext cx="3621099" cy="1318919"/>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 </a:t>
          </a:r>
        </a:p>
        <a:p>
          <a:endParaRPr lang="en-US" sz="1100" b="1"/>
        </a:p>
        <a:p>
          <a:r>
            <a:rPr lang="en-US" sz="1100" b="1"/>
            <a:t>Descriptive statistics</a:t>
          </a:r>
          <a:r>
            <a:rPr lang="en-US" sz="1100" b="1" baseline="0"/>
            <a:t> are used for the interaction chart as it has been established that number of promotional campaigns moderate the relationship between advertising expenditure and bike sales. </a:t>
          </a:r>
          <a:endParaRPr lang="en-US" sz="1100" b="1"/>
        </a:p>
      </xdr:txBody>
    </xdr:sp>
    <xdr:clientData/>
  </xdr:twoCellAnchor>
  <xdr:twoCellAnchor>
    <xdr:from>
      <xdr:col>3</xdr:col>
      <xdr:colOff>25400</xdr:colOff>
      <xdr:row>23</xdr:row>
      <xdr:rowOff>165101</xdr:rowOff>
    </xdr:from>
    <xdr:to>
      <xdr:col>8</xdr:col>
      <xdr:colOff>241300</xdr:colOff>
      <xdr:row>26</xdr:row>
      <xdr:rowOff>12701</xdr:rowOff>
    </xdr:to>
    <xdr:sp macro="" textlink="">
      <xdr:nvSpPr>
        <xdr:cNvPr id="6" name="TextBox 5">
          <a:extLst>
            <a:ext uri="{FF2B5EF4-FFF2-40B4-BE49-F238E27FC236}">
              <a16:creationId xmlns:a16="http://schemas.microsoft.com/office/drawing/2014/main" id="{AF564698-6111-BC40-B583-200DC8F416C5}"/>
            </a:ext>
          </a:extLst>
        </xdr:cNvPr>
        <xdr:cNvSpPr txBox="1"/>
      </xdr:nvSpPr>
      <xdr:spPr>
        <a:xfrm>
          <a:off x="2755900" y="4546601"/>
          <a:ext cx="4343400" cy="41910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Linear relationship is confirmed for Advertising</a:t>
          </a:r>
          <a:r>
            <a:rPr lang="en-US" sz="1100" b="0" baseline="0"/>
            <a:t> and Bike sales</a:t>
          </a:r>
          <a:endParaRPr lang="en-US" sz="1100" b="0"/>
        </a:p>
      </xdr:txBody>
    </xdr:sp>
    <xdr:clientData/>
  </xdr:twoCellAnchor>
  <xdr:twoCellAnchor>
    <xdr:from>
      <xdr:col>12</xdr:col>
      <xdr:colOff>25400</xdr:colOff>
      <xdr:row>24</xdr:row>
      <xdr:rowOff>0</xdr:rowOff>
    </xdr:from>
    <xdr:to>
      <xdr:col>17</xdr:col>
      <xdr:colOff>241300</xdr:colOff>
      <xdr:row>26</xdr:row>
      <xdr:rowOff>38100</xdr:rowOff>
    </xdr:to>
    <xdr:sp macro="" textlink="">
      <xdr:nvSpPr>
        <xdr:cNvPr id="7" name="TextBox 6">
          <a:extLst>
            <a:ext uri="{FF2B5EF4-FFF2-40B4-BE49-F238E27FC236}">
              <a16:creationId xmlns:a16="http://schemas.microsoft.com/office/drawing/2014/main" id="{ED0AECDE-5E10-014B-9340-883132CCB728}"/>
            </a:ext>
          </a:extLst>
        </xdr:cNvPr>
        <xdr:cNvSpPr txBox="1"/>
      </xdr:nvSpPr>
      <xdr:spPr>
        <a:xfrm>
          <a:off x="10185400" y="4572000"/>
          <a:ext cx="4343400" cy="41910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Linear relationship is confirmed for Promotions</a:t>
          </a:r>
          <a:r>
            <a:rPr lang="en-US" sz="1100" b="0" baseline="0"/>
            <a:t> and Bike sales</a:t>
          </a:r>
          <a:endParaRPr lang="en-US" sz="1100" b="0"/>
        </a:p>
      </xdr:txBody>
    </xdr:sp>
    <xdr:clientData/>
  </xdr:twoCellAnchor>
  <xdr:twoCellAnchor>
    <xdr:from>
      <xdr:col>22</xdr:col>
      <xdr:colOff>8467</xdr:colOff>
      <xdr:row>7</xdr:row>
      <xdr:rowOff>160867</xdr:rowOff>
    </xdr:from>
    <xdr:to>
      <xdr:col>27</xdr:col>
      <xdr:colOff>431800</xdr:colOff>
      <xdr:row>22</xdr:row>
      <xdr:rowOff>110067</xdr:rowOff>
    </xdr:to>
    <xdr:graphicFrame macro="">
      <xdr:nvGraphicFramePr>
        <xdr:cNvPr id="8" name="Chart 7">
          <a:extLst>
            <a:ext uri="{FF2B5EF4-FFF2-40B4-BE49-F238E27FC236}">
              <a16:creationId xmlns:a16="http://schemas.microsoft.com/office/drawing/2014/main" id="{30DAA14A-39CA-6FAC-466F-AB357E18EB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320261</xdr:colOff>
      <xdr:row>24</xdr:row>
      <xdr:rowOff>22087</xdr:rowOff>
    </xdr:from>
    <xdr:to>
      <xdr:col>27</xdr:col>
      <xdr:colOff>536161</xdr:colOff>
      <xdr:row>26</xdr:row>
      <xdr:rowOff>60187</xdr:rowOff>
    </xdr:to>
    <xdr:sp macro="" textlink="">
      <xdr:nvSpPr>
        <xdr:cNvPr id="9" name="TextBox 8">
          <a:extLst>
            <a:ext uri="{FF2B5EF4-FFF2-40B4-BE49-F238E27FC236}">
              <a16:creationId xmlns:a16="http://schemas.microsoft.com/office/drawing/2014/main" id="{39095744-6140-0B4F-8251-3569C33E0E01}"/>
            </a:ext>
          </a:extLst>
        </xdr:cNvPr>
        <xdr:cNvSpPr txBox="1"/>
      </xdr:nvSpPr>
      <xdr:spPr>
        <a:xfrm>
          <a:off x="18784957" y="4527826"/>
          <a:ext cx="4357204" cy="413578"/>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Linear relationship is confirmed for Interaction effect</a:t>
          </a:r>
          <a:r>
            <a:rPr lang="en-US" sz="1100" b="0" baseline="0"/>
            <a:t> and Bike sales</a:t>
          </a:r>
          <a:endParaRPr lang="en-US" sz="1100" b="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867570</xdr:colOff>
      <xdr:row>48</xdr:row>
      <xdr:rowOff>301</xdr:rowOff>
    </xdr:from>
    <xdr:to>
      <xdr:col>19</xdr:col>
      <xdr:colOff>765596</xdr:colOff>
      <xdr:row>58</xdr:row>
      <xdr:rowOff>34017</xdr:rowOff>
    </xdr:to>
    <xdr:graphicFrame macro="">
      <xdr:nvGraphicFramePr>
        <xdr:cNvPr id="2" name="Chart 1">
          <a:extLst>
            <a:ext uri="{FF2B5EF4-FFF2-40B4-BE49-F238E27FC236}">
              <a16:creationId xmlns:a16="http://schemas.microsoft.com/office/drawing/2014/main" id="{DD047D39-24CE-140C-5EB8-04C04A47AE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43569</xdr:colOff>
      <xdr:row>60</xdr:row>
      <xdr:rowOff>37651</xdr:rowOff>
    </xdr:from>
    <xdr:to>
      <xdr:col>19</xdr:col>
      <xdr:colOff>507513</xdr:colOff>
      <xdr:row>70</xdr:row>
      <xdr:rowOff>68033</xdr:rowOff>
    </xdr:to>
    <xdr:graphicFrame macro="">
      <xdr:nvGraphicFramePr>
        <xdr:cNvPr id="3" name="Chart 2">
          <a:extLst>
            <a:ext uri="{FF2B5EF4-FFF2-40B4-BE49-F238E27FC236}">
              <a16:creationId xmlns:a16="http://schemas.microsoft.com/office/drawing/2014/main" id="{0D038790-2A29-FD67-0614-131514FAE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99793</xdr:colOff>
      <xdr:row>74</xdr:row>
      <xdr:rowOff>20005</xdr:rowOff>
    </xdr:from>
    <xdr:to>
      <xdr:col>19</xdr:col>
      <xdr:colOff>449557</xdr:colOff>
      <xdr:row>84</xdr:row>
      <xdr:rowOff>52261</xdr:rowOff>
    </xdr:to>
    <xdr:graphicFrame macro="">
      <xdr:nvGraphicFramePr>
        <xdr:cNvPr id="4" name="Chart 3">
          <a:extLst>
            <a:ext uri="{FF2B5EF4-FFF2-40B4-BE49-F238E27FC236}">
              <a16:creationId xmlns:a16="http://schemas.microsoft.com/office/drawing/2014/main" id="{E6D18E8F-C627-9DCC-4190-EF3022421D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98615</xdr:colOff>
      <xdr:row>88</xdr:row>
      <xdr:rowOff>12554</xdr:rowOff>
    </xdr:from>
    <xdr:to>
      <xdr:col>19</xdr:col>
      <xdr:colOff>422142</xdr:colOff>
      <xdr:row>98</xdr:row>
      <xdr:rowOff>103268</xdr:rowOff>
    </xdr:to>
    <xdr:graphicFrame macro="">
      <xdr:nvGraphicFramePr>
        <xdr:cNvPr id="5" name="Chart 4">
          <a:extLst>
            <a:ext uri="{FF2B5EF4-FFF2-40B4-BE49-F238E27FC236}">
              <a16:creationId xmlns:a16="http://schemas.microsoft.com/office/drawing/2014/main" id="{37588D0C-9D1E-12CF-EFFD-7153C0E99F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16032</xdr:colOff>
      <xdr:row>22</xdr:row>
      <xdr:rowOff>17865</xdr:rowOff>
    </xdr:from>
    <xdr:to>
      <xdr:col>26</xdr:col>
      <xdr:colOff>27819</xdr:colOff>
      <xdr:row>30</xdr:row>
      <xdr:rowOff>17865</xdr:rowOff>
    </xdr:to>
    <xdr:sp macro="" textlink="">
      <xdr:nvSpPr>
        <xdr:cNvPr id="7" name="TextBox 6">
          <a:extLst>
            <a:ext uri="{FF2B5EF4-FFF2-40B4-BE49-F238E27FC236}">
              <a16:creationId xmlns:a16="http://schemas.microsoft.com/office/drawing/2014/main" id="{6B13A7ED-85D1-A0E1-A79A-FF5E74016F53}"/>
            </a:ext>
          </a:extLst>
        </xdr:cNvPr>
        <xdr:cNvSpPr txBox="1"/>
      </xdr:nvSpPr>
      <xdr:spPr>
        <a:xfrm>
          <a:off x="17542032" y="4285065"/>
          <a:ext cx="7123787" cy="154940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binteraction</a:t>
          </a:r>
          <a:r>
            <a:rPr lang="en-US" sz="1100" baseline="0"/>
            <a:t> = 2.38, with p-value 0.0000 &lt; 0.05</a:t>
          </a:r>
        </a:p>
        <a:p>
          <a:r>
            <a:rPr lang="en-US" sz="1100" baseline="0"/>
            <a:t>We conclude that at 5% significance, interaction does exist in the regression model. In other words, effect of advertising expenses on bike sales does depend of the number of promotional campaigns value. </a:t>
          </a:r>
          <a:endParaRPr lang="en-US" sz="1100"/>
        </a:p>
      </xdr:txBody>
    </xdr:sp>
    <xdr:clientData/>
  </xdr:twoCellAnchor>
  <xdr:twoCellAnchor>
    <xdr:from>
      <xdr:col>7</xdr:col>
      <xdr:colOff>213620</xdr:colOff>
      <xdr:row>1</xdr:row>
      <xdr:rowOff>132080</xdr:rowOff>
    </xdr:from>
    <xdr:to>
      <xdr:col>10</xdr:col>
      <xdr:colOff>1007904</xdr:colOff>
      <xdr:row>6</xdr:row>
      <xdr:rowOff>14200</xdr:rowOff>
    </xdr:to>
    <xdr:sp macro="" textlink="">
      <xdr:nvSpPr>
        <xdr:cNvPr id="6" name="TextBox 5">
          <a:extLst>
            <a:ext uri="{FF2B5EF4-FFF2-40B4-BE49-F238E27FC236}">
              <a16:creationId xmlns:a16="http://schemas.microsoft.com/office/drawing/2014/main" id="{8B8E5BC0-716E-4D4A-B0A8-8E00C076D7BA}"/>
            </a:ext>
          </a:extLst>
        </xdr:cNvPr>
        <xdr:cNvSpPr txBox="1"/>
      </xdr:nvSpPr>
      <xdr:spPr>
        <a:xfrm>
          <a:off x="6675380" y="325120"/>
          <a:ext cx="4096284" cy="85748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R-Square</a:t>
          </a:r>
          <a:r>
            <a:rPr lang="en-US" sz="1100" baseline="0"/>
            <a:t> value is 90.4%. This value indicates that 90.4% of the variation in the total bike sales can be explained by the model. The value of R-Square is high, indicating a strong predictive power for the regression model </a:t>
          </a:r>
          <a:endParaRPr lang="en-US" sz="1100"/>
        </a:p>
      </xdr:txBody>
    </xdr:sp>
    <xdr:clientData/>
  </xdr:twoCellAnchor>
  <xdr:twoCellAnchor>
    <xdr:from>
      <xdr:col>7</xdr:col>
      <xdr:colOff>213360</xdr:colOff>
      <xdr:row>6</xdr:row>
      <xdr:rowOff>137225</xdr:rowOff>
    </xdr:from>
    <xdr:to>
      <xdr:col>10</xdr:col>
      <xdr:colOff>1042838</xdr:colOff>
      <xdr:row>10</xdr:row>
      <xdr:rowOff>89626</xdr:rowOff>
    </xdr:to>
    <xdr:sp macro="" textlink="">
      <xdr:nvSpPr>
        <xdr:cNvPr id="8" name="TextBox 7">
          <a:extLst>
            <a:ext uri="{FF2B5EF4-FFF2-40B4-BE49-F238E27FC236}">
              <a16:creationId xmlns:a16="http://schemas.microsoft.com/office/drawing/2014/main" id="{AF52C0AE-4261-B746-B2EB-0354A9FF56E6}"/>
            </a:ext>
          </a:extLst>
        </xdr:cNvPr>
        <xdr:cNvSpPr txBox="1"/>
      </xdr:nvSpPr>
      <xdr:spPr>
        <a:xfrm>
          <a:off x="6675120" y="1305625"/>
          <a:ext cx="4131478" cy="724561"/>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remaining 9.6% </a:t>
          </a:r>
          <a:r>
            <a:rPr lang="en-US" sz="1100" baseline="0"/>
            <a:t>of variation in bike sales would be explained by other factors not included in the model.</a:t>
          </a:r>
          <a:endParaRPr lang="en-US" sz="1100"/>
        </a:p>
      </xdr:txBody>
    </xdr:sp>
    <xdr:clientData/>
  </xdr:twoCellAnchor>
  <xdr:twoCellAnchor>
    <xdr:from>
      <xdr:col>10</xdr:col>
      <xdr:colOff>1379480</xdr:colOff>
      <xdr:row>1</xdr:row>
      <xdr:rowOff>149860</xdr:rowOff>
    </xdr:from>
    <xdr:to>
      <xdr:col>16</xdr:col>
      <xdr:colOff>508000</xdr:colOff>
      <xdr:row>7</xdr:row>
      <xdr:rowOff>40640</xdr:rowOff>
    </xdr:to>
    <xdr:sp macro="" textlink="">
      <xdr:nvSpPr>
        <xdr:cNvPr id="9" name="TextBox 8">
          <a:extLst>
            <a:ext uri="{FF2B5EF4-FFF2-40B4-BE49-F238E27FC236}">
              <a16:creationId xmlns:a16="http://schemas.microsoft.com/office/drawing/2014/main" id="{4664DE38-0B89-7740-9A40-CCBF4280FDA7}"/>
            </a:ext>
          </a:extLst>
        </xdr:cNvPr>
        <xdr:cNvSpPr txBox="1"/>
      </xdr:nvSpPr>
      <xdr:spPr>
        <a:xfrm>
          <a:off x="11143240" y="342900"/>
          <a:ext cx="5102600" cy="105918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Adjusted R-Square</a:t>
          </a:r>
          <a:r>
            <a:rPr lang="en-US" sz="1100" baseline="0"/>
            <a:t> of 0.9023 means that 90.23% of the variation in bike sales is explained by variation in advertising, promotions and promotions effect on advertisong, taking into account the sample size, and the number of independent variables</a:t>
          </a:r>
          <a:endParaRPr lang="en-US" sz="1100"/>
        </a:p>
      </xdr:txBody>
    </xdr:sp>
    <xdr:clientData/>
  </xdr:twoCellAnchor>
  <xdr:twoCellAnchor>
    <xdr:from>
      <xdr:col>17</xdr:col>
      <xdr:colOff>901403</xdr:colOff>
      <xdr:row>7</xdr:row>
      <xdr:rowOff>3351</xdr:rowOff>
    </xdr:from>
    <xdr:to>
      <xdr:col>26</xdr:col>
      <xdr:colOff>11490</xdr:colOff>
      <xdr:row>15</xdr:row>
      <xdr:rowOff>3351</xdr:rowOff>
    </xdr:to>
    <xdr:sp macro="" textlink="">
      <xdr:nvSpPr>
        <xdr:cNvPr id="10" name="TextBox 9">
          <a:extLst>
            <a:ext uri="{FF2B5EF4-FFF2-40B4-BE49-F238E27FC236}">
              <a16:creationId xmlns:a16="http://schemas.microsoft.com/office/drawing/2014/main" id="{CC6E0D2A-F984-0F44-960C-14B167FE4466}"/>
            </a:ext>
          </a:extLst>
        </xdr:cNvPr>
        <xdr:cNvSpPr txBox="1"/>
      </xdr:nvSpPr>
      <xdr:spPr>
        <a:xfrm>
          <a:off x="17525703" y="1349551"/>
          <a:ext cx="7123787" cy="154940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Decision: </a:t>
          </a:r>
          <a:r>
            <a:rPr lang="en-US" sz="1100" baseline="0"/>
            <a:t>Reject H0 at </a:t>
          </a:r>
          <a:r>
            <a:rPr lang="el-GR" sz="1100">
              <a:solidFill>
                <a:schemeClr val="dk1"/>
              </a:solidFill>
              <a:effectLst/>
              <a:latin typeface="+mn-lt"/>
              <a:ea typeface="+mn-ea"/>
              <a:cs typeface="+mn-cs"/>
            </a:rPr>
            <a:t>α</a:t>
          </a:r>
          <a:r>
            <a:rPr lang="en-AU" sz="1100">
              <a:solidFill>
                <a:schemeClr val="dk1"/>
              </a:solidFill>
              <a:effectLst/>
              <a:latin typeface="+mn-lt"/>
              <a:ea typeface="+mn-ea"/>
              <a:cs typeface="+mn-cs"/>
            </a:rPr>
            <a:t> = 0.05</a:t>
          </a:r>
          <a:r>
            <a:rPr lang="en-AU" sz="1100" baseline="0">
              <a:solidFill>
                <a:schemeClr val="dk1"/>
              </a:solidFill>
              <a:effectLst/>
              <a:latin typeface="+mn-lt"/>
              <a:ea typeface="+mn-ea"/>
              <a:cs typeface="+mn-cs"/>
            </a:rPr>
            <a:t> </a:t>
          </a:r>
          <a:endParaRPr lang="en-AU"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Conclusion:</a:t>
          </a:r>
          <a:r>
            <a:rPr lang="en-AU" sz="1100" baseline="0">
              <a:solidFill>
                <a:schemeClr val="dk1"/>
              </a:solidFill>
              <a:effectLst/>
              <a:latin typeface="+mn-lt"/>
              <a:ea typeface="+mn-ea"/>
              <a:cs typeface="+mn-cs"/>
            </a:rPr>
            <a:t> The regression model does explain a significant portion of the variation in bike sales. That means, there is at least one independent variable affect bike sales.</a:t>
          </a:r>
        </a:p>
      </xdr:txBody>
    </xdr:sp>
    <xdr:clientData/>
  </xdr:twoCellAnchor>
  <xdr:twoCellAnchor>
    <xdr:from>
      <xdr:col>18</xdr:col>
      <xdr:colOff>1</xdr:colOff>
      <xdr:row>33</xdr:row>
      <xdr:rowOff>114300</xdr:rowOff>
    </xdr:from>
    <xdr:to>
      <xdr:col>26</xdr:col>
      <xdr:colOff>25401</xdr:colOff>
      <xdr:row>43</xdr:row>
      <xdr:rowOff>138221</xdr:rowOff>
    </xdr:to>
    <xdr:sp macro="" textlink="">
      <xdr:nvSpPr>
        <xdr:cNvPr id="11" name="TextBox 10">
          <a:extLst>
            <a:ext uri="{FF2B5EF4-FFF2-40B4-BE49-F238E27FC236}">
              <a16:creationId xmlns:a16="http://schemas.microsoft.com/office/drawing/2014/main" id="{5C893D60-D16A-F34D-92FC-DF87F6F18B34}"/>
            </a:ext>
          </a:extLst>
        </xdr:cNvPr>
        <xdr:cNvSpPr txBox="1"/>
      </xdr:nvSpPr>
      <xdr:spPr>
        <a:xfrm>
          <a:off x="17526001" y="6502400"/>
          <a:ext cx="7137400" cy="1928921"/>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t>b0</a:t>
          </a:r>
          <a:r>
            <a:rPr lang="en-AU" sz="1100" baseline="0"/>
            <a:t> (intercept) of 34466.61 means that on average, the total bike sales with no spending on  advertising, number of promotions and the effect of promotion on advertising and sales, is $34466.61.</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b1 (coefficient of 'Advertising') of 2.52 means that for ever dollar spent on advertosing, and assuming no change in other predictors, bike sales s revenue would increase, on average, $2.52.</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b2 (coefficent</a:t>
          </a:r>
          <a:r>
            <a:rPr lang="en-AU" sz="1100" baseline="0">
              <a:solidFill>
                <a:schemeClr val="dk1"/>
              </a:solidFill>
              <a:effectLst/>
              <a:latin typeface="+mn-lt"/>
              <a:ea typeface="+mn-ea"/>
              <a:cs typeface="+mn-cs"/>
            </a:rPr>
            <a:t> of 'Promotions') of -812.98 means that for every unit increase in the number of promotion and  assuming no change in other predictors, bike sales decrease by $812.98.</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b3 (coefficient of 'Interaction') of 2.38 means that for every unit increase in interaction (combined increased in both advertising expenditure and number of promotional campaigns), bike sales increase $2.38. </a:t>
          </a:r>
          <a:endParaRPr lang="en-US" sz="1100"/>
        </a:p>
      </xdr:txBody>
    </xdr:sp>
    <xdr:clientData/>
  </xdr:twoCellAnchor>
  <xdr:twoCellAnchor>
    <xdr:from>
      <xdr:col>13</xdr:col>
      <xdr:colOff>5873</xdr:colOff>
      <xdr:row>34</xdr:row>
      <xdr:rowOff>30479</xdr:rowOff>
    </xdr:from>
    <xdr:to>
      <xdr:col>17</xdr:col>
      <xdr:colOff>0</xdr:colOff>
      <xdr:row>46</xdr:row>
      <xdr:rowOff>162560</xdr:rowOff>
    </xdr:to>
    <xdr:sp macro="" textlink="">
      <xdr:nvSpPr>
        <xdr:cNvPr id="13" name="TextBox 12">
          <a:extLst>
            <a:ext uri="{FF2B5EF4-FFF2-40B4-BE49-F238E27FC236}">
              <a16:creationId xmlns:a16="http://schemas.microsoft.com/office/drawing/2014/main" id="{1B2E0EED-E52F-7541-9615-A38CE86E459E}"/>
            </a:ext>
          </a:extLst>
        </xdr:cNvPr>
        <xdr:cNvSpPr txBox="1"/>
      </xdr:nvSpPr>
      <xdr:spPr>
        <a:xfrm>
          <a:off x="13030993" y="6675119"/>
          <a:ext cx="3611087" cy="2448561"/>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Linearity:</a:t>
          </a:r>
          <a:r>
            <a:rPr lang="en-US" sz="1100" baseline="0"/>
            <a:t> There is a linear relationship between the independent variables (advertising, promotions, and interaction effect) and dependent variable (bike sales).</a:t>
          </a:r>
        </a:p>
        <a:p>
          <a:endParaRPr lang="en-US" sz="1100" baseline="0"/>
        </a:p>
        <a:p>
          <a:r>
            <a:rPr lang="en-US" sz="1100" baseline="0"/>
            <a:t>2. Independence: The observations are independent of each other</a:t>
          </a:r>
        </a:p>
        <a:p>
          <a:endParaRPr lang="en-US" sz="1100" baseline="0"/>
        </a:p>
        <a:p>
          <a:r>
            <a:rPr lang="en-US" sz="1100" baseline="0"/>
            <a:t>3. Homoscedasticity: The variance of the residuals is constant across all levels of independent variables (no patterns for the errors)</a:t>
          </a:r>
        </a:p>
        <a:p>
          <a:endParaRPr lang="en-US" sz="1100" baseline="0"/>
        </a:p>
        <a:p>
          <a:r>
            <a:rPr lang="en-US" sz="1100" baseline="0"/>
            <a:t>4. Normality: The residuals of the regression model are approximately normally distributed</a:t>
          </a:r>
        </a:p>
        <a:p>
          <a:endParaRPr lang="en-US" sz="1100" baseline="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14111</xdr:colOff>
      <xdr:row>2</xdr:row>
      <xdr:rowOff>42334</xdr:rowOff>
    </xdr:from>
    <xdr:to>
      <xdr:col>13</xdr:col>
      <xdr:colOff>112888</xdr:colOff>
      <xdr:row>26</xdr:row>
      <xdr:rowOff>28222</xdr:rowOff>
    </xdr:to>
    <xdr:graphicFrame macro="">
      <xdr:nvGraphicFramePr>
        <xdr:cNvPr id="2" name="Chart 2">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508000</xdr:colOff>
      <xdr:row>5</xdr:row>
      <xdr:rowOff>155222</xdr:rowOff>
    </xdr:from>
    <xdr:to>
      <xdr:col>24</xdr:col>
      <xdr:colOff>606777</xdr:colOff>
      <xdr:row>21</xdr:row>
      <xdr:rowOff>14112</xdr:rowOff>
    </xdr:to>
    <xdr:sp macro="" textlink="">
      <xdr:nvSpPr>
        <xdr:cNvPr id="3" name="TextBox 2">
          <a:extLst>
            <a:ext uri="{FF2B5EF4-FFF2-40B4-BE49-F238E27FC236}">
              <a16:creationId xmlns:a16="http://schemas.microsoft.com/office/drawing/2014/main" id="{C8C3768B-4187-37FB-1E2C-1A4D330B149F}"/>
            </a:ext>
          </a:extLst>
        </xdr:cNvPr>
        <xdr:cNvSpPr txBox="1"/>
      </xdr:nvSpPr>
      <xdr:spPr>
        <a:xfrm>
          <a:off x="13871222" y="1185333"/>
          <a:ext cx="6872111" cy="2568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When advertising expenditure</a:t>
          </a:r>
          <a:r>
            <a:rPr lang="en-US" sz="1100" baseline="0"/>
            <a:t> is low and there is a low number of promotional campaigns, bike sales are low.  </a:t>
          </a:r>
        </a:p>
        <a:p>
          <a:r>
            <a:rPr lang="en-US" sz="1100" baseline="0"/>
            <a:t>When advertising expenditure increase and number of p</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10837</xdr:colOff>
      <xdr:row>17</xdr:row>
      <xdr:rowOff>158349</xdr:rowOff>
    </xdr:from>
    <xdr:to>
      <xdr:col>11</xdr:col>
      <xdr:colOff>895703</xdr:colOff>
      <xdr:row>24</xdr:row>
      <xdr:rowOff>113393</xdr:rowOff>
    </xdr:to>
    <xdr:sp macro="" textlink="">
      <xdr:nvSpPr>
        <xdr:cNvPr id="3" name="TextBox 2">
          <a:extLst>
            <a:ext uri="{FF2B5EF4-FFF2-40B4-BE49-F238E27FC236}">
              <a16:creationId xmlns:a16="http://schemas.microsoft.com/office/drawing/2014/main" id="{2AEAB738-2CC8-26EC-7C96-7024EAED1DCE}"/>
            </a:ext>
          </a:extLst>
        </xdr:cNvPr>
        <xdr:cNvSpPr txBox="1"/>
      </xdr:nvSpPr>
      <xdr:spPr>
        <a:xfrm>
          <a:off x="10647087" y="3287992"/>
          <a:ext cx="5329866" cy="122504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Correlation</a:t>
          </a:r>
          <a:r>
            <a:rPr lang="en-US" sz="1100" baseline="0"/>
            <a:t> coefficients of the independent variables are relatively low. Cut-off correlation value in this case was reconsidered. Correlation value of above 0.10 was considered in the model. Intuitively, these variables make the most sense considering the customer's likelihood of purchasing headphones after purchasing a mobile phone.</a:t>
          </a:r>
        </a:p>
      </xdr:txBody>
    </xdr:sp>
    <xdr:clientData/>
  </xdr:twoCellAnchor>
  <xdr:twoCellAnchor>
    <xdr:from>
      <xdr:col>7</xdr:col>
      <xdr:colOff>32706</xdr:colOff>
      <xdr:row>41</xdr:row>
      <xdr:rowOff>19050</xdr:rowOff>
    </xdr:from>
    <xdr:to>
      <xdr:col>11</xdr:col>
      <xdr:colOff>151650</xdr:colOff>
      <xdr:row>55</xdr:row>
      <xdr:rowOff>95250</xdr:rowOff>
    </xdr:to>
    <xdr:graphicFrame macro="">
      <xdr:nvGraphicFramePr>
        <xdr:cNvPr id="4" name="Chart 3">
          <a:extLst>
            <a:ext uri="{FF2B5EF4-FFF2-40B4-BE49-F238E27FC236}">
              <a16:creationId xmlns:a16="http://schemas.microsoft.com/office/drawing/2014/main" id="{6E768EF9-73FA-334A-AC2A-0530AE33EF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1206500</xdr:colOff>
      <xdr:row>43</xdr:row>
      <xdr:rowOff>12700</xdr:rowOff>
    </xdr:from>
    <xdr:to>
      <xdr:col>14</xdr:col>
      <xdr:colOff>1018540</xdr:colOff>
      <xdr:row>52</xdr:row>
      <xdr:rowOff>10160</xdr:rowOff>
    </xdr:to>
    <xdr:sp macro="" textlink="">
      <xdr:nvSpPr>
        <xdr:cNvPr id="6" name="TextBox 5">
          <a:extLst>
            <a:ext uri="{FF2B5EF4-FFF2-40B4-BE49-F238E27FC236}">
              <a16:creationId xmlns:a16="http://schemas.microsoft.com/office/drawing/2014/main" id="{73101032-5BE1-E141-A872-8C5967D8FA89}"/>
            </a:ext>
          </a:extLst>
        </xdr:cNvPr>
        <xdr:cNvSpPr txBox="1"/>
      </xdr:nvSpPr>
      <xdr:spPr>
        <a:xfrm>
          <a:off x="14033500" y="8255000"/>
          <a:ext cx="4257040" cy="171196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Model</a:t>
          </a:r>
          <a:r>
            <a:rPr lang="en-US" sz="1100" b="1" baseline="0">
              <a:solidFill>
                <a:srgbClr val="FF0000"/>
              </a:solidFill>
            </a:rPr>
            <a:t> is statisitcally significant with p-value of 0.001, which is less than 0.05. Annual Income, Previous Purchase, and Days Since Last Purchase are statistically significant, all with p-value less than 0.05. However, Click on Ad is not statistically signifciant with p-value of 0.076, which is more than 0.05. Hence Click on Ad will be excluded from the development of logistic regression model. </a:t>
          </a:r>
          <a:endParaRPr lang="en-US" sz="11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30</xdr:col>
      <xdr:colOff>6132</xdr:colOff>
      <xdr:row>9</xdr:row>
      <xdr:rowOff>643</xdr:rowOff>
    </xdr:from>
    <xdr:to>
      <xdr:col>36</xdr:col>
      <xdr:colOff>497297</xdr:colOff>
      <xdr:row>23</xdr:row>
      <xdr:rowOff>40032</xdr:rowOff>
    </xdr:to>
    <xdr:graphicFrame macro="">
      <xdr:nvGraphicFramePr>
        <xdr:cNvPr id="2" name="Chart 1">
          <a:extLst>
            <a:ext uri="{FF2B5EF4-FFF2-40B4-BE49-F238E27FC236}">
              <a16:creationId xmlns:a16="http://schemas.microsoft.com/office/drawing/2014/main" id="{C6AD9F02-3572-D118-DCFF-EC568890AE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9407</xdr:colOff>
      <xdr:row>17</xdr:row>
      <xdr:rowOff>122296</xdr:rowOff>
    </xdr:from>
    <xdr:to>
      <xdr:col>14</xdr:col>
      <xdr:colOff>80151</xdr:colOff>
      <xdr:row>26</xdr:row>
      <xdr:rowOff>140923</xdr:rowOff>
    </xdr:to>
    <xdr:sp macro="" textlink="">
      <xdr:nvSpPr>
        <xdr:cNvPr id="3" name="TextBox 2">
          <a:extLst>
            <a:ext uri="{FF2B5EF4-FFF2-40B4-BE49-F238E27FC236}">
              <a16:creationId xmlns:a16="http://schemas.microsoft.com/office/drawing/2014/main" id="{EC2F3465-99D6-FD48-A658-CE41AA88D1AD}"/>
            </a:ext>
          </a:extLst>
        </xdr:cNvPr>
        <xdr:cNvSpPr txBox="1"/>
      </xdr:nvSpPr>
      <xdr:spPr>
        <a:xfrm>
          <a:off x="10009481" y="3358444"/>
          <a:ext cx="4257040" cy="171196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Model</a:t>
          </a:r>
          <a:r>
            <a:rPr lang="en-US" sz="1100" b="1" baseline="0">
              <a:solidFill>
                <a:srgbClr val="FF0000"/>
              </a:solidFill>
            </a:rPr>
            <a:t> is statisitcally significant with p-value of 0.001, which is less than 0.05. Annual Income, Previous Purchase, and Days Since Last Purchase are statistically significant, all with p-value less than 0.05. However, Click on Ad is not statistically signifciant with p-value of 0.076, which is more than 0.05. Hence Click on Ad will be excluded from the development of logistic regression model. </a:t>
          </a:r>
          <a:endParaRPr lang="en-US" sz="11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5113</xdr:colOff>
      <xdr:row>18</xdr:row>
      <xdr:rowOff>77124</xdr:rowOff>
    </xdr:from>
    <xdr:to>
      <xdr:col>10</xdr:col>
      <xdr:colOff>202672</xdr:colOff>
      <xdr:row>32</xdr:row>
      <xdr:rowOff>153323</xdr:rowOff>
    </xdr:to>
    <xdr:grpSp>
      <xdr:nvGrpSpPr>
        <xdr:cNvPr id="6" name="Group 5">
          <a:extLst>
            <a:ext uri="{FF2B5EF4-FFF2-40B4-BE49-F238E27FC236}">
              <a16:creationId xmlns:a16="http://schemas.microsoft.com/office/drawing/2014/main" id="{0F43B6D5-9A55-4315-B75A-FD6D8AED9B98}"/>
            </a:ext>
          </a:extLst>
        </xdr:cNvPr>
        <xdr:cNvGrpSpPr/>
      </xdr:nvGrpSpPr>
      <xdr:grpSpPr>
        <a:xfrm>
          <a:off x="5122248" y="3567767"/>
          <a:ext cx="5218143" cy="2779591"/>
          <a:chOff x="5128585" y="4862771"/>
          <a:chExt cx="5224131" cy="2763874"/>
        </a:xfrm>
      </xdr:grpSpPr>
      <xdr:graphicFrame macro="">
        <xdr:nvGraphicFramePr>
          <xdr:cNvPr id="2" name="Chart 1">
            <a:extLst>
              <a:ext uri="{FF2B5EF4-FFF2-40B4-BE49-F238E27FC236}">
                <a16:creationId xmlns:a16="http://schemas.microsoft.com/office/drawing/2014/main" id="{9D1D849F-F2BD-9622-1706-DC431C1F967B}"/>
              </a:ext>
            </a:extLst>
          </xdr:cNvPr>
          <xdr:cNvGraphicFramePr/>
        </xdr:nvGraphicFramePr>
        <xdr:xfrm>
          <a:off x="5128585" y="4862771"/>
          <a:ext cx="5224131" cy="2763874"/>
        </xdr:xfrm>
        <a:graphic>
          <a:graphicData uri="http://schemas.openxmlformats.org/drawingml/2006/chart">
            <c:chart xmlns:c="http://schemas.openxmlformats.org/drawingml/2006/chart" xmlns:r="http://schemas.openxmlformats.org/officeDocument/2006/relationships" r:id="rId1"/>
          </a:graphicData>
        </a:graphic>
      </xdr:graphicFrame>
      <xdr:cxnSp macro="">
        <xdr:nvCxnSpPr>
          <xdr:cNvPr id="4" name="Straight Connector 3">
            <a:extLst>
              <a:ext uri="{FF2B5EF4-FFF2-40B4-BE49-F238E27FC236}">
                <a16:creationId xmlns:a16="http://schemas.microsoft.com/office/drawing/2014/main" id="{424EC940-A0D1-500E-2886-A7733D0B67FB}"/>
              </a:ext>
            </a:extLst>
          </xdr:cNvPr>
          <xdr:cNvCxnSpPr/>
        </xdr:nvCxnSpPr>
        <xdr:spPr>
          <a:xfrm flipV="1">
            <a:off x="5729767" y="5404884"/>
            <a:ext cx="4459768" cy="1653953"/>
          </a:xfrm>
          <a:prstGeom prst="line">
            <a:avLst/>
          </a:prstGeom>
          <a:ln w="38100">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xdr:col>
      <xdr:colOff>6350</xdr:colOff>
      <xdr:row>15</xdr:row>
      <xdr:rowOff>184150</xdr:rowOff>
    </xdr:from>
    <xdr:to>
      <xdr:col>19</xdr:col>
      <xdr:colOff>292100</xdr:colOff>
      <xdr:row>27</xdr:row>
      <xdr:rowOff>0</xdr:rowOff>
    </xdr:to>
    <xdr:sp macro="" textlink="">
      <xdr:nvSpPr>
        <xdr:cNvPr id="7" name="TextBox 6">
          <a:extLst>
            <a:ext uri="{FF2B5EF4-FFF2-40B4-BE49-F238E27FC236}">
              <a16:creationId xmlns:a16="http://schemas.microsoft.com/office/drawing/2014/main" id="{DAE8877D-46DB-E944-7752-35FCB84DE98A}"/>
            </a:ext>
          </a:extLst>
        </xdr:cNvPr>
        <xdr:cNvSpPr txBox="1"/>
      </xdr:nvSpPr>
      <xdr:spPr>
        <a:xfrm>
          <a:off x="13747750" y="3067050"/>
          <a:ext cx="3981450" cy="21018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R-sq</a:t>
          </a:r>
          <a:r>
            <a:rPr lang="en-US" sz="1100" b="1" baseline="0">
              <a:solidFill>
                <a:srgbClr val="FF0000"/>
              </a:solidFill>
            </a:rPr>
            <a:t> (L) = 0.063888: According to Hosmer and Lemeshow R-square, 6.40% of variation in the dependent variable can be explained by the regression model</a:t>
          </a:r>
          <a:br>
            <a:rPr lang="en-US" sz="1100" b="1" baseline="0">
              <a:solidFill>
                <a:srgbClr val="FF0000"/>
              </a:solidFill>
            </a:rPr>
          </a:br>
          <a:endParaRPr lang="en-US" sz="1100" b="1">
            <a:solidFill>
              <a:srgbClr val="FF0000"/>
            </a:solidFill>
          </a:endParaRPr>
        </a:p>
        <a:p>
          <a:r>
            <a:rPr lang="en-US" sz="1100" b="1">
              <a:solidFill>
                <a:srgbClr val="FF0000"/>
              </a:solidFill>
            </a:rPr>
            <a:t>R-sq (CS)</a:t>
          </a:r>
          <a:r>
            <a:rPr lang="en-US" sz="1100" b="1" baseline="0">
              <a:solidFill>
                <a:srgbClr val="FF0000"/>
              </a:solidFill>
            </a:rPr>
            <a:t> = 0.073688: </a:t>
          </a:r>
          <a:r>
            <a:rPr lang="en-US" sz="1100" b="1">
              <a:solidFill>
                <a:srgbClr val="FF0000"/>
              </a:solidFill>
            </a:rPr>
            <a:t>According</a:t>
          </a:r>
          <a:r>
            <a:rPr lang="en-US" sz="1100" b="1" baseline="0">
              <a:solidFill>
                <a:srgbClr val="FF0000"/>
              </a:solidFill>
            </a:rPr>
            <a:t> to Cox and Snell R-square, 7.37% of variation in the dependent variable can be explained by the regresion model.</a:t>
          </a:r>
        </a:p>
        <a:p>
          <a:endParaRPr lang="en-US" sz="1100" b="1" baseline="0">
            <a:solidFill>
              <a:srgbClr val="FF0000"/>
            </a:solidFill>
          </a:endParaRPr>
        </a:p>
        <a:p>
          <a:r>
            <a:rPr lang="en-US" sz="1100" b="1" baseline="0">
              <a:solidFill>
                <a:srgbClr val="FF0000"/>
              </a:solidFill>
            </a:rPr>
            <a:t>R-sq (N) = 0.10554. According to Nagelkerde R-square, 10.55% of variation in the dependent variable can be explained by the regression model.  </a:t>
          </a:r>
          <a:endParaRPr lang="en-US" sz="1100" b="1">
            <a:solidFill>
              <a:srgbClr val="FF0000"/>
            </a:solidFill>
          </a:endParaRPr>
        </a:p>
      </xdr:txBody>
    </xdr:sp>
    <xdr:clientData/>
  </xdr:twoCellAnchor>
  <xdr:twoCellAnchor>
    <xdr:from>
      <xdr:col>15</xdr:col>
      <xdr:colOff>21590</xdr:colOff>
      <xdr:row>29</xdr:row>
      <xdr:rowOff>8891</xdr:rowOff>
    </xdr:from>
    <xdr:to>
      <xdr:col>19</xdr:col>
      <xdr:colOff>307340</xdr:colOff>
      <xdr:row>32</xdr:row>
      <xdr:rowOff>106823</xdr:rowOff>
    </xdr:to>
    <xdr:sp macro="" textlink="">
      <xdr:nvSpPr>
        <xdr:cNvPr id="3" name="TextBox 2">
          <a:extLst>
            <a:ext uri="{FF2B5EF4-FFF2-40B4-BE49-F238E27FC236}">
              <a16:creationId xmlns:a16="http://schemas.microsoft.com/office/drawing/2014/main" id="{B127E6A6-5616-074F-866B-3BBE2367D617}"/>
            </a:ext>
          </a:extLst>
        </xdr:cNvPr>
        <xdr:cNvSpPr txBox="1"/>
      </xdr:nvSpPr>
      <xdr:spPr>
        <a:xfrm>
          <a:off x="14834300" y="5539919"/>
          <a:ext cx="3977059" cy="66765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rgbClr val="FF0000"/>
              </a:solidFill>
            </a:rPr>
            <a:t>Model is statistically significant with p-value of 0.003, which is less than the significance level of 0.05</a:t>
          </a:r>
        </a:p>
      </xdr:txBody>
    </xdr:sp>
    <xdr:clientData/>
  </xdr:twoCellAnchor>
  <xdr:twoCellAnchor>
    <xdr:from>
      <xdr:col>5</xdr:col>
      <xdr:colOff>237383</xdr:colOff>
      <xdr:row>34</xdr:row>
      <xdr:rowOff>35607</xdr:rowOff>
    </xdr:from>
    <xdr:to>
      <xdr:col>9</xdr:col>
      <xdr:colOff>125671</xdr:colOff>
      <xdr:row>37</xdr:row>
      <xdr:rowOff>132835</xdr:rowOff>
    </xdr:to>
    <xdr:sp macro="" textlink="">
      <xdr:nvSpPr>
        <xdr:cNvPr id="5" name="TextBox 4">
          <a:extLst>
            <a:ext uri="{FF2B5EF4-FFF2-40B4-BE49-F238E27FC236}">
              <a16:creationId xmlns:a16="http://schemas.microsoft.com/office/drawing/2014/main" id="{1E0CB2A6-94A5-B043-9D77-98E9C435CA97}"/>
            </a:ext>
          </a:extLst>
        </xdr:cNvPr>
        <xdr:cNvSpPr txBox="1"/>
      </xdr:nvSpPr>
      <xdr:spPr>
        <a:xfrm>
          <a:off x="5364860" y="6516168"/>
          <a:ext cx="3971278" cy="6669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rgbClr val="FF0000"/>
              </a:solidFill>
            </a:rPr>
            <a:t>ROC curve are quite close to diagonal (0.5), indicating the model's unreliable ability to discriminate between success (purchase) and failure (not purchase)</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7</xdr:col>
      <xdr:colOff>816145</xdr:colOff>
      <xdr:row>13</xdr:row>
      <xdr:rowOff>35724</xdr:rowOff>
    </xdr:from>
    <xdr:to>
      <xdr:col>13</xdr:col>
      <xdr:colOff>435145</xdr:colOff>
      <xdr:row>27</xdr:row>
      <xdr:rowOff>115318</xdr:rowOff>
    </xdr:to>
    <xdr:graphicFrame macro="">
      <xdr:nvGraphicFramePr>
        <xdr:cNvPr id="2" name="Chart 1">
          <a:extLst>
            <a:ext uri="{FF2B5EF4-FFF2-40B4-BE49-F238E27FC236}">
              <a16:creationId xmlns:a16="http://schemas.microsoft.com/office/drawing/2014/main" id="{EE9E85EB-0157-C78C-CE3B-98D98FC2EA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0</xdr:colOff>
      <xdr:row>17</xdr:row>
      <xdr:rowOff>105833</xdr:rowOff>
    </xdr:from>
    <xdr:to>
      <xdr:col>22</xdr:col>
      <xdr:colOff>655705</xdr:colOff>
      <xdr:row>28</xdr:row>
      <xdr:rowOff>56682</xdr:rowOff>
    </xdr:to>
    <xdr:sp macro="" textlink="">
      <xdr:nvSpPr>
        <xdr:cNvPr id="3" name="TextBox 2">
          <a:extLst>
            <a:ext uri="{FF2B5EF4-FFF2-40B4-BE49-F238E27FC236}">
              <a16:creationId xmlns:a16="http://schemas.microsoft.com/office/drawing/2014/main" id="{AF34F43F-F5E2-EB45-9BA1-DD6758292CB9}"/>
            </a:ext>
          </a:extLst>
        </xdr:cNvPr>
        <xdr:cNvSpPr txBox="1"/>
      </xdr:nvSpPr>
      <xdr:spPr>
        <a:xfrm>
          <a:off x="15663333" y="3447143"/>
          <a:ext cx="3981896" cy="211287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R-sq</a:t>
          </a:r>
          <a:r>
            <a:rPr lang="en-US" sz="1100" b="1" baseline="0">
              <a:solidFill>
                <a:srgbClr val="FF0000"/>
              </a:solidFill>
            </a:rPr>
            <a:t> (L) = 0.33: According to Hosmer and Lemeshow R-square, 33% of variation in the dependent variable can be explained by the regression model</a:t>
          </a:r>
          <a:br>
            <a:rPr lang="en-US" sz="1100" b="1" baseline="0">
              <a:solidFill>
                <a:srgbClr val="FF0000"/>
              </a:solidFill>
            </a:rPr>
          </a:br>
          <a:endParaRPr lang="en-US" sz="1100" b="1">
            <a:solidFill>
              <a:srgbClr val="FF0000"/>
            </a:solidFill>
          </a:endParaRPr>
        </a:p>
        <a:p>
          <a:r>
            <a:rPr lang="en-US" sz="1100" b="1">
              <a:solidFill>
                <a:srgbClr val="FF0000"/>
              </a:solidFill>
            </a:rPr>
            <a:t>R-sq (CS)</a:t>
          </a:r>
          <a:r>
            <a:rPr lang="en-US" sz="1100" b="1" baseline="0">
              <a:solidFill>
                <a:srgbClr val="FF0000"/>
              </a:solidFill>
            </a:rPr>
            <a:t> = 0.36: </a:t>
          </a:r>
          <a:r>
            <a:rPr lang="en-US" sz="1100" b="1">
              <a:solidFill>
                <a:srgbClr val="FF0000"/>
              </a:solidFill>
            </a:rPr>
            <a:t>According</a:t>
          </a:r>
          <a:r>
            <a:rPr lang="en-US" sz="1100" b="1" baseline="0">
              <a:solidFill>
                <a:srgbClr val="FF0000"/>
              </a:solidFill>
            </a:rPr>
            <a:t> to Cox and Snell R-square, 36% of variation in the dependent variable can be explained by the regresion model.</a:t>
          </a:r>
        </a:p>
        <a:p>
          <a:endParaRPr lang="en-US" sz="1100" b="1" baseline="0">
            <a:solidFill>
              <a:srgbClr val="FF0000"/>
            </a:solidFill>
          </a:endParaRPr>
        </a:p>
        <a:p>
          <a:r>
            <a:rPr lang="en-US" sz="1100" b="1" baseline="0">
              <a:solidFill>
                <a:srgbClr val="FF0000"/>
              </a:solidFill>
            </a:rPr>
            <a:t>R-sq (N) = 0.48. According to Nagelkerde R-square, 48% of variation in the dependent variable can be explained by the regression model.  </a:t>
          </a:r>
          <a:endParaRPr lang="en-US" sz="1100" b="1">
            <a:solidFill>
              <a:srgbClr val="FF0000"/>
            </a:solidFill>
          </a:endParaRPr>
        </a:p>
      </xdr:txBody>
    </xdr:sp>
    <xdr:clientData/>
  </xdr:twoCellAnchor>
  <xdr:twoCellAnchor>
    <xdr:from>
      <xdr:col>18</xdr:col>
      <xdr:colOff>15240</xdr:colOff>
      <xdr:row>30</xdr:row>
      <xdr:rowOff>55919</xdr:rowOff>
    </xdr:from>
    <xdr:to>
      <xdr:col>22</xdr:col>
      <xdr:colOff>670945</xdr:colOff>
      <xdr:row>35</xdr:row>
      <xdr:rowOff>155115</xdr:rowOff>
    </xdr:to>
    <xdr:sp macro="" textlink="">
      <xdr:nvSpPr>
        <xdr:cNvPr id="4" name="TextBox 3">
          <a:extLst>
            <a:ext uri="{FF2B5EF4-FFF2-40B4-BE49-F238E27FC236}">
              <a16:creationId xmlns:a16="http://schemas.microsoft.com/office/drawing/2014/main" id="{766E3F70-4965-4C4D-B100-E097167C3123}"/>
            </a:ext>
          </a:extLst>
        </xdr:cNvPr>
        <xdr:cNvSpPr txBox="1"/>
      </xdr:nvSpPr>
      <xdr:spPr>
        <a:xfrm>
          <a:off x="17252339" y="5901797"/>
          <a:ext cx="3971278" cy="106866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rgbClr val="FF0000"/>
              </a:solidFill>
            </a:rPr>
            <a:t>Model is statistically significant with p-value of 0.003, which is less than the significance level of 0.05. </a:t>
          </a:r>
          <a:r>
            <a:rPr lang="en-US" sz="1100" b="1" i="0" u="none" strike="noStrike">
              <a:solidFill>
                <a:srgbClr val="FF0000"/>
              </a:solidFill>
              <a:effectLst/>
              <a:latin typeface="+mn-lt"/>
              <a:ea typeface="+mn-ea"/>
              <a:cs typeface="+mn-cs"/>
            </a:rPr>
            <a:t>Compared to baseline model, the final logistic model significantly reduced LL value, further providing evidence for statistical significance of the overall model.</a:t>
          </a:r>
          <a:endParaRPr lang="en-US" sz="1100" b="1" baseline="0">
            <a:solidFill>
              <a:srgbClr val="FF0000"/>
            </a:solidFill>
          </a:endParaRPr>
        </a:p>
        <a:p>
          <a:endParaRPr lang="en-US" sz="1100" b="1" baseline="0">
            <a:solidFill>
              <a:srgbClr val="FF0000"/>
            </a:solidFill>
          </a:endParaRPr>
        </a:p>
        <a:p>
          <a:endParaRPr lang="en-US" sz="1100" b="1" baseline="0">
            <a:solidFill>
              <a:srgbClr val="FF0000"/>
            </a:solidFill>
          </a:endParaRPr>
        </a:p>
      </xdr:txBody>
    </xdr:sp>
    <xdr:clientData/>
  </xdr:twoCellAnchor>
  <xdr:twoCellAnchor>
    <xdr:from>
      <xdr:col>4</xdr:col>
      <xdr:colOff>811120</xdr:colOff>
      <xdr:row>5</xdr:row>
      <xdr:rowOff>29084</xdr:rowOff>
    </xdr:from>
    <xdr:to>
      <xdr:col>7</xdr:col>
      <xdr:colOff>698016</xdr:colOff>
      <xdr:row>11</xdr:row>
      <xdr:rowOff>144742</xdr:rowOff>
    </xdr:to>
    <xdr:sp macro="" textlink="">
      <xdr:nvSpPr>
        <xdr:cNvPr id="5" name="TextBox 4">
          <a:extLst>
            <a:ext uri="{FF2B5EF4-FFF2-40B4-BE49-F238E27FC236}">
              <a16:creationId xmlns:a16="http://schemas.microsoft.com/office/drawing/2014/main" id="{AC9F25A6-EED0-304C-9D08-853FC242A5B1}"/>
            </a:ext>
          </a:extLst>
        </xdr:cNvPr>
        <xdr:cNvSpPr txBox="1"/>
      </xdr:nvSpPr>
      <xdr:spPr>
        <a:xfrm>
          <a:off x="5551807" y="1008244"/>
          <a:ext cx="2359033" cy="1288712"/>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solidFill>
            </a:rPr>
            <a:t>Gender_Manager:</a:t>
          </a:r>
          <a:r>
            <a:rPr lang="en-US" sz="1100" b="1" baseline="0">
              <a:solidFill>
                <a:schemeClr val="tx1"/>
              </a:solidFill>
            </a:rPr>
            <a:t> Dummy code and converted into numerical variable. Male = 1, Female = 0</a:t>
          </a:r>
        </a:p>
        <a:p>
          <a:r>
            <a:rPr lang="en-US" sz="1100" b="1" baseline="0">
              <a:solidFill>
                <a:schemeClr val="tx1"/>
              </a:solidFill>
            </a:rPr>
            <a:t>Resigned: Dummy code and converted into numercial variab. Yes = 1, No = 0</a:t>
          </a:r>
          <a:endParaRPr lang="en-US" sz="1100" b="1">
            <a:solidFill>
              <a:schemeClr val="tx1"/>
            </a:solidFill>
          </a:endParaRPr>
        </a:p>
      </xdr:txBody>
    </xdr:sp>
    <xdr:clientData/>
  </xdr:twoCellAnchor>
  <xdr:twoCellAnchor>
    <xdr:from>
      <xdr:col>8</xdr:col>
      <xdr:colOff>21703</xdr:colOff>
      <xdr:row>28</xdr:row>
      <xdr:rowOff>193720</xdr:rowOff>
    </xdr:from>
    <xdr:to>
      <xdr:col>11</xdr:col>
      <xdr:colOff>803439</xdr:colOff>
      <xdr:row>32</xdr:row>
      <xdr:rowOff>85095</xdr:rowOff>
    </xdr:to>
    <xdr:sp macro="" textlink="">
      <xdr:nvSpPr>
        <xdr:cNvPr id="6" name="TextBox 5">
          <a:extLst>
            <a:ext uri="{FF2B5EF4-FFF2-40B4-BE49-F238E27FC236}">
              <a16:creationId xmlns:a16="http://schemas.microsoft.com/office/drawing/2014/main" id="{E0619B09-52B4-AF4F-B176-84C48C62456A}"/>
            </a:ext>
          </a:extLst>
        </xdr:cNvPr>
        <xdr:cNvSpPr txBox="1"/>
      </xdr:nvSpPr>
      <xdr:spPr>
        <a:xfrm>
          <a:off x="8058573" y="5651812"/>
          <a:ext cx="3971278" cy="66694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rgbClr val="FF0000"/>
              </a:solidFill>
            </a:rPr>
            <a:t>ROC curve are quite distant from diagonal (0.5), indicating the model's ability to discriminate between success (Yes - resign) and failure (No - not resign)</a:t>
          </a:r>
        </a:p>
      </xdr:txBody>
    </xdr:sp>
    <xdr:clientData/>
  </xdr:twoCellAnchor>
  <xdr:twoCellAnchor>
    <xdr:from>
      <xdr:col>8</xdr:col>
      <xdr:colOff>659237</xdr:colOff>
      <xdr:row>16</xdr:row>
      <xdr:rowOff>29084</xdr:rowOff>
    </xdr:from>
    <xdr:to>
      <xdr:col>13</xdr:col>
      <xdr:colOff>266186</xdr:colOff>
      <xdr:row>24</xdr:row>
      <xdr:rowOff>104853</xdr:rowOff>
    </xdr:to>
    <xdr:cxnSp macro="">
      <xdr:nvCxnSpPr>
        <xdr:cNvPr id="7" name="Straight Connector 6">
          <a:extLst>
            <a:ext uri="{FF2B5EF4-FFF2-40B4-BE49-F238E27FC236}">
              <a16:creationId xmlns:a16="http://schemas.microsoft.com/office/drawing/2014/main" id="{435062AA-FCBB-714B-A96F-7EC797307897}"/>
            </a:ext>
          </a:extLst>
        </xdr:cNvPr>
        <xdr:cNvCxnSpPr/>
      </xdr:nvCxnSpPr>
      <xdr:spPr>
        <a:xfrm flipV="1">
          <a:off x="8696107" y="3150763"/>
          <a:ext cx="4444583" cy="1636609"/>
        </a:xfrm>
        <a:prstGeom prst="line">
          <a:avLst/>
        </a:prstGeom>
        <a:ln w="38100">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818637</xdr:colOff>
      <xdr:row>60</xdr:row>
      <xdr:rowOff>47881</xdr:rowOff>
    </xdr:from>
    <xdr:to>
      <xdr:col>8</xdr:col>
      <xdr:colOff>1194876</xdr:colOff>
      <xdr:row>97</xdr:row>
      <xdr:rowOff>87586</xdr:rowOff>
    </xdr:to>
    <xdr:graphicFrame macro="">
      <xdr:nvGraphicFramePr>
        <xdr:cNvPr id="3" name="Chart 2">
          <a:extLst>
            <a:ext uri="{FF2B5EF4-FFF2-40B4-BE49-F238E27FC236}">
              <a16:creationId xmlns:a16="http://schemas.microsoft.com/office/drawing/2014/main" id="{6F7E3047-70AC-2A24-FF55-DFCF6621FE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60</xdr:row>
      <xdr:rowOff>153275</xdr:rowOff>
    </xdr:from>
    <xdr:to>
      <xdr:col>19</xdr:col>
      <xdr:colOff>201067</xdr:colOff>
      <xdr:row>98</xdr:row>
      <xdr:rowOff>17807</xdr:rowOff>
    </xdr:to>
    <xdr:graphicFrame macro="">
      <xdr:nvGraphicFramePr>
        <xdr:cNvPr id="4" name="Chart 3">
          <a:extLst>
            <a:ext uri="{FF2B5EF4-FFF2-40B4-BE49-F238E27FC236}">
              <a16:creationId xmlns:a16="http://schemas.microsoft.com/office/drawing/2014/main" id="{5C75B57D-9E1D-B749-A59E-29B78E9FAE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0</xdr:colOff>
      <xdr:row>61</xdr:row>
      <xdr:rowOff>0</xdr:rowOff>
    </xdr:from>
    <xdr:to>
      <xdr:col>31</xdr:col>
      <xdr:colOff>69688</xdr:colOff>
      <xdr:row>98</xdr:row>
      <xdr:rowOff>39704</xdr:rowOff>
    </xdr:to>
    <xdr:graphicFrame macro="">
      <xdr:nvGraphicFramePr>
        <xdr:cNvPr id="5" name="Chart 4">
          <a:extLst>
            <a:ext uri="{FF2B5EF4-FFF2-40B4-BE49-F238E27FC236}">
              <a16:creationId xmlns:a16="http://schemas.microsoft.com/office/drawing/2014/main" id="{B52D7E3C-2CD4-B047-B8D0-851ADC5CF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0</xdr:colOff>
      <xdr:row>61</xdr:row>
      <xdr:rowOff>21896</xdr:rowOff>
    </xdr:from>
    <xdr:to>
      <xdr:col>43</xdr:col>
      <xdr:colOff>69687</xdr:colOff>
      <xdr:row>98</xdr:row>
      <xdr:rowOff>61600</xdr:rowOff>
    </xdr:to>
    <xdr:graphicFrame macro="">
      <xdr:nvGraphicFramePr>
        <xdr:cNvPr id="6" name="Chart 5">
          <a:extLst>
            <a:ext uri="{FF2B5EF4-FFF2-40B4-BE49-F238E27FC236}">
              <a16:creationId xmlns:a16="http://schemas.microsoft.com/office/drawing/2014/main" id="{E7D6D11C-02D1-D744-88B0-0A90CD40FE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16</xdr:col>
      <xdr:colOff>13493</xdr:colOff>
      <xdr:row>37</xdr:row>
      <xdr:rowOff>58340</xdr:rowOff>
    </xdr:from>
    <xdr:to>
      <xdr:col>30</xdr:col>
      <xdr:colOff>37307</xdr:colOff>
      <xdr:row>78</xdr:row>
      <xdr:rowOff>119063</xdr:rowOff>
    </xdr:to>
    <xdr:graphicFrame macro="">
      <xdr:nvGraphicFramePr>
        <xdr:cNvPr id="2" name="Chart 1">
          <a:extLst>
            <a:ext uri="{FF2B5EF4-FFF2-40B4-BE49-F238E27FC236}">
              <a16:creationId xmlns:a16="http://schemas.microsoft.com/office/drawing/2014/main" id="{67C25B31-6E55-4F40-EC0F-B11D604B7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5</xdr:row>
      <xdr:rowOff>0</xdr:rowOff>
    </xdr:from>
    <xdr:to>
      <xdr:col>10</xdr:col>
      <xdr:colOff>381000</xdr:colOff>
      <xdr:row>27</xdr:row>
      <xdr:rowOff>19050</xdr:rowOff>
    </xdr:to>
    <xdr:graphicFrame macro="">
      <xdr:nvGraphicFramePr>
        <xdr:cNvPr id="2" name="Chart 2">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eakin365-my.sharepoint.com/Applications/XRealStats-Mac.xlam" TargetMode="External"/><Relationship Id="rId1" Type="http://schemas.openxmlformats.org/officeDocument/2006/relationships/externalLinkPath" Target="/Applications/XRealStats-Mac.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Wilcoxon Table"/>
      <sheetName val="Mann Table"/>
      <sheetName val="RSig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Kendall Tc"/>
      <sheetName val="Kendall u"/>
      <sheetName val="Page Table"/>
      <sheetName val="Prime"/>
      <sheetName val="MSSD"/>
      <sheetName val="Dict"/>
      <sheetName val="ADict"/>
      <sheetName val="L4 2"/>
      <sheetName val="L8 2"/>
      <sheetName val="L8 42"/>
      <sheetName val="L9 3"/>
      <sheetName val="L12 2"/>
      <sheetName val="L16 2"/>
      <sheetName val="L16 4"/>
      <sheetName val="L16 42a"/>
      <sheetName val="L18 23"/>
      <sheetName val="L18 63"/>
      <sheetName val="L25 5"/>
      <sheetName val="L27 3"/>
      <sheetName val="L32 2"/>
      <sheetName val="L32 24"/>
      <sheetName val="L36 23a"/>
      <sheetName val="L36 23b"/>
      <sheetName val="L50 25"/>
      <sheetName val="L54 23"/>
      <sheetName val="L64 4"/>
      <sheetName val="T2"/>
      <sheetName val="T3"/>
      <sheetName val="T4"/>
      <sheetName val="XRealStats-Mac"/>
    </sheetNames>
    <definedNames>
      <definedName name="LogitAUC"/>
      <definedName name="LogitCoeff"/>
      <definedName name="LogitConverge"/>
      <definedName name="LogitCorrect"/>
      <definedName name="LogitCov"/>
      <definedName name="LogitLL"/>
      <definedName name="LogitROC"/>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88B7-57EA-4F19-9A9E-980BDBD1DBA0}">
  <dimension ref="A1:B2"/>
  <sheetViews>
    <sheetView workbookViewId="0">
      <selection activeCell="H12" sqref="H12"/>
    </sheetView>
  </sheetViews>
  <sheetFormatPr baseColWidth="10" defaultColWidth="8.6640625" defaultRowHeight="15"/>
  <cols>
    <col min="1" max="16384" width="8.6640625" style="14"/>
  </cols>
  <sheetData>
    <row r="1" spans="1:2" ht="19">
      <c r="B1" s="13" t="s">
        <v>24</v>
      </c>
    </row>
    <row r="2" spans="1:2" ht="21">
      <c r="A2" s="15" t="s">
        <v>23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E08E3-F83B-4970-AC21-F52510871896}">
  <sheetPr>
    <tabColor rgb="FFC00000"/>
  </sheetPr>
  <dimension ref="A1:Z170"/>
  <sheetViews>
    <sheetView showOutlineSymbols="0" topLeftCell="A31" zoomScale="125" workbookViewId="0">
      <selection activeCell="A39" sqref="A39:B42"/>
    </sheetView>
  </sheetViews>
  <sheetFormatPr baseColWidth="10" defaultColWidth="9.1640625" defaultRowHeight="12.75" customHeight="1"/>
  <cols>
    <col min="1" max="1" width="21.5" style="18" bestFit="1" customWidth="1"/>
    <col min="2" max="2" width="84" style="16" bestFit="1" customWidth="1"/>
    <col min="3" max="3" width="10.5" style="18" customWidth="1"/>
    <col min="4" max="6" width="9.1640625" style="18"/>
    <col min="7" max="7" width="9.1640625" style="17"/>
    <col min="8" max="8" width="12.1640625" style="18" customWidth="1"/>
    <col min="9" max="9" width="8.83203125" style="17" customWidth="1"/>
    <col min="10" max="10" width="9.1640625" style="18"/>
    <col min="11" max="11" width="9.1640625" style="19"/>
    <col min="12" max="12" width="10.5" style="19" customWidth="1"/>
    <col min="13" max="13" width="9.1640625" style="19"/>
    <col min="14" max="14" width="12.5" style="19" customWidth="1"/>
    <col min="15" max="15" width="9.83203125" style="19" customWidth="1"/>
    <col min="16" max="16" width="10.33203125" style="20" customWidth="1"/>
    <col min="17" max="17" width="11.5" style="19" customWidth="1"/>
    <col min="18" max="18" width="9.1640625" style="20"/>
    <col min="19" max="19" width="12" style="19" customWidth="1"/>
    <col min="20" max="23" width="9.1640625" style="19"/>
    <col min="24" max="24" width="10" style="19" customWidth="1"/>
    <col min="25" max="25" width="9.1640625" style="20"/>
    <col min="26" max="26" width="11.83203125" style="19" customWidth="1"/>
    <col min="27" max="256" width="9.1640625" style="19"/>
    <col min="257" max="257" width="11.33203125" style="19" customWidth="1"/>
    <col min="258" max="258" width="9.1640625" style="19"/>
    <col min="259" max="259" width="10.5" style="19" customWidth="1"/>
    <col min="260" max="263" width="9.1640625" style="19"/>
    <col min="264" max="264" width="12.1640625" style="19" customWidth="1"/>
    <col min="265" max="265" width="8.83203125" style="19" customWidth="1"/>
    <col min="266" max="267" width="9.1640625" style="19"/>
    <col min="268" max="268" width="10.5" style="19" customWidth="1"/>
    <col min="269" max="269" width="9.1640625" style="19"/>
    <col min="270" max="270" width="12.5" style="19" customWidth="1"/>
    <col min="271" max="271" width="9.83203125" style="19" customWidth="1"/>
    <col min="272" max="272" width="10.33203125" style="19" customWidth="1"/>
    <col min="273" max="273" width="11.5" style="19" customWidth="1"/>
    <col min="274" max="274" width="9.1640625" style="19"/>
    <col min="275" max="275" width="12" style="19" customWidth="1"/>
    <col min="276" max="279" width="9.1640625" style="19"/>
    <col min="280" max="280" width="10" style="19" customWidth="1"/>
    <col min="281" max="281" width="9.1640625" style="19"/>
    <col min="282" max="282" width="11.83203125" style="19" customWidth="1"/>
    <col min="283" max="512" width="9.1640625" style="19"/>
    <col min="513" max="513" width="11.33203125" style="19" customWidth="1"/>
    <col min="514" max="514" width="9.1640625" style="19"/>
    <col min="515" max="515" width="10.5" style="19" customWidth="1"/>
    <col min="516" max="519" width="9.1640625" style="19"/>
    <col min="520" max="520" width="12.1640625" style="19" customWidth="1"/>
    <col min="521" max="521" width="8.83203125" style="19" customWidth="1"/>
    <col min="522" max="523" width="9.1640625" style="19"/>
    <col min="524" max="524" width="10.5" style="19" customWidth="1"/>
    <col min="525" max="525" width="9.1640625" style="19"/>
    <col min="526" max="526" width="12.5" style="19" customWidth="1"/>
    <col min="527" max="527" width="9.83203125" style="19" customWidth="1"/>
    <col min="528" max="528" width="10.33203125" style="19" customWidth="1"/>
    <col min="529" max="529" width="11.5" style="19" customWidth="1"/>
    <col min="530" max="530" width="9.1640625" style="19"/>
    <col min="531" max="531" width="12" style="19" customWidth="1"/>
    <col min="532" max="535" width="9.1640625" style="19"/>
    <col min="536" max="536" width="10" style="19" customWidth="1"/>
    <col min="537" max="537" width="9.1640625" style="19"/>
    <col min="538" max="538" width="11.83203125" style="19" customWidth="1"/>
    <col min="539" max="768" width="9.1640625" style="19"/>
    <col min="769" max="769" width="11.33203125" style="19" customWidth="1"/>
    <col min="770" max="770" width="9.1640625" style="19"/>
    <col min="771" max="771" width="10.5" style="19" customWidth="1"/>
    <col min="772" max="775" width="9.1640625" style="19"/>
    <col min="776" max="776" width="12.1640625" style="19" customWidth="1"/>
    <col min="777" max="777" width="8.83203125" style="19" customWidth="1"/>
    <col min="778" max="779" width="9.1640625" style="19"/>
    <col min="780" max="780" width="10.5" style="19" customWidth="1"/>
    <col min="781" max="781" width="9.1640625" style="19"/>
    <col min="782" max="782" width="12.5" style="19" customWidth="1"/>
    <col min="783" max="783" width="9.83203125" style="19" customWidth="1"/>
    <col min="784" max="784" width="10.33203125" style="19" customWidth="1"/>
    <col min="785" max="785" width="11.5" style="19" customWidth="1"/>
    <col min="786" max="786" width="9.1640625" style="19"/>
    <col min="787" max="787" width="12" style="19" customWidth="1"/>
    <col min="788" max="791" width="9.1640625" style="19"/>
    <col min="792" max="792" width="10" style="19" customWidth="1"/>
    <col min="793" max="793" width="9.1640625" style="19"/>
    <col min="794" max="794" width="11.83203125" style="19" customWidth="1"/>
    <col min="795" max="1024" width="9.1640625" style="19"/>
    <col min="1025" max="1025" width="11.33203125" style="19" customWidth="1"/>
    <col min="1026" max="1026" width="9.1640625" style="19"/>
    <col min="1027" max="1027" width="10.5" style="19" customWidth="1"/>
    <col min="1028" max="1031" width="9.1640625" style="19"/>
    <col min="1032" max="1032" width="12.1640625" style="19" customWidth="1"/>
    <col min="1033" max="1033" width="8.83203125" style="19" customWidth="1"/>
    <col min="1034" max="1035" width="9.1640625" style="19"/>
    <col min="1036" max="1036" width="10.5" style="19" customWidth="1"/>
    <col min="1037" max="1037" width="9.1640625" style="19"/>
    <col min="1038" max="1038" width="12.5" style="19" customWidth="1"/>
    <col min="1039" max="1039" width="9.83203125" style="19" customWidth="1"/>
    <col min="1040" max="1040" width="10.33203125" style="19" customWidth="1"/>
    <col min="1041" max="1041" width="11.5" style="19" customWidth="1"/>
    <col min="1042" max="1042" width="9.1640625" style="19"/>
    <col min="1043" max="1043" width="12" style="19" customWidth="1"/>
    <col min="1044" max="1047" width="9.1640625" style="19"/>
    <col min="1048" max="1048" width="10" style="19" customWidth="1"/>
    <col min="1049" max="1049" width="9.1640625" style="19"/>
    <col min="1050" max="1050" width="11.83203125" style="19" customWidth="1"/>
    <col min="1051" max="1280" width="9.1640625" style="19"/>
    <col min="1281" max="1281" width="11.33203125" style="19" customWidth="1"/>
    <col min="1282" max="1282" width="9.1640625" style="19"/>
    <col min="1283" max="1283" width="10.5" style="19" customWidth="1"/>
    <col min="1284" max="1287" width="9.1640625" style="19"/>
    <col min="1288" max="1288" width="12.1640625" style="19" customWidth="1"/>
    <col min="1289" max="1289" width="8.83203125" style="19" customWidth="1"/>
    <col min="1290" max="1291" width="9.1640625" style="19"/>
    <col min="1292" max="1292" width="10.5" style="19" customWidth="1"/>
    <col min="1293" max="1293" width="9.1640625" style="19"/>
    <col min="1294" max="1294" width="12.5" style="19" customWidth="1"/>
    <col min="1295" max="1295" width="9.83203125" style="19" customWidth="1"/>
    <col min="1296" max="1296" width="10.33203125" style="19" customWidth="1"/>
    <col min="1297" max="1297" width="11.5" style="19" customWidth="1"/>
    <col min="1298" max="1298" width="9.1640625" style="19"/>
    <col min="1299" max="1299" width="12" style="19" customWidth="1"/>
    <col min="1300" max="1303" width="9.1640625" style="19"/>
    <col min="1304" max="1304" width="10" style="19" customWidth="1"/>
    <col min="1305" max="1305" width="9.1640625" style="19"/>
    <col min="1306" max="1306" width="11.83203125" style="19" customWidth="1"/>
    <col min="1307" max="1536" width="9.1640625" style="19"/>
    <col min="1537" max="1537" width="11.33203125" style="19" customWidth="1"/>
    <col min="1538" max="1538" width="9.1640625" style="19"/>
    <col min="1539" max="1539" width="10.5" style="19" customWidth="1"/>
    <col min="1540" max="1543" width="9.1640625" style="19"/>
    <col min="1544" max="1544" width="12.1640625" style="19" customWidth="1"/>
    <col min="1545" max="1545" width="8.83203125" style="19" customWidth="1"/>
    <col min="1546" max="1547" width="9.1640625" style="19"/>
    <col min="1548" max="1548" width="10.5" style="19" customWidth="1"/>
    <col min="1549" max="1549" width="9.1640625" style="19"/>
    <col min="1550" max="1550" width="12.5" style="19" customWidth="1"/>
    <col min="1551" max="1551" width="9.83203125" style="19" customWidth="1"/>
    <col min="1552" max="1552" width="10.33203125" style="19" customWidth="1"/>
    <col min="1553" max="1553" width="11.5" style="19" customWidth="1"/>
    <col min="1554" max="1554" width="9.1640625" style="19"/>
    <col min="1555" max="1555" width="12" style="19" customWidth="1"/>
    <col min="1556" max="1559" width="9.1640625" style="19"/>
    <col min="1560" max="1560" width="10" style="19" customWidth="1"/>
    <col min="1561" max="1561" width="9.1640625" style="19"/>
    <col min="1562" max="1562" width="11.83203125" style="19" customWidth="1"/>
    <col min="1563" max="1792" width="9.1640625" style="19"/>
    <col min="1793" max="1793" width="11.33203125" style="19" customWidth="1"/>
    <col min="1794" max="1794" width="9.1640625" style="19"/>
    <col min="1795" max="1795" width="10.5" style="19" customWidth="1"/>
    <col min="1796" max="1799" width="9.1640625" style="19"/>
    <col min="1800" max="1800" width="12.1640625" style="19" customWidth="1"/>
    <col min="1801" max="1801" width="8.83203125" style="19" customWidth="1"/>
    <col min="1802" max="1803" width="9.1640625" style="19"/>
    <col min="1804" max="1804" width="10.5" style="19" customWidth="1"/>
    <col min="1805" max="1805" width="9.1640625" style="19"/>
    <col min="1806" max="1806" width="12.5" style="19" customWidth="1"/>
    <col min="1807" max="1807" width="9.83203125" style="19" customWidth="1"/>
    <col min="1808" max="1808" width="10.33203125" style="19" customWidth="1"/>
    <col min="1809" max="1809" width="11.5" style="19" customWidth="1"/>
    <col min="1810" max="1810" width="9.1640625" style="19"/>
    <col min="1811" max="1811" width="12" style="19" customWidth="1"/>
    <col min="1812" max="1815" width="9.1640625" style="19"/>
    <col min="1816" max="1816" width="10" style="19" customWidth="1"/>
    <col min="1817" max="1817" width="9.1640625" style="19"/>
    <col min="1818" max="1818" width="11.83203125" style="19" customWidth="1"/>
    <col min="1819" max="2048" width="9.1640625" style="19"/>
    <col min="2049" max="2049" width="11.33203125" style="19" customWidth="1"/>
    <col min="2050" max="2050" width="9.1640625" style="19"/>
    <col min="2051" max="2051" width="10.5" style="19" customWidth="1"/>
    <col min="2052" max="2055" width="9.1640625" style="19"/>
    <col min="2056" max="2056" width="12.1640625" style="19" customWidth="1"/>
    <col min="2057" max="2057" width="8.83203125" style="19" customWidth="1"/>
    <col min="2058" max="2059" width="9.1640625" style="19"/>
    <col min="2060" max="2060" width="10.5" style="19" customWidth="1"/>
    <col min="2061" max="2061" width="9.1640625" style="19"/>
    <col min="2062" max="2062" width="12.5" style="19" customWidth="1"/>
    <col min="2063" max="2063" width="9.83203125" style="19" customWidth="1"/>
    <col min="2064" max="2064" width="10.33203125" style="19" customWidth="1"/>
    <col min="2065" max="2065" width="11.5" style="19" customWidth="1"/>
    <col min="2066" max="2066" width="9.1640625" style="19"/>
    <col min="2067" max="2067" width="12" style="19" customWidth="1"/>
    <col min="2068" max="2071" width="9.1640625" style="19"/>
    <col min="2072" max="2072" width="10" style="19" customWidth="1"/>
    <col min="2073" max="2073" width="9.1640625" style="19"/>
    <col min="2074" max="2074" width="11.83203125" style="19" customWidth="1"/>
    <col min="2075" max="2304" width="9.1640625" style="19"/>
    <col min="2305" max="2305" width="11.33203125" style="19" customWidth="1"/>
    <col min="2306" max="2306" width="9.1640625" style="19"/>
    <col min="2307" max="2307" width="10.5" style="19" customWidth="1"/>
    <col min="2308" max="2311" width="9.1640625" style="19"/>
    <col min="2312" max="2312" width="12.1640625" style="19" customWidth="1"/>
    <col min="2313" max="2313" width="8.83203125" style="19" customWidth="1"/>
    <col min="2314" max="2315" width="9.1640625" style="19"/>
    <col min="2316" max="2316" width="10.5" style="19" customWidth="1"/>
    <col min="2317" max="2317" width="9.1640625" style="19"/>
    <col min="2318" max="2318" width="12.5" style="19" customWidth="1"/>
    <col min="2319" max="2319" width="9.83203125" style="19" customWidth="1"/>
    <col min="2320" max="2320" width="10.33203125" style="19" customWidth="1"/>
    <col min="2321" max="2321" width="11.5" style="19" customWidth="1"/>
    <col min="2322" max="2322" width="9.1640625" style="19"/>
    <col min="2323" max="2323" width="12" style="19" customWidth="1"/>
    <col min="2324" max="2327" width="9.1640625" style="19"/>
    <col min="2328" max="2328" width="10" style="19" customWidth="1"/>
    <col min="2329" max="2329" width="9.1640625" style="19"/>
    <col min="2330" max="2330" width="11.83203125" style="19" customWidth="1"/>
    <col min="2331" max="2560" width="9.1640625" style="19"/>
    <col min="2561" max="2561" width="11.33203125" style="19" customWidth="1"/>
    <col min="2562" max="2562" width="9.1640625" style="19"/>
    <col min="2563" max="2563" width="10.5" style="19" customWidth="1"/>
    <col min="2564" max="2567" width="9.1640625" style="19"/>
    <col min="2568" max="2568" width="12.1640625" style="19" customWidth="1"/>
    <col min="2569" max="2569" width="8.83203125" style="19" customWidth="1"/>
    <col min="2570" max="2571" width="9.1640625" style="19"/>
    <col min="2572" max="2572" width="10.5" style="19" customWidth="1"/>
    <col min="2573" max="2573" width="9.1640625" style="19"/>
    <col min="2574" max="2574" width="12.5" style="19" customWidth="1"/>
    <col min="2575" max="2575" width="9.83203125" style="19" customWidth="1"/>
    <col min="2576" max="2576" width="10.33203125" style="19" customWidth="1"/>
    <col min="2577" max="2577" width="11.5" style="19" customWidth="1"/>
    <col min="2578" max="2578" width="9.1640625" style="19"/>
    <col min="2579" max="2579" width="12" style="19" customWidth="1"/>
    <col min="2580" max="2583" width="9.1640625" style="19"/>
    <col min="2584" max="2584" width="10" style="19" customWidth="1"/>
    <col min="2585" max="2585" width="9.1640625" style="19"/>
    <col min="2586" max="2586" width="11.83203125" style="19" customWidth="1"/>
    <col min="2587" max="2816" width="9.1640625" style="19"/>
    <col min="2817" max="2817" width="11.33203125" style="19" customWidth="1"/>
    <col min="2818" max="2818" width="9.1640625" style="19"/>
    <col min="2819" max="2819" width="10.5" style="19" customWidth="1"/>
    <col min="2820" max="2823" width="9.1640625" style="19"/>
    <col min="2824" max="2824" width="12.1640625" style="19" customWidth="1"/>
    <col min="2825" max="2825" width="8.83203125" style="19" customWidth="1"/>
    <col min="2826" max="2827" width="9.1640625" style="19"/>
    <col min="2828" max="2828" width="10.5" style="19" customWidth="1"/>
    <col min="2829" max="2829" width="9.1640625" style="19"/>
    <col min="2830" max="2830" width="12.5" style="19" customWidth="1"/>
    <col min="2831" max="2831" width="9.83203125" style="19" customWidth="1"/>
    <col min="2832" max="2832" width="10.33203125" style="19" customWidth="1"/>
    <col min="2833" max="2833" width="11.5" style="19" customWidth="1"/>
    <col min="2834" max="2834" width="9.1640625" style="19"/>
    <col min="2835" max="2835" width="12" style="19" customWidth="1"/>
    <col min="2836" max="2839" width="9.1640625" style="19"/>
    <col min="2840" max="2840" width="10" style="19" customWidth="1"/>
    <col min="2841" max="2841" width="9.1640625" style="19"/>
    <col min="2842" max="2842" width="11.83203125" style="19" customWidth="1"/>
    <col min="2843" max="3072" width="9.1640625" style="19"/>
    <col min="3073" max="3073" width="11.33203125" style="19" customWidth="1"/>
    <col min="3074" max="3074" width="9.1640625" style="19"/>
    <col min="3075" max="3075" width="10.5" style="19" customWidth="1"/>
    <col min="3076" max="3079" width="9.1640625" style="19"/>
    <col min="3080" max="3080" width="12.1640625" style="19" customWidth="1"/>
    <col min="3081" max="3081" width="8.83203125" style="19" customWidth="1"/>
    <col min="3082" max="3083" width="9.1640625" style="19"/>
    <col min="3084" max="3084" width="10.5" style="19" customWidth="1"/>
    <col min="3085" max="3085" width="9.1640625" style="19"/>
    <col min="3086" max="3086" width="12.5" style="19" customWidth="1"/>
    <col min="3087" max="3087" width="9.83203125" style="19" customWidth="1"/>
    <col min="3088" max="3088" width="10.33203125" style="19" customWidth="1"/>
    <col min="3089" max="3089" width="11.5" style="19" customWidth="1"/>
    <col min="3090" max="3090" width="9.1640625" style="19"/>
    <col min="3091" max="3091" width="12" style="19" customWidth="1"/>
    <col min="3092" max="3095" width="9.1640625" style="19"/>
    <col min="3096" max="3096" width="10" style="19" customWidth="1"/>
    <col min="3097" max="3097" width="9.1640625" style="19"/>
    <col min="3098" max="3098" width="11.83203125" style="19" customWidth="1"/>
    <col min="3099" max="3328" width="9.1640625" style="19"/>
    <col min="3329" max="3329" width="11.33203125" style="19" customWidth="1"/>
    <col min="3330" max="3330" width="9.1640625" style="19"/>
    <col min="3331" max="3331" width="10.5" style="19" customWidth="1"/>
    <col min="3332" max="3335" width="9.1640625" style="19"/>
    <col min="3336" max="3336" width="12.1640625" style="19" customWidth="1"/>
    <col min="3337" max="3337" width="8.83203125" style="19" customWidth="1"/>
    <col min="3338" max="3339" width="9.1640625" style="19"/>
    <col min="3340" max="3340" width="10.5" style="19" customWidth="1"/>
    <col min="3341" max="3341" width="9.1640625" style="19"/>
    <col min="3342" max="3342" width="12.5" style="19" customWidth="1"/>
    <col min="3343" max="3343" width="9.83203125" style="19" customWidth="1"/>
    <col min="3344" max="3344" width="10.33203125" style="19" customWidth="1"/>
    <col min="3345" max="3345" width="11.5" style="19" customWidth="1"/>
    <col min="3346" max="3346" width="9.1640625" style="19"/>
    <col min="3347" max="3347" width="12" style="19" customWidth="1"/>
    <col min="3348" max="3351" width="9.1640625" style="19"/>
    <col min="3352" max="3352" width="10" style="19" customWidth="1"/>
    <col min="3353" max="3353" width="9.1640625" style="19"/>
    <col min="3354" max="3354" width="11.83203125" style="19" customWidth="1"/>
    <col min="3355" max="3584" width="9.1640625" style="19"/>
    <col min="3585" max="3585" width="11.33203125" style="19" customWidth="1"/>
    <col min="3586" max="3586" width="9.1640625" style="19"/>
    <col min="3587" max="3587" width="10.5" style="19" customWidth="1"/>
    <col min="3588" max="3591" width="9.1640625" style="19"/>
    <col min="3592" max="3592" width="12.1640625" style="19" customWidth="1"/>
    <col min="3593" max="3593" width="8.83203125" style="19" customWidth="1"/>
    <col min="3594" max="3595" width="9.1640625" style="19"/>
    <col min="3596" max="3596" width="10.5" style="19" customWidth="1"/>
    <col min="3597" max="3597" width="9.1640625" style="19"/>
    <col min="3598" max="3598" width="12.5" style="19" customWidth="1"/>
    <col min="3599" max="3599" width="9.83203125" style="19" customWidth="1"/>
    <col min="3600" max="3600" width="10.33203125" style="19" customWidth="1"/>
    <col min="3601" max="3601" width="11.5" style="19" customWidth="1"/>
    <col min="3602" max="3602" width="9.1640625" style="19"/>
    <col min="3603" max="3603" width="12" style="19" customWidth="1"/>
    <col min="3604" max="3607" width="9.1640625" style="19"/>
    <col min="3608" max="3608" width="10" style="19" customWidth="1"/>
    <col min="3609" max="3609" width="9.1640625" style="19"/>
    <col min="3610" max="3610" width="11.83203125" style="19" customWidth="1"/>
    <col min="3611" max="3840" width="9.1640625" style="19"/>
    <col min="3841" max="3841" width="11.33203125" style="19" customWidth="1"/>
    <col min="3842" max="3842" width="9.1640625" style="19"/>
    <col min="3843" max="3843" width="10.5" style="19" customWidth="1"/>
    <col min="3844" max="3847" width="9.1640625" style="19"/>
    <col min="3848" max="3848" width="12.1640625" style="19" customWidth="1"/>
    <col min="3849" max="3849" width="8.83203125" style="19" customWidth="1"/>
    <col min="3850" max="3851" width="9.1640625" style="19"/>
    <col min="3852" max="3852" width="10.5" style="19" customWidth="1"/>
    <col min="3853" max="3853" width="9.1640625" style="19"/>
    <col min="3854" max="3854" width="12.5" style="19" customWidth="1"/>
    <col min="3855" max="3855" width="9.83203125" style="19" customWidth="1"/>
    <col min="3856" max="3856" width="10.33203125" style="19" customWidth="1"/>
    <col min="3857" max="3857" width="11.5" style="19" customWidth="1"/>
    <col min="3858" max="3858" width="9.1640625" style="19"/>
    <col min="3859" max="3859" width="12" style="19" customWidth="1"/>
    <col min="3860" max="3863" width="9.1640625" style="19"/>
    <col min="3864" max="3864" width="10" style="19" customWidth="1"/>
    <col min="3865" max="3865" width="9.1640625" style="19"/>
    <col min="3866" max="3866" width="11.83203125" style="19" customWidth="1"/>
    <col min="3867" max="4096" width="9.1640625" style="19"/>
    <col min="4097" max="4097" width="11.33203125" style="19" customWidth="1"/>
    <col min="4098" max="4098" width="9.1640625" style="19"/>
    <col min="4099" max="4099" width="10.5" style="19" customWidth="1"/>
    <col min="4100" max="4103" width="9.1640625" style="19"/>
    <col min="4104" max="4104" width="12.1640625" style="19" customWidth="1"/>
    <col min="4105" max="4105" width="8.83203125" style="19" customWidth="1"/>
    <col min="4106" max="4107" width="9.1640625" style="19"/>
    <col min="4108" max="4108" width="10.5" style="19" customWidth="1"/>
    <col min="4109" max="4109" width="9.1640625" style="19"/>
    <col min="4110" max="4110" width="12.5" style="19" customWidth="1"/>
    <col min="4111" max="4111" width="9.83203125" style="19" customWidth="1"/>
    <col min="4112" max="4112" width="10.33203125" style="19" customWidth="1"/>
    <col min="4113" max="4113" width="11.5" style="19" customWidth="1"/>
    <col min="4114" max="4114" width="9.1640625" style="19"/>
    <col min="4115" max="4115" width="12" style="19" customWidth="1"/>
    <col min="4116" max="4119" width="9.1640625" style="19"/>
    <col min="4120" max="4120" width="10" style="19" customWidth="1"/>
    <col min="4121" max="4121" width="9.1640625" style="19"/>
    <col min="4122" max="4122" width="11.83203125" style="19" customWidth="1"/>
    <col min="4123" max="4352" width="9.1640625" style="19"/>
    <col min="4353" max="4353" width="11.33203125" style="19" customWidth="1"/>
    <col min="4354" max="4354" width="9.1640625" style="19"/>
    <col min="4355" max="4355" width="10.5" style="19" customWidth="1"/>
    <col min="4356" max="4359" width="9.1640625" style="19"/>
    <col min="4360" max="4360" width="12.1640625" style="19" customWidth="1"/>
    <col min="4361" max="4361" width="8.83203125" style="19" customWidth="1"/>
    <col min="4362" max="4363" width="9.1640625" style="19"/>
    <col min="4364" max="4364" width="10.5" style="19" customWidth="1"/>
    <col min="4365" max="4365" width="9.1640625" style="19"/>
    <col min="4366" max="4366" width="12.5" style="19" customWidth="1"/>
    <col min="4367" max="4367" width="9.83203125" style="19" customWidth="1"/>
    <col min="4368" max="4368" width="10.33203125" style="19" customWidth="1"/>
    <col min="4369" max="4369" width="11.5" style="19" customWidth="1"/>
    <col min="4370" max="4370" width="9.1640625" style="19"/>
    <col min="4371" max="4371" width="12" style="19" customWidth="1"/>
    <col min="4372" max="4375" width="9.1640625" style="19"/>
    <col min="4376" max="4376" width="10" style="19" customWidth="1"/>
    <col min="4377" max="4377" width="9.1640625" style="19"/>
    <col min="4378" max="4378" width="11.83203125" style="19" customWidth="1"/>
    <col min="4379" max="4608" width="9.1640625" style="19"/>
    <col min="4609" max="4609" width="11.33203125" style="19" customWidth="1"/>
    <col min="4610" max="4610" width="9.1640625" style="19"/>
    <col min="4611" max="4611" width="10.5" style="19" customWidth="1"/>
    <col min="4612" max="4615" width="9.1640625" style="19"/>
    <col min="4616" max="4616" width="12.1640625" style="19" customWidth="1"/>
    <col min="4617" max="4617" width="8.83203125" style="19" customWidth="1"/>
    <col min="4618" max="4619" width="9.1640625" style="19"/>
    <col min="4620" max="4620" width="10.5" style="19" customWidth="1"/>
    <col min="4621" max="4621" width="9.1640625" style="19"/>
    <col min="4622" max="4622" width="12.5" style="19" customWidth="1"/>
    <col min="4623" max="4623" width="9.83203125" style="19" customWidth="1"/>
    <col min="4624" max="4624" width="10.33203125" style="19" customWidth="1"/>
    <col min="4625" max="4625" width="11.5" style="19" customWidth="1"/>
    <col min="4626" max="4626" width="9.1640625" style="19"/>
    <col min="4627" max="4627" width="12" style="19" customWidth="1"/>
    <col min="4628" max="4631" width="9.1640625" style="19"/>
    <col min="4632" max="4632" width="10" style="19" customWidth="1"/>
    <col min="4633" max="4633" width="9.1640625" style="19"/>
    <col min="4634" max="4634" width="11.83203125" style="19" customWidth="1"/>
    <col min="4635" max="4864" width="9.1640625" style="19"/>
    <col min="4865" max="4865" width="11.33203125" style="19" customWidth="1"/>
    <col min="4866" max="4866" width="9.1640625" style="19"/>
    <col min="4867" max="4867" width="10.5" style="19" customWidth="1"/>
    <col min="4868" max="4871" width="9.1640625" style="19"/>
    <col min="4872" max="4872" width="12.1640625" style="19" customWidth="1"/>
    <col min="4873" max="4873" width="8.83203125" style="19" customWidth="1"/>
    <col min="4874" max="4875" width="9.1640625" style="19"/>
    <col min="4876" max="4876" width="10.5" style="19" customWidth="1"/>
    <col min="4877" max="4877" width="9.1640625" style="19"/>
    <col min="4878" max="4878" width="12.5" style="19" customWidth="1"/>
    <col min="4879" max="4879" width="9.83203125" style="19" customWidth="1"/>
    <col min="4880" max="4880" width="10.33203125" style="19" customWidth="1"/>
    <col min="4881" max="4881" width="11.5" style="19" customWidth="1"/>
    <col min="4882" max="4882" width="9.1640625" style="19"/>
    <col min="4883" max="4883" width="12" style="19" customWidth="1"/>
    <col min="4884" max="4887" width="9.1640625" style="19"/>
    <col min="4888" max="4888" width="10" style="19" customWidth="1"/>
    <col min="4889" max="4889" width="9.1640625" style="19"/>
    <col min="4890" max="4890" width="11.83203125" style="19" customWidth="1"/>
    <col min="4891" max="5120" width="9.1640625" style="19"/>
    <col min="5121" max="5121" width="11.33203125" style="19" customWidth="1"/>
    <col min="5122" max="5122" width="9.1640625" style="19"/>
    <col min="5123" max="5123" width="10.5" style="19" customWidth="1"/>
    <col min="5124" max="5127" width="9.1640625" style="19"/>
    <col min="5128" max="5128" width="12.1640625" style="19" customWidth="1"/>
    <col min="5129" max="5129" width="8.83203125" style="19" customWidth="1"/>
    <col min="5130" max="5131" width="9.1640625" style="19"/>
    <col min="5132" max="5132" width="10.5" style="19" customWidth="1"/>
    <col min="5133" max="5133" width="9.1640625" style="19"/>
    <col min="5134" max="5134" width="12.5" style="19" customWidth="1"/>
    <col min="5135" max="5135" width="9.83203125" style="19" customWidth="1"/>
    <col min="5136" max="5136" width="10.33203125" style="19" customWidth="1"/>
    <col min="5137" max="5137" width="11.5" style="19" customWidth="1"/>
    <col min="5138" max="5138" width="9.1640625" style="19"/>
    <col min="5139" max="5139" width="12" style="19" customWidth="1"/>
    <col min="5140" max="5143" width="9.1640625" style="19"/>
    <col min="5144" max="5144" width="10" style="19" customWidth="1"/>
    <col min="5145" max="5145" width="9.1640625" style="19"/>
    <col min="5146" max="5146" width="11.83203125" style="19" customWidth="1"/>
    <col min="5147" max="5376" width="9.1640625" style="19"/>
    <col min="5377" max="5377" width="11.33203125" style="19" customWidth="1"/>
    <col min="5378" max="5378" width="9.1640625" style="19"/>
    <col min="5379" max="5379" width="10.5" style="19" customWidth="1"/>
    <col min="5380" max="5383" width="9.1640625" style="19"/>
    <col min="5384" max="5384" width="12.1640625" style="19" customWidth="1"/>
    <col min="5385" max="5385" width="8.83203125" style="19" customWidth="1"/>
    <col min="5386" max="5387" width="9.1640625" style="19"/>
    <col min="5388" max="5388" width="10.5" style="19" customWidth="1"/>
    <col min="5389" max="5389" width="9.1640625" style="19"/>
    <col min="5390" max="5390" width="12.5" style="19" customWidth="1"/>
    <col min="5391" max="5391" width="9.83203125" style="19" customWidth="1"/>
    <col min="5392" max="5392" width="10.33203125" style="19" customWidth="1"/>
    <col min="5393" max="5393" width="11.5" style="19" customWidth="1"/>
    <col min="5394" max="5394" width="9.1640625" style="19"/>
    <col min="5395" max="5395" width="12" style="19" customWidth="1"/>
    <col min="5396" max="5399" width="9.1640625" style="19"/>
    <col min="5400" max="5400" width="10" style="19" customWidth="1"/>
    <col min="5401" max="5401" width="9.1640625" style="19"/>
    <col min="5402" max="5402" width="11.83203125" style="19" customWidth="1"/>
    <col min="5403" max="5632" width="9.1640625" style="19"/>
    <col min="5633" max="5633" width="11.33203125" style="19" customWidth="1"/>
    <col min="5634" max="5634" width="9.1640625" style="19"/>
    <col min="5635" max="5635" width="10.5" style="19" customWidth="1"/>
    <col min="5636" max="5639" width="9.1640625" style="19"/>
    <col min="5640" max="5640" width="12.1640625" style="19" customWidth="1"/>
    <col min="5641" max="5641" width="8.83203125" style="19" customWidth="1"/>
    <col min="5642" max="5643" width="9.1640625" style="19"/>
    <col min="5644" max="5644" width="10.5" style="19" customWidth="1"/>
    <col min="5645" max="5645" width="9.1640625" style="19"/>
    <col min="5646" max="5646" width="12.5" style="19" customWidth="1"/>
    <col min="5647" max="5647" width="9.83203125" style="19" customWidth="1"/>
    <col min="5648" max="5648" width="10.33203125" style="19" customWidth="1"/>
    <col min="5649" max="5649" width="11.5" style="19" customWidth="1"/>
    <col min="5650" max="5650" width="9.1640625" style="19"/>
    <col min="5651" max="5651" width="12" style="19" customWidth="1"/>
    <col min="5652" max="5655" width="9.1640625" style="19"/>
    <col min="5656" max="5656" width="10" style="19" customWidth="1"/>
    <col min="5657" max="5657" width="9.1640625" style="19"/>
    <col min="5658" max="5658" width="11.83203125" style="19" customWidth="1"/>
    <col min="5659" max="5888" width="9.1640625" style="19"/>
    <col min="5889" max="5889" width="11.33203125" style="19" customWidth="1"/>
    <col min="5890" max="5890" width="9.1640625" style="19"/>
    <col min="5891" max="5891" width="10.5" style="19" customWidth="1"/>
    <col min="5892" max="5895" width="9.1640625" style="19"/>
    <col min="5896" max="5896" width="12.1640625" style="19" customWidth="1"/>
    <col min="5897" max="5897" width="8.83203125" style="19" customWidth="1"/>
    <col min="5898" max="5899" width="9.1640625" style="19"/>
    <col min="5900" max="5900" width="10.5" style="19" customWidth="1"/>
    <col min="5901" max="5901" width="9.1640625" style="19"/>
    <col min="5902" max="5902" width="12.5" style="19" customWidth="1"/>
    <col min="5903" max="5903" width="9.83203125" style="19" customWidth="1"/>
    <col min="5904" max="5904" width="10.33203125" style="19" customWidth="1"/>
    <col min="5905" max="5905" width="11.5" style="19" customWidth="1"/>
    <col min="5906" max="5906" width="9.1640625" style="19"/>
    <col min="5907" max="5907" width="12" style="19" customWidth="1"/>
    <col min="5908" max="5911" width="9.1640625" style="19"/>
    <col min="5912" max="5912" width="10" style="19" customWidth="1"/>
    <col min="5913" max="5913" width="9.1640625" style="19"/>
    <col min="5914" max="5914" width="11.83203125" style="19" customWidth="1"/>
    <col min="5915" max="6144" width="9.1640625" style="19"/>
    <col min="6145" max="6145" width="11.33203125" style="19" customWidth="1"/>
    <col min="6146" max="6146" width="9.1640625" style="19"/>
    <col min="6147" max="6147" width="10.5" style="19" customWidth="1"/>
    <col min="6148" max="6151" width="9.1640625" style="19"/>
    <col min="6152" max="6152" width="12.1640625" style="19" customWidth="1"/>
    <col min="6153" max="6153" width="8.83203125" style="19" customWidth="1"/>
    <col min="6154" max="6155" width="9.1640625" style="19"/>
    <col min="6156" max="6156" width="10.5" style="19" customWidth="1"/>
    <col min="6157" max="6157" width="9.1640625" style="19"/>
    <col min="6158" max="6158" width="12.5" style="19" customWidth="1"/>
    <col min="6159" max="6159" width="9.83203125" style="19" customWidth="1"/>
    <col min="6160" max="6160" width="10.33203125" style="19" customWidth="1"/>
    <col min="6161" max="6161" width="11.5" style="19" customWidth="1"/>
    <col min="6162" max="6162" width="9.1640625" style="19"/>
    <col min="6163" max="6163" width="12" style="19" customWidth="1"/>
    <col min="6164" max="6167" width="9.1640625" style="19"/>
    <col min="6168" max="6168" width="10" style="19" customWidth="1"/>
    <col min="6169" max="6169" width="9.1640625" style="19"/>
    <col min="6170" max="6170" width="11.83203125" style="19" customWidth="1"/>
    <col min="6171" max="6400" width="9.1640625" style="19"/>
    <col min="6401" max="6401" width="11.33203125" style="19" customWidth="1"/>
    <col min="6402" max="6402" width="9.1640625" style="19"/>
    <col min="6403" max="6403" width="10.5" style="19" customWidth="1"/>
    <col min="6404" max="6407" width="9.1640625" style="19"/>
    <col min="6408" max="6408" width="12.1640625" style="19" customWidth="1"/>
    <col min="6409" max="6409" width="8.83203125" style="19" customWidth="1"/>
    <col min="6410" max="6411" width="9.1640625" style="19"/>
    <col min="6412" max="6412" width="10.5" style="19" customWidth="1"/>
    <col min="6413" max="6413" width="9.1640625" style="19"/>
    <col min="6414" max="6414" width="12.5" style="19" customWidth="1"/>
    <col min="6415" max="6415" width="9.83203125" style="19" customWidth="1"/>
    <col min="6416" max="6416" width="10.33203125" style="19" customWidth="1"/>
    <col min="6417" max="6417" width="11.5" style="19" customWidth="1"/>
    <col min="6418" max="6418" width="9.1640625" style="19"/>
    <col min="6419" max="6419" width="12" style="19" customWidth="1"/>
    <col min="6420" max="6423" width="9.1640625" style="19"/>
    <col min="6424" max="6424" width="10" style="19" customWidth="1"/>
    <col min="6425" max="6425" width="9.1640625" style="19"/>
    <col min="6426" max="6426" width="11.83203125" style="19" customWidth="1"/>
    <col min="6427" max="6656" width="9.1640625" style="19"/>
    <col min="6657" max="6657" width="11.33203125" style="19" customWidth="1"/>
    <col min="6658" max="6658" width="9.1640625" style="19"/>
    <col min="6659" max="6659" width="10.5" style="19" customWidth="1"/>
    <col min="6660" max="6663" width="9.1640625" style="19"/>
    <col min="6664" max="6664" width="12.1640625" style="19" customWidth="1"/>
    <col min="6665" max="6665" width="8.83203125" style="19" customWidth="1"/>
    <col min="6666" max="6667" width="9.1640625" style="19"/>
    <col min="6668" max="6668" width="10.5" style="19" customWidth="1"/>
    <col min="6669" max="6669" width="9.1640625" style="19"/>
    <col min="6670" max="6670" width="12.5" style="19" customWidth="1"/>
    <col min="6671" max="6671" width="9.83203125" style="19" customWidth="1"/>
    <col min="6672" max="6672" width="10.33203125" style="19" customWidth="1"/>
    <col min="6673" max="6673" width="11.5" style="19" customWidth="1"/>
    <col min="6674" max="6674" width="9.1640625" style="19"/>
    <col min="6675" max="6675" width="12" style="19" customWidth="1"/>
    <col min="6676" max="6679" width="9.1640625" style="19"/>
    <col min="6680" max="6680" width="10" style="19" customWidth="1"/>
    <col min="6681" max="6681" width="9.1640625" style="19"/>
    <col min="6682" max="6682" width="11.83203125" style="19" customWidth="1"/>
    <col min="6683" max="6912" width="9.1640625" style="19"/>
    <col min="6913" max="6913" width="11.33203125" style="19" customWidth="1"/>
    <col min="6914" max="6914" width="9.1640625" style="19"/>
    <col min="6915" max="6915" width="10.5" style="19" customWidth="1"/>
    <col min="6916" max="6919" width="9.1640625" style="19"/>
    <col min="6920" max="6920" width="12.1640625" style="19" customWidth="1"/>
    <col min="6921" max="6921" width="8.83203125" style="19" customWidth="1"/>
    <col min="6922" max="6923" width="9.1640625" style="19"/>
    <col min="6924" max="6924" width="10.5" style="19" customWidth="1"/>
    <col min="6925" max="6925" width="9.1640625" style="19"/>
    <col min="6926" max="6926" width="12.5" style="19" customWidth="1"/>
    <col min="6927" max="6927" width="9.83203125" style="19" customWidth="1"/>
    <col min="6928" max="6928" width="10.33203125" style="19" customWidth="1"/>
    <col min="6929" max="6929" width="11.5" style="19" customWidth="1"/>
    <col min="6930" max="6930" width="9.1640625" style="19"/>
    <col min="6931" max="6931" width="12" style="19" customWidth="1"/>
    <col min="6932" max="6935" width="9.1640625" style="19"/>
    <col min="6936" max="6936" width="10" style="19" customWidth="1"/>
    <col min="6937" max="6937" width="9.1640625" style="19"/>
    <col min="6938" max="6938" width="11.83203125" style="19" customWidth="1"/>
    <col min="6939" max="7168" width="9.1640625" style="19"/>
    <col min="7169" max="7169" width="11.33203125" style="19" customWidth="1"/>
    <col min="7170" max="7170" width="9.1640625" style="19"/>
    <col min="7171" max="7171" width="10.5" style="19" customWidth="1"/>
    <col min="7172" max="7175" width="9.1640625" style="19"/>
    <col min="7176" max="7176" width="12.1640625" style="19" customWidth="1"/>
    <col min="7177" max="7177" width="8.83203125" style="19" customWidth="1"/>
    <col min="7178" max="7179" width="9.1640625" style="19"/>
    <col min="7180" max="7180" width="10.5" style="19" customWidth="1"/>
    <col min="7181" max="7181" width="9.1640625" style="19"/>
    <col min="7182" max="7182" width="12.5" style="19" customWidth="1"/>
    <col min="7183" max="7183" width="9.83203125" style="19" customWidth="1"/>
    <col min="7184" max="7184" width="10.33203125" style="19" customWidth="1"/>
    <col min="7185" max="7185" width="11.5" style="19" customWidth="1"/>
    <col min="7186" max="7186" width="9.1640625" style="19"/>
    <col min="7187" max="7187" width="12" style="19" customWidth="1"/>
    <col min="7188" max="7191" width="9.1640625" style="19"/>
    <col min="7192" max="7192" width="10" style="19" customWidth="1"/>
    <col min="7193" max="7193" width="9.1640625" style="19"/>
    <col min="7194" max="7194" width="11.83203125" style="19" customWidth="1"/>
    <col min="7195" max="7424" width="9.1640625" style="19"/>
    <col min="7425" max="7425" width="11.33203125" style="19" customWidth="1"/>
    <col min="7426" max="7426" width="9.1640625" style="19"/>
    <col min="7427" max="7427" width="10.5" style="19" customWidth="1"/>
    <col min="7428" max="7431" width="9.1640625" style="19"/>
    <col min="7432" max="7432" width="12.1640625" style="19" customWidth="1"/>
    <col min="7433" max="7433" width="8.83203125" style="19" customWidth="1"/>
    <col min="7434" max="7435" width="9.1640625" style="19"/>
    <col min="7436" max="7436" width="10.5" style="19" customWidth="1"/>
    <col min="7437" max="7437" width="9.1640625" style="19"/>
    <col min="7438" max="7438" width="12.5" style="19" customWidth="1"/>
    <col min="7439" max="7439" width="9.83203125" style="19" customWidth="1"/>
    <col min="7440" max="7440" width="10.33203125" style="19" customWidth="1"/>
    <col min="7441" max="7441" width="11.5" style="19" customWidth="1"/>
    <col min="7442" max="7442" width="9.1640625" style="19"/>
    <col min="7443" max="7443" width="12" style="19" customWidth="1"/>
    <col min="7444" max="7447" width="9.1640625" style="19"/>
    <col min="7448" max="7448" width="10" style="19" customWidth="1"/>
    <col min="7449" max="7449" width="9.1640625" style="19"/>
    <col min="7450" max="7450" width="11.83203125" style="19" customWidth="1"/>
    <col min="7451" max="7680" width="9.1640625" style="19"/>
    <col min="7681" max="7681" width="11.33203125" style="19" customWidth="1"/>
    <col min="7682" max="7682" width="9.1640625" style="19"/>
    <col min="7683" max="7683" width="10.5" style="19" customWidth="1"/>
    <col min="7684" max="7687" width="9.1640625" style="19"/>
    <col min="7688" max="7688" width="12.1640625" style="19" customWidth="1"/>
    <col min="7689" max="7689" width="8.83203125" style="19" customWidth="1"/>
    <col min="7690" max="7691" width="9.1640625" style="19"/>
    <col min="7692" max="7692" width="10.5" style="19" customWidth="1"/>
    <col min="7693" max="7693" width="9.1640625" style="19"/>
    <col min="7694" max="7694" width="12.5" style="19" customWidth="1"/>
    <col min="7695" max="7695" width="9.83203125" style="19" customWidth="1"/>
    <col min="7696" max="7696" width="10.33203125" style="19" customWidth="1"/>
    <col min="7697" max="7697" width="11.5" style="19" customWidth="1"/>
    <col min="7698" max="7698" width="9.1640625" style="19"/>
    <col min="7699" max="7699" width="12" style="19" customWidth="1"/>
    <col min="7700" max="7703" width="9.1640625" style="19"/>
    <col min="7704" max="7704" width="10" style="19" customWidth="1"/>
    <col min="7705" max="7705" width="9.1640625" style="19"/>
    <col min="7706" max="7706" width="11.83203125" style="19" customWidth="1"/>
    <col min="7707" max="7936" width="9.1640625" style="19"/>
    <col min="7937" max="7937" width="11.33203125" style="19" customWidth="1"/>
    <col min="7938" max="7938" width="9.1640625" style="19"/>
    <col min="7939" max="7939" width="10.5" style="19" customWidth="1"/>
    <col min="7940" max="7943" width="9.1640625" style="19"/>
    <col min="7944" max="7944" width="12.1640625" style="19" customWidth="1"/>
    <col min="7945" max="7945" width="8.83203125" style="19" customWidth="1"/>
    <col min="7946" max="7947" width="9.1640625" style="19"/>
    <col min="7948" max="7948" width="10.5" style="19" customWidth="1"/>
    <col min="7949" max="7949" width="9.1640625" style="19"/>
    <col min="7950" max="7950" width="12.5" style="19" customWidth="1"/>
    <col min="7951" max="7951" width="9.83203125" style="19" customWidth="1"/>
    <col min="7952" max="7952" width="10.33203125" style="19" customWidth="1"/>
    <col min="7953" max="7953" width="11.5" style="19" customWidth="1"/>
    <col min="7954" max="7954" width="9.1640625" style="19"/>
    <col min="7955" max="7955" width="12" style="19" customWidth="1"/>
    <col min="7956" max="7959" width="9.1640625" style="19"/>
    <col min="7960" max="7960" width="10" style="19" customWidth="1"/>
    <col min="7961" max="7961" width="9.1640625" style="19"/>
    <col min="7962" max="7962" width="11.83203125" style="19" customWidth="1"/>
    <col min="7963" max="8192" width="9.1640625" style="19"/>
    <col min="8193" max="8193" width="11.33203125" style="19" customWidth="1"/>
    <col min="8194" max="8194" width="9.1640625" style="19"/>
    <col min="8195" max="8195" width="10.5" style="19" customWidth="1"/>
    <col min="8196" max="8199" width="9.1640625" style="19"/>
    <col min="8200" max="8200" width="12.1640625" style="19" customWidth="1"/>
    <col min="8201" max="8201" width="8.83203125" style="19" customWidth="1"/>
    <col min="8202" max="8203" width="9.1640625" style="19"/>
    <col min="8204" max="8204" width="10.5" style="19" customWidth="1"/>
    <col min="8205" max="8205" width="9.1640625" style="19"/>
    <col min="8206" max="8206" width="12.5" style="19" customWidth="1"/>
    <col min="8207" max="8207" width="9.83203125" style="19" customWidth="1"/>
    <col min="8208" max="8208" width="10.33203125" style="19" customWidth="1"/>
    <col min="8209" max="8209" width="11.5" style="19" customWidth="1"/>
    <col min="8210" max="8210" width="9.1640625" style="19"/>
    <col min="8211" max="8211" width="12" style="19" customWidth="1"/>
    <col min="8212" max="8215" width="9.1640625" style="19"/>
    <col min="8216" max="8216" width="10" style="19" customWidth="1"/>
    <col min="8217" max="8217" width="9.1640625" style="19"/>
    <col min="8218" max="8218" width="11.83203125" style="19" customWidth="1"/>
    <col min="8219" max="8448" width="9.1640625" style="19"/>
    <col min="8449" max="8449" width="11.33203125" style="19" customWidth="1"/>
    <col min="8450" max="8450" width="9.1640625" style="19"/>
    <col min="8451" max="8451" width="10.5" style="19" customWidth="1"/>
    <col min="8452" max="8455" width="9.1640625" style="19"/>
    <col min="8456" max="8456" width="12.1640625" style="19" customWidth="1"/>
    <col min="8457" max="8457" width="8.83203125" style="19" customWidth="1"/>
    <col min="8458" max="8459" width="9.1640625" style="19"/>
    <col min="8460" max="8460" width="10.5" style="19" customWidth="1"/>
    <col min="8461" max="8461" width="9.1640625" style="19"/>
    <col min="8462" max="8462" width="12.5" style="19" customWidth="1"/>
    <col min="8463" max="8463" width="9.83203125" style="19" customWidth="1"/>
    <col min="8464" max="8464" width="10.33203125" style="19" customWidth="1"/>
    <col min="8465" max="8465" width="11.5" style="19" customWidth="1"/>
    <col min="8466" max="8466" width="9.1640625" style="19"/>
    <col min="8467" max="8467" width="12" style="19" customWidth="1"/>
    <col min="8468" max="8471" width="9.1640625" style="19"/>
    <col min="8472" max="8472" width="10" style="19" customWidth="1"/>
    <col min="8473" max="8473" width="9.1640625" style="19"/>
    <col min="8474" max="8474" width="11.83203125" style="19" customWidth="1"/>
    <col min="8475" max="8704" width="9.1640625" style="19"/>
    <col min="8705" max="8705" width="11.33203125" style="19" customWidth="1"/>
    <col min="8706" max="8706" width="9.1640625" style="19"/>
    <col min="8707" max="8707" width="10.5" style="19" customWidth="1"/>
    <col min="8708" max="8711" width="9.1640625" style="19"/>
    <col min="8712" max="8712" width="12.1640625" style="19" customWidth="1"/>
    <col min="8713" max="8713" width="8.83203125" style="19" customWidth="1"/>
    <col min="8714" max="8715" width="9.1640625" style="19"/>
    <col min="8716" max="8716" width="10.5" style="19" customWidth="1"/>
    <col min="8717" max="8717" width="9.1640625" style="19"/>
    <col min="8718" max="8718" width="12.5" style="19" customWidth="1"/>
    <col min="8719" max="8719" width="9.83203125" style="19" customWidth="1"/>
    <col min="8720" max="8720" width="10.33203125" style="19" customWidth="1"/>
    <col min="8721" max="8721" width="11.5" style="19" customWidth="1"/>
    <col min="8722" max="8722" width="9.1640625" style="19"/>
    <col min="8723" max="8723" width="12" style="19" customWidth="1"/>
    <col min="8724" max="8727" width="9.1640625" style="19"/>
    <col min="8728" max="8728" width="10" style="19" customWidth="1"/>
    <col min="8729" max="8729" width="9.1640625" style="19"/>
    <col min="8730" max="8730" width="11.83203125" style="19" customWidth="1"/>
    <col min="8731" max="8960" width="9.1640625" style="19"/>
    <col min="8961" max="8961" width="11.33203125" style="19" customWidth="1"/>
    <col min="8962" max="8962" width="9.1640625" style="19"/>
    <col min="8963" max="8963" width="10.5" style="19" customWidth="1"/>
    <col min="8964" max="8967" width="9.1640625" style="19"/>
    <col min="8968" max="8968" width="12.1640625" style="19" customWidth="1"/>
    <col min="8969" max="8969" width="8.83203125" style="19" customWidth="1"/>
    <col min="8970" max="8971" width="9.1640625" style="19"/>
    <col min="8972" max="8972" width="10.5" style="19" customWidth="1"/>
    <col min="8973" max="8973" width="9.1640625" style="19"/>
    <col min="8974" max="8974" width="12.5" style="19" customWidth="1"/>
    <col min="8975" max="8975" width="9.83203125" style="19" customWidth="1"/>
    <col min="8976" max="8976" width="10.33203125" style="19" customWidth="1"/>
    <col min="8977" max="8977" width="11.5" style="19" customWidth="1"/>
    <col min="8978" max="8978" width="9.1640625" style="19"/>
    <col min="8979" max="8979" width="12" style="19" customWidth="1"/>
    <col min="8980" max="8983" width="9.1640625" style="19"/>
    <col min="8984" max="8984" width="10" style="19" customWidth="1"/>
    <col min="8985" max="8985" width="9.1640625" style="19"/>
    <col min="8986" max="8986" width="11.83203125" style="19" customWidth="1"/>
    <col min="8987" max="9216" width="9.1640625" style="19"/>
    <col min="9217" max="9217" width="11.33203125" style="19" customWidth="1"/>
    <col min="9218" max="9218" width="9.1640625" style="19"/>
    <col min="9219" max="9219" width="10.5" style="19" customWidth="1"/>
    <col min="9220" max="9223" width="9.1640625" style="19"/>
    <col min="9224" max="9224" width="12.1640625" style="19" customWidth="1"/>
    <col min="9225" max="9225" width="8.83203125" style="19" customWidth="1"/>
    <col min="9226" max="9227" width="9.1640625" style="19"/>
    <col min="9228" max="9228" width="10.5" style="19" customWidth="1"/>
    <col min="9229" max="9229" width="9.1640625" style="19"/>
    <col min="9230" max="9230" width="12.5" style="19" customWidth="1"/>
    <col min="9231" max="9231" width="9.83203125" style="19" customWidth="1"/>
    <col min="9232" max="9232" width="10.33203125" style="19" customWidth="1"/>
    <col min="9233" max="9233" width="11.5" style="19" customWidth="1"/>
    <col min="9234" max="9234" width="9.1640625" style="19"/>
    <col min="9235" max="9235" width="12" style="19" customWidth="1"/>
    <col min="9236" max="9239" width="9.1640625" style="19"/>
    <col min="9240" max="9240" width="10" style="19" customWidth="1"/>
    <col min="9241" max="9241" width="9.1640625" style="19"/>
    <col min="9242" max="9242" width="11.83203125" style="19" customWidth="1"/>
    <col min="9243" max="9472" width="9.1640625" style="19"/>
    <col min="9473" max="9473" width="11.33203125" style="19" customWidth="1"/>
    <col min="9474" max="9474" width="9.1640625" style="19"/>
    <col min="9475" max="9475" width="10.5" style="19" customWidth="1"/>
    <col min="9476" max="9479" width="9.1640625" style="19"/>
    <col min="9480" max="9480" width="12.1640625" style="19" customWidth="1"/>
    <col min="9481" max="9481" width="8.83203125" style="19" customWidth="1"/>
    <col min="9482" max="9483" width="9.1640625" style="19"/>
    <col min="9484" max="9484" width="10.5" style="19" customWidth="1"/>
    <col min="9485" max="9485" width="9.1640625" style="19"/>
    <col min="9486" max="9486" width="12.5" style="19" customWidth="1"/>
    <col min="9487" max="9487" width="9.83203125" style="19" customWidth="1"/>
    <col min="9488" max="9488" width="10.33203125" style="19" customWidth="1"/>
    <col min="9489" max="9489" width="11.5" style="19" customWidth="1"/>
    <col min="9490" max="9490" width="9.1640625" style="19"/>
    <col min="9491" max="9491" width="12" style="19" customWidth="1"/>
    <col min="9492" max="9495" width="9.1640625" style="19"/>
    <col min="9496" max="9496" width="10" style="19" customWidth="1"/>
    <col min="9497" max="9497" width="9.1640625" style="19"/>
    <col min="9498" max="9498" width="11.83203125" style="19" customWidth="1"/>
    <col min="9499" max="9728" width="9.1640625" style="19"/>
    <col min="9729" max="9729" width="11.33203125" style="19" customWidth="1"/>
    <col min="9730" max="9730" width="9.1640625" style="19"/>
    <col min="9731" max="9731" width="10.5" style="19" customWidth="1"/>
    <col min="9732" max="9735" width="9.1640625" style="19"/>
    <col min="9736" max="9736" width="12.1640625" style="19" customWidth="1"/>
    <col min="9737" max="9737" width="8.83203125" style="19" customWidth="1"/>
    <col min="9738" max="9739" width="9.1640625" style="19"/>
    <col min="9740" max="9740" width="10.5" style="19" customWidth="1"/>
    <col min="9741" max="9741" width="9.1640625" style="19"/>
    <col min="9742" max="9742" width="12.5" style="19" customWidth="1"/>
    <col min="9743" max="9743" width="9.83203125" style="19" customWidth="1"/>
    <col min="9744" max="9744" width="10.33203125" style="19" customWidth="1"/>
    <col min="9745" max="9745" width="11.5" style="19" customWidth="1"/>
    <col min="9746" max="9746" width="9.1640625" style="19"/>
    <col min="9747" max="9747" width="12" style="19" customWidth="1"/>
    <col min="9748" max="9751" width="9.1640625" style="19"/>
    <col min="9752" max="9752" width="10" style="19" customWidth="1"/>
    <col min="9753" max="9753" width="9.1640625" style="19"/>
    <col min="9754" max="9754" width="11.83203125" style="19" customWidth="1"/>
    <col min="9755" max="9984" width="9.1640625" style="19"/>
    <col min="9985" max="9985" width="11.33203125" style="19" customWidth="1"/>
    <col min="9986" max="9986" width="9.1640625" style="19"/>
    <col min="9987" max="9987" width="10.5" style="19" customWidth="1"/>
    <col min="9988" max="9991" width="9.1640625" style="19"/>
    <col min="9992" max="9992" width="12.1640625" style="19" customWidth="1"/>
    <col min="9993" max="9993" width="8.83203125" style="19" customWidth="1"/>
    <col min="9994" max="9995" width="9.1640625" style="19"/>
    <col min="9996" max="9996" width="10.5" style="19" customWidth="1"/>
    <col min="9997" max="9997" width="9.1640625" style="19"/>
    <col min="9998" max="9998" width="12.5" style="19" customWidth="1"/>
    <col min="9999" max="9999" width="9.83203125" style="19" customWidth="1"/>
    <col min="10000" max="10000" width="10.33203125" style="19" customWidth="1"/>
    <col min="10001" max="10001" width="11.5" style="19" customWidth="1"/>
    <col min="10002" max="10002" width="9.1640625" style="19"/>
    <col min="10003" max="10003" width="12" style="19" customWidth="1"/>
    <col min="10004" max="10007" width="9.1640625" style="19"/>
    <col min="10008" max="10008" width="10" style="19" customWidth="1"/>
    <col min="10009" max="10009" width="9.1640625" style="19"/>
    <col min="10010" max="10010" width="11.83203125" style="19" customWidth="1"/>
    <col min="10011" max="10240" width="9.1640625" style="19"/>
    <col min="10241" max="10241" width="11.33203125" style="19" customWidth="1"/>
    <col min="10242" max="10242" width="9.1640625" style="19"/>
    <col min="10243" max="10243" width="10.5" style="19" customWidth="1"/>
    <col min="10244" max="10247" width="9.1640625" style="19"/>
    <col min="10248" max="10248" width="12.1640625" style="19" customWidth="1"/>
    <col min="10249" max="10249" width="8.83203125" style="19" customWidth="1"/>
    <col min="10250" max="10251" width="9.1640625" style="19"/>
    <col min="10252" max="10252" width="10.5" style="19" customWidth="1"/>
    <col min="10253" max="10253" width="9.1640625" style="19"/>
    <col min="10254" max="10254" width="12.5" style="19" customWidth="1"/>
    <col min="10255" max="10255" width="9.83203125" style="19" customWidth="1"/>
    <col min="10256" max="10256" width="10.33203125" style="19" customWidth="1"/>
    <col min="10257" max="10257" width="11.5" style="19" customWidth="1"/>
    <col min="10258" max="10258" width="9.1640625" style="19"/>
    <col min="10259" max="10259" width="12" style="19" customWidth="1"/>
    <col min="10260" max="10263" width="9.1640625" style="19"/>
    <col min="10264" max="10264" width="10" style="19" customWidth="1"/>
    <col min="10265" max="10265" width="9.1640625" style="19"/>
    <col min="10266" max="10266" width="11.83203125" style="19" customWidth="1"/>
    <col min="10267" max="10496" width="9.1640625" style="19"/>
    <col min="10497" max="10497" width="11.33203125" style="19" customWidth="1"/>
    <col min="10498" max="10498" width="9.1640625" style="19"/>
    <col min="10499" max="10499" width="10.5" style="19" customWidth="1"/>
    <col min="10500" max="10503" width="9.1640625" style="19"/>
    <col min="10504" max="10504" width="12.1640625" style="19" customWidth="1"/>
    <col min="10505" max="10505" width="8.83203125" style="19" customWidth="1"/>
    <col min="10506" max="10507" width="9.1640625" style="19"/>
    <col min="10508" max="10508" width="10.5" style="19" customWidth="1"/>
    <col min="10509" max="10509" width="9.1640625" style="19"/>
    <col min="10510" max="10510" width="12.5" style="19" customWidth="1"/>
    <col min="10511" max="10511" width="9.83203125" style="19" customWidth="1"/>
    <col min="10512" max="10512" width="10.33203125" style="19" customWidth="1"/>
    <col min="10513" max="10513" width="11.5" style="19" customWidth="1"/>
    <col min="10514" max="10514" width="9.1640625" style="19"/>
    <col min="10515" max="10515" width="12" style="19" customWidth="1"/>
    <col min="10516" max="10519" width="9.1640625" style="19"/>
    <col min="10520" max="10520" width="10" style="19" customWidth="1"/>
    <col min="10521" max="10521" width="9.1640625" style="19"/>
    <col min="10522" max="10522" width="11.83203125" style="19" customWidth="1"/>
    <col min="10523" max="10752" width="9.1640625" style="19"/>
    <col min="10753" max="10753" width="11.33203125" style="19" customWidth="1"/>
    <col min="10754" max="10754" width="9.1640625" style="19"/>
    <col min="10755" max="10755" width="10.5" style="19" customWidth="1"/>
    <col min="10756" max="10759" width="9.1640625" style="19"/>
    <col min="10760" max="10760" width="12.1640625" style="19" customWidth="1"/>
    <col min="10761" max="10761" width="8.83203125" style="19" customWidth="1"/>
    <col min="10762" max="10763" width="9.1640625" style="19"/>
    <col min="10764" max="10764" width="10.5" style="19" customWidth="1"/>
    <col min="10765" max="10765" width="9.1640625" style="19"/>
    <col min="10766" max="10766" width="12.5" style="19" customWidth="1"/>
    <col min="10767" max="10767" width="9.83203125" style="19" customWidth="1"/>
    <col min="10768" max="10768" width="10.33203125" style="19" customWidth="1"/>
    <col min="10769" max="10769" width="11.5" style="19" customWidth="1"/>
    <col min="10770" max="10770" width="9.1640625" style="19"/>
    <col min="10771" max="10771" width="12" style="19" customWidth="1"/>
    <col min="10772" max="10775" width="9.1640625" style="19"/>
    <col min="10776" max="10776" width="10" style="19" customWidth="1"/>
    <col min="10777" max="10777" width="9.1640625" style="19"/>
    <col min="10778" max="10778" width="11.83203125" style="19" customWidth="1"/>
    <col min="10779" max="11008" width="9.1640625" style="19"/>
    <col min="11009" max="11009" width="11.33203125" style="19" customWidth="1"/>
    <col min="11010" max="11010" width="9.1640625" style="19"/>
    <col min="11011" max="11011" width="10.5" style="19" customWidth="1"/>
    <col min="11012" max="11015" width="9.1640625" style="19"/>
    <col min="11016" max="11016" width="12.1640625" style="19" customWidth="1"/>
    <col min="11017" max="11017" width="8.83203125" style="19" customWidth="1"/>
    <col min="11018" max="11019" width="9.1640625" style="19"/>
    <col min="11020" max="11020" width="10.5" style="19" customWidth="1"/>
    <col min="11021" max="11021" width="9.1640625" style="19"/>
    <col min="11022" max="11022" width="12.5" style="19" customWidth="1"/>
    <col min="11023" max="11023" width="9.83203125" style="19" customWidth="1"/>
    <col min="11024" max="11024" width="10.33203125" style="19" customWidth="1"/>
    <col min="11025" max="11025" width="11.5" style="19" customWidth="1"/>
    <col min="11026" max="11026" width="9.1640625" style="19"/>
    <col min="11027" max="11027" width="12" style="19" customWidth="1"/>
    <col min="11028" max="11031" width="9.1640625" style="19"/>
    <col min="11032" max="11032" width="10" style="19" customWidth="1"/>
    <col min="11033" max="11033" width="9.1640625" style="19"/>
    <col min="11034" max="11034" width="11.83203125" style="19" customWidth="1"/>
    <col min="11035" max="11264" width="9.1640625" style="19"/>
    <col min="11265" max="11265" width="11.33203125" style="19" customWidth="1"/>
    <col min="11266" max="11266" width="9.1640625" style="19"/>
    <col min="11267" max="11267" width="10.5" style="19" customWidth="1"/>
    <col min="11268" max="11271" width="9.1640625" style="19"/>
    <col min="11272" max="11272" width="12.1640625" style="19" customWidth="1"/>
    <col min="11273" max="11273" width="8.83203125" style="19" customWidth="1"/>
    <col min="11274" max="11275" width="9.1640625" style="19"/>
    <col min="11276" max="11276" width="10.5" style="19" customWidth="1"/>
    <col min="11277" max="11277" width="9.1640625" style="19"/>
    <col min="11278" max="11278" width="12.5" style="19" customWidth="1"/>
    <col min="11279" max="11279" width="9.83203125" style="19" customWidth="1"/>
    <col min="11280" max="11280" width="10.33203125" style="19" customWidth="1"/>
    <col min="11281" max="11281" width="11.5" style="19" customWidth="1"/>
    <col min="11282" max="11282" width="9.1640625" style="19"/>
    <col min="11283" max="11283" width="12" style="19" customWidth="1"/>
    <col min="11284" max="11287" width="9.1640625" style="19"/>
    <col min="11288" max="11288" width="10" style="19" customWidth="1"/>
    <col min="11289" max="11289" width="9.1640625" style="19"/>
    <col min="11290" max="11290" width="11.83203125" style="19" customWidth="1"/>
    <col min="11291" max="11520" width="9.1640625" style="19"/>
    <col min="11521" max="11521" width="11.33203125" style="19" customWidth="1"/>
    <col min="11522" max="11522" width="9.1640625" style="19"/>
    <col min="11523" max="11523" width="10.5" style="19" customWidth="1"/>
    <col min="11524" max="11527" width="9.1640625" style="19"/>
    <col min="11528" max="11528" width="12.1640625" style="19" customWidth="1"/>
    <col min="11529" max="11529" width="8.83203125" style="19" customWidth="1"/>
    <col min="11530" max="11531" width="9.1640625" style="19"/>
    <col min="11532" max="11532" width="10.5" style="19" customWidth="1"/>
    <col min="11533" max="11533" width="9.1640625" style="19"/>
    <col min="11534" max="11534" width="12.5" style="19" customWidth="1"/>
    <col min="11535" max="11535" width="9.83203125" style="19" customWidth="1"/>
    <col min="11536" max="11536" width="10.33203125" style="19" customWidth="1"/>
    <col min="11537" max="11537" width="11.5" style="19" customWidth="1"/>
    <col min="11538" max="11538" width="9.1640625" style="19"/>
    <col min="11539" max="11539" width="12" style="19" customWidth="1"/>
    <col min="11540" max="11543" width="9.1640625" style="19"/>
    <col min="11544" max="11544" width="10" style="19" customWidth="1"/>
    <col min="11545" max="11545" width="9.1640625" style="19"/>
    <col min="11546" max="11546" width="11.83203125" style="19" customWidth="1"/>
    <col min="11547" max="11776" width="9.1640625" style="19"/>
    <col min="11777" max="11777" width="11.33203125" style="19" customWidth="1"/>
    <col min="11778" max="11778" width="9.1640625" style="19"/>
    <col min="11779" max="11779" width="10.5" style="19" customWidth="1"/>
    <col min="11780" max="11783" width="9.1640625" style="19"/>
    <col min="11784" max="11784" width="12.1640625" style="19" customWidth="1"/>
    <col min="11785" max="11785" width="8.83203125" style="19" customWidth="1"/>
    <col min="11786" max="11787" width="9.1640625" style="19"/>
    <col min="11788" max="11788" width="10.5" style="19" customWidth="1"/>
    <col min="11789" max="11789" width="9.1640625" style="19"/>
    <col min="11790" max="11790" width="12.5" style="19" customWidth="1"/>
    <col min="11791" max="11791" width="9.83203125" style="19" customWidth="1"/>
    <col min="11792" max="11792" width="10.33203125" style="19" customWidth="1"/>
    <col min="11793" max="11793" width="11.5" style="19" customWidth="1"/>
    <col min="11794" max="11794" width="9.1640625" style="19"/>
    <col min="11795" max="11795" width="12" style="19" customWidth="1"/>
    <col min="11796" max="11799" width="9.1640625" style="19"/>
    <col min="11800" max="11800" width="10" style="19" customWidth="1"/>
    <col min="11801" max="11801" width="9.1640625" style="19"/>
    <col min="11802" max="11802" width="11.83203125" style="19" customWidth="1"/>
    <col min="11803" max="12032" width="9.1640625" style="19"/>
    <col min="12033" max="12033" width="11.33203125" style="19" customWidth="1"/>
    <col min="12034" max="12034" width="9.1640625" style="19"/>
    <col min="12035" max="12035" width="10.5" style="19" customWidth="1"/>
    <col min="12036" max="12039" width="9.1640625" style="19"/>
    <col min="12040" max="12040" width="12.1640625" style="19" customWidth="1"/>
    <col min="12041" max="12041" width="8.83203125" style="19" customWidth="1"/>
    <col min="12042" max="12043" width="9.1640625" style="19"/>
    <col min="12044" max="12044" width="10.5" style="19" customWidth="1"/>
    <col min="12045" max="12045" width="9.1640625" style="19"/>
    <col min="12046" max="12046" width="12.5" style="19" customWidth="1"/>
    <col min="12047" max="12047" width="9.83203125" style="19" customWidth="1"/>
    <col min="12048" max="12048" width="10.33203125" style="19" customWidth="1"/>
    <col min="12049" max="12049" width="11.5" style="19" customWidth="1"/>
    <col min="12050" max="12050" width="9.1640625" style="19"/>
    <col min="12051" max="12051" width="12" style="19" customWidth="1"/>
    <col min="12052" max="12055" width="9.1640625" style="19"/>
    <col min="12056" max="12056" width="10" style="19" customWidth="1"/>
    <col min="12057" max="12057" width="9.1640625" style="19"/>
    <col min="12058" max="12058" width="11.83203125" style="19" customWidth="1"/>
    <col min="12059" max="12288" width="9.1640625" style="19"/>
    <col min="12289" max="12289" width="11.33203125" style="19" customWidth="1"/>
    <col min="12290" max="12290" width="9.1640625" style="19"/>
    <col min="12291" max="12291" width="10.5" style="19" customWidth="1"/>
    <col min="12292" max="12295" width="9.1640625" style="19"/>
    <col min="12296" max="12296" width="12.1640625" style="19" customWidth="1"/>
    <col min="12297" max="12297" width="8.83203125" style="19" customWidth="1"/>
    <col min="12298" max="12299" width="9.1640625" style="19"/>
    <col min="12300" max="12300" width="10.5" style="19" customWidth="1"/>
    <col min="12301" max="12301" width="9.1640625" style="19"/>
    <col min="12302" max="12302" width="12.5" style="19" customWidth="1"/>
    <col min="12303" max="12303" width="9.83203125" style="19" customWidth="1"/>
    <col min="12304" max="12304" width="10.33203125" style="19" customWidth="1"/>
    <col min="12305" max="12305" width="11.5" style="19" customWidth="1"/>
    <col min="12306" max="12306" width="9.1640625" style="19"/>
    <col min="12307" max="12307" width="12" style="19" customWidth="1"/>
    <col min="12308" max="12311" width="9.1640625" style="19"/>
    <col min="12312" max="12312" width="10" style="19" customWidth="1"/>
    <col min="12313" max="12313" width="9.1640625" style="19"/>
    <col min="12314" max="12314" width="11.83203125" style="19" customWidth="1"/>
    <col min="12315" max="12544" width="9.1640625" style="19"/>
    <col min="12545" max="12545" width="11.33203125" style="19" customWidth="1"/>
    <col min="12546" max="12546" width="9.1640625" style="19"/>
    <col min="12547" max="12547" width="10.5" style="19" customWidth="1"/>
    <col min="12548" max="12551" width="9.1640625" style="19"/>
    <col min="12552" max="12552" width="12.1640625" style="19" customWidth="1"/>
    <col min="12553" max="12553" width="8.83203125" style="19" customWidth="1"/>
    <col min="12554" max="12555" width="9.1640625" style="19"/>
    <col min="12556" max="12556" width="10.5" style="19" customWidth="1"/>
    <col min="12557" max="12557" width="9.1640625" style="19"/>
    <col min="12558" max="12558" width="12.5" style="19" customWidth="1"/>
    <col min="12559" max="12559" width="9.83203125" style="19" customWidth="1"/>
    <col min="12560" max="12560" width="10.33203125" style="19" customWidth="1"/>
    <col min="12561" max="12561" width="11.5" style="19" customWidth="1"/>
    <col min="12562" max="12562" width="9.1640625" style="19"/>
    <col min="12563" max="12563" width="12" style="19" customWidth="1"/>
    <col min="12564" max="12567" width="9.1640625" style="19"/>
    <col min="12568" max="12568" width="10" style="19" customWidth="1"/>
    <col min="12569" max="12569" width="9.1640625" style="19"/>
    <col min="12570" max="12570" width="11.83203125" style="19" customWidth="1"/>
    <col min="12571" max="12800" width="9.1640625" style="19"/>
    <col min="12801" max="12801" width="11.33203125" style="19" customWidth="1"/>
    <col min="12802" max="12802" width="9.1640625" style="19"/>
    <col min="12803" max="12803" width="10.5" style="19" customWidth="1"/>
    <col min="12804" max="12807" width="9.1640625" style="19"/>
    <col min="12808" max="12808" width="12.1640625" style="19" customWidth="1"/>
    <col min="12809" max="12809" width="8.83203125" style="19" customWidth="1"/>
    <col min="12810" max="12811" width="9.1640625" style="19"/>
    <col min="12812" max="12812" width="10.5" style="19" customWidth="1"/>
    <col min="12813" max="12813" width="9.1640625" style="19"/>
    <col min="12814" max="12814" width="12.5" style="19" customWidth="1"/>
    <col min="12815" max="12815" width="9.83203125" style="19" customWidth="1"/>
    <col min="12816" max="12816" width="10.33203125" style="19" customWidth="1"/>
    <col min="12817" max="12817" width="11.5" style="19" customWidth="1"/>
    <col min="12818" max="12818" width="9.1640625" style="19"/>
    <col min="12819" max="12819" width="12" style="19" customWidth="1"/>
    <col min="12820" max="12823" width="9.1640625" style="19"/>
    <col min="12824" max="12824" width="10" style="19" customWidth="1"/>
    <col min="12825" max="12825" width="9.1640625" style="19"/>
    <col min="12826" max="12826" width="11.83203125" style="19" customWidth="1"/>
    <col min="12827" max="13056" width="9.1640625" style="19"/>
    <col min="13057" max="13057" width="11.33203125" style="19" customWidth="1"/>
    <col min="13058" max="13058" width="9.1640625" style="19"/>
    <col min="13059" max="13059" width="10.5" style="19" customWidth="1"/>
    <col min="13060" max="13063" width="9.1640625" style="19"/>
    <col min="13064" max="13064" width="12.1640625" style="19" customWidth="1"/>
    <col min="13065" max="13065" width="8.83203125" style="19" customWidth="1"/>
    <col min="13066" max="13067" width="9.1640625" style="19"/>
    <col min="13068" max="13068" width="10.5" style="19" customWidth="1"/>
    <col min="13069" max="13069" width="9.1640625" style="19"/>
    <col min="13070" max="13070" width="12.5" style="19" customWidth="1"/>
    <col min="13071" max="13071" width="9.83203125" style="19" customWidth="1"/>
    <col min="13072" max="13072" width="10.33203125" style="19" customWidth="1"/>
    <col min="13073" max="13073" width="11.5" style="19" customWidth="1"/>
    <col min="13074" max="13074" width="9.1640625" style="19"/>
    <col min="13075" max="13075" width="12" style="19" customWidth="1"/>
    <col min="13076" max="13079" width="9.1640625" style="19"/>
    <col min="13080" max="13080" width="10" style="19" customWidth="1"/>
    <col min="13081" max="13081" width="9.1640625" style="19"/>
    <col min="13082" max="13082" width="11.83203125" style="19" customWidth="1"/>
    <col min="13083" max="13312" width="9.1640625" style="19"/>
    <col min="13313" max="13313" width="11.33203125" style="19" customWidth="1"/>
    <col min="13314" max="13314" width="9.1640625" style="19"/>
    <col min="13315" max="13315" width="10.5" style="19" customWidth="1"/>
    <col min="13316" max="13319" width="9.1640625" style="19"/>
    <col min="13320" max="13320" width="12.1640625" style="19" customWidth="1"/>
    <col min="13321" max="13321" width="8.83203125" style="19" customWidth="1"/>
    <col min="13322" max="13323" width="9.1640625" style="19"/>
    <col min="13324" max="13324" width="10.5" style="19" customWidth="1"/>
    <col min="13325" max="13325" width="9.1640625" style="19"/>
    <col min="13326" max="13326" width="12.5" style="19" customWidth="1"/>
    <col min="13327" max="13327" width="9.83203125" style="19" customWidth="1"/>
    <col min="13328" max="13328" width="10.33203125" style="19" customWidth="1"/>
    <col min="13329" max="13329" width="11.5" style="19" customWidth="1"/>
    <col min="13330" max="13330" width="9.1640625" style="19"/>
    <col min="13331" max="13331" width="12" style="19" customWidth="1"/>
    <col min="13332" max="13335" width="9.1640625" style="19"/>
    <col min="13336" max="13336" width="10" style="19" customWidth="1"/>
    <col min="13337" max="13337" width="9.1640625" style="19"/>
    <col min="13338" max="13338" width="11.83203125" style="19" customWidth="1"/>
    <col min="13339" max="13568" width="9.1640625" style="19"/>
    <col min="13569" max="13569" width="11.33203125" style="19" customWidth="1"/>
    <col min="13570" max="13570" width="9.1640625" style="19"/>
    <col min="13571" max="13571" width="10.5" style="19" customWidth="1"/>
    <col min="13572" max="13575" width="9.1640625" style="19"/>
    <col min="13576" max="13576" width="12.1640625" style="19" customWidth="1"/>
    <col min="13577" max="13577" width="8.83203125" style="19" customWidth="1"/>
    <col min="13578" max="13579" width="9.1640625" style="19"/>
    <col min="13580" max="13580" width="10.5" style="19" customWidth="1"/>
    <col min="13581" max="13581" width="9.1640625" style="19"/>
    <col min="13582" max="13582" width="12.5" style="19" customWidth="1"/>
    <col min="13583" max="13583" width="9.83203125" style="19" customWidth="1"/>
    <col min="13584" max="13584" width="10.33203125" style="19" customWidth="1"/>
    <col min="13585" max="13585" width="11.5" style="19" customWidth="1"/>
    <col min="13586" max="13586" width="9.1640625" style="19"/>
    <col min="13587" max="13587" width="12" style="19" customWidth="1"/>
    <col min="13588" max="13591" width="9.1640625" style="19"/>
    <col min="13592" max="13592" width="10" style="19" customWidth="1"/>
    <col min="13593" max="13593" width="9.1640625" style="19"/>
    <col min="13594" max="13594" width="11.83203125" style="19" customWidth="1"/>
    <col min="13595" max="13824" width="9.1640625" style="19"/>
    <col min="13825" max="13825" width="11.33203125" style="19" customWidth="1"/>
    <col min="13826" max="13826" width="9.1640625" style="19"/>
    <col min="13827" max="13827" width="10.5" style="19" customWidth="1"/>
    <col min="13828" max="13831" width="9.1640625" style="19"/>
    <col min="13832" max="13832" width="12.1640625" style="19" customWidth="1"/>
    <col min="13833" max="13833" width="8.83203125" style="19" customWidth="1"/>
    <col min="13834" max="13835" width="9.1640625" style="19"/>
    <col min="13836" max="13836" width="10.5" style="19" customWidth="1"/>
    <col min="13837" max="13837" width="9.1640625" style="19"/>
    <col min="13838" max="13838" width="12.5" style="19" customWidth="1"/>
    <col min="13839" max="13839" width="9.83203125" style="19" customWidth="1"/>
    <col min="13840" max="13840" width="10.33203125" style="19" customWidth="1"/>
    <col min="13841" max="13841" width="11.5" style="19" customWidth="1"/>
    <col min="13842" max="13842" width="9.1640625" style="19"/>
    <col min="13843" max="13843" width="12" style="19" customWidth="1"/>
    <col min="13844" max="13847" width="9.1640625" style="19"/>
    <col min="13848" max="13848" width="10" style="19" customWidth="1"/>
    <col min="13849" max="13849" width="9.1640625" style="19"/>
    <col min="13850" max="13850" width="11.83203125" style="19" customWidth="1"/>
    <col min="13851" max="14080" width="9.1640625" style="19"/>
    <col min="14081" max="14081" width="11.33203125" style="19" customWidth="1"/>
    <col min="14082" max="14082" width="9.1640625" style="19"/>
    <col min="14083" max="14083" width="10.5" style="19" customWidth="1"/>
    <col min="14084" max="14087" width="9.1640625" style="19"/>
    <col min="14088" max="14088" width="12.1640625" style="19" customWidth="1"/>
    <col min="14089" max="14089" width="8.83203125" style="19" customWidth="1"/>
    <col min="14090" max="14091" width="9.1640625" style="19"/>
    <col min="14092" max="14092" width="10.5" style="19" customWidth="1"/>
    <col min="14093" max="14093" width="9.1640625" style="19"/>
    <col min="14094" max="14094" width="12.5" style="19" customWidth="1"/>
    <col min="14095" max="14095" width="9.83203125" style="19" customWidth="1"/>
    <col min="14096" max="14096" width="10.33203125" style="19" customWidth="1"/>
    <col min="14097" max="14097" width="11.5" style="19" customWidth="1"/>
    <col min="14098" max="14098" width="9.1640625" style="19"/>
    <col min="14099" max="14099" width="12" style="19" customWidth="1"/>
    <col min="14100" max="14103" width="9.1640625" style="19"/>
    <col min="14104" max="14104" width="10" style="19" customWidth="1"/>
    <col min="14105" max="14105" width="9.1640625" style="19"/>
    <col min="14106" max="14106" width="11.83203125" style="19" customWidth="1"/>
    <col min="14107" max="14336" width="9.1640625" style="19"/>
    <col min="14337" max="14337" width="11.33203125" style="19" customWidth="1"/>
    <col min="14338" max="14338" width="9.1640625" style="19"/>
    <col min="14339" max="14339" width="10.5" style="19" customWidth="1"/>
    <col min="14340" max="14343" width="9.1640625" style="19"/>
    <col min="14344" max="14344" width="12.1640625" style="19" customWidth="1"/>
    <col min="14345" max="14345" width="8.83203125" style="19" customWidth="1"/>
    <col min="14346" max="14347" width="9.1640625" style="19"/>
    <col min="14348" max="14348" width="10.5" style="19" customWidth="1"/>
    <col min="14349" max="14349" width="9.1640625" style="19"/>
    <col min="14350" max="14350" width="12.5" style="19" customWidth="1"/>
    <col min="14351" max="14351" width="9.83203125" style="19" customWidth="1"/>
    <col min="14352" max="14352" width="10.33203125" style="19" customWidth="1"/>
    <col min="14353" max="14353" width="11.5" style="19" customWidth="1"/>
    <col min="14354" max="14354" width="9.1640625" style="19"/>
    <col min="14355" max="14355" width="12" style="19" customWidth="1"/>
    <col min="14356" max="14359" width="9.1640625" style="19"/>
    <col min="14360" max="14360" width="10" style="19" customWidth="1"/>
    <col min="14361" max="14361" width="9.1640625" style="19"/>
    <col min="14362" max="14362" width="11.83203125" style="19" customWidth="1"/>
    <col min="14363" max="14592" width="9.1640625" style="19"/>
    <col min="14593" max="14593" width="11.33203125" style="19" customWidth="1"/>
    <col min="14594" max="14594" width="9.1640625" style="19"/>
    <col min="14595" max="14595" width="10.5" style="19" customWidth="1"/>
    <col min="14596" max="14599" width="9.1640625" style="19"/>
    <col min="14600" max="14600" width="12.1640625" style="19" customWidth="1"/>
    <col min="14601" max="14601" width="8.83203125" style="19" customWidth="1"/>
    <col min="14602" max="14603" width="9.1640625" style="19"/>
    <col min="14604" max="14604" width="10.5" style="19" customWidth="1"/>
    <col min="14605" max="14605" width="9.1640625" style="19"/>
    <col min="14606" max="14606" width="12.5" style="19" customWidth="1"/>
    <col min="14607" max="14607" width="9.83203125" style="19" customWidth="1"/>
    <col min="14608" max="14608" width="10.33203125" style="19" customWidth="1"/>
    <col min="14609" max="14609" width="11.5" style="19" customWidth="1"/>
    <col min="14610" max="14610" width="9.1640625" style="19"/>
    <col min="14611" max="14611" width="12" style="19" customWidth="1"/>
    <col min="14612" max="14615" width="9.1640625" style="19"/>
    <col min="14616" max="14616" width="10" style="19" customWidth="1"/>
    <col min="14617" max="14617" width="9.1640625" style="19"/>
    <col min="14618" max="14618" width="11.83203125" style="19" customWidth="1"/>
    <col min="14619" max="14848" width="9.1640625" style="19"/>
    <col min="14849" max="14849" width="11.33203125" style="19" customWidth="1"/>
    <col min="14850" max="14850" width="9.1640625" style="19"/>
    <col min="14851" max="14851" width="10.5" style="19" customWidth="1"/>
    <col min="14852" max="14855" width="9.1640625" style="19"/>
    <col min="14856" max="14856" width="12.1640625" style="19" customWidth="1"/>
    <col min="14857" max="14857" width="8.83203125" style="19" customWidth="1"/>
    <col min="14858" max="14859" width="9.1640625" style="19"/>
    <col min="14860" max="14860" width="10.5" style="19" customWidth="1"/>
    <col min="14861" max="14861" width="9.1640625" style="19"/>
    <col min="14862" max="14862" width="12.5" style="19" customWidth="1"/>
    <col min="14863" max="14863" width="9.83203125" style="19" customWidth="1"/>
    <col min="14864" max="14864" width="10.33203125" style="19" customWidth="1"/>
    <col min="14865" max="14865" width="11.5" style="19" customWidth="1"/>
    <col min="14866" max="14866" width="9.1640625" style="19"/>
    <col min="14867" max="14867" width="12" style="19" customWidth="1"/>
    <col min="14868" max="14871" width="9.1640625" style="19"/>
    <col min="14872" max="14872" width="10" style="19" customWidth="1"/>
    <col min="14873" max="14873" width="9.1640625" style="19"/>
    <col min="14874" max="14874" width="11.83203125" style="19" customWidth="1"/>
    <col min="14875" max="15104" width="9.1640625" style="19"/>
    <col min="15105" max="15105" width="11.33203125" style="19" customWidth="1"/>
    <col min="15106" max="15106" width="9.1640625" style="19"/>
    <col min="15107" max="15107" width="10.5" style="19" customWidth="1"/>
    <col min="15108" max="15111" width="9.1640625" style="19"/>
    <col min="15112" max="15112" width="12.1640625" style="19" customWidth="1"/>
    <col min="15113" max="15113" width="8.83203125" style="19" customWidth="1"/>
    <col min="15114" max="15115" width="9.1640625" style="19"/>
    <col min="15116" max="15116" width="10.5" style="19" customWidth="1"/>
    <col min="15117" max="15117" width="9.1640625" style="19"/>
    <col min="15118" max="15118" width="12.5" style="19" customWidth="1"/>
    <col min="15119" max="15119" width="9.83203125" style="19" customWidth="1"/>
    <col min="15120" max="15120" width="10.33203125" style="19" customWidth="1"/>
    <col min="15121" max="15121" width="11.5" style="19" customWidth="1"/>
    <col min="15122" max="15122" width="9.1640625" style="19"/>
    <col min="15123" max="15123" width="12" style="19" customWidth="1"/>
    <col min="15124" max="15127" width="9.1640625" style="19"/>
    <col min="15128" max="15128" width="10" style="19" customWidth="1"/>
    <col min="15129" max="15129" width="9.1640625" style="19"/>
    <col min="15130" max="15130" width="11.83203125" style="19" customWidth="1"/>
    <col min="15131" max="15360" width="9.1640625" style="19"/>
    <col min="15361" max="15361" width="11.33203125" style="19" customWidth="1"/>
    <col min="15362" max="15362" width="9.1640625" style="19"/>
    <col min="15363" max="15363" width="10.5" style="19" customWidth="1"/>
    <col min="15364" max="15367" width="9.1640625" style="19"/>
    <col min="15368" max="15368" width="12.1640625" style="19" customWidth="1"/>
    <col min="15369" max="15369" width="8.83203125" style="19" customWidth="1"/>
    <col min="15370" max="15371" width="9.1640625" style="19"/>
    <col min="15372" max="15372" width="10.5" style="19" customWidth="1"/>
    <col min="15373" max="15373" width="9.1640625" style="19"/>
    <col min="15374" max="15374" width="12.5" style="19" customWidth="1"/>
    <col min="15375" max="15375" width="9.83203125" style="19" customWidth="1"/>
    <col min="15376" max="15376" width="10.33203125" style="19" customWidth="1"/>
    <col min="15377" max="15377" width="11.5" style="19" customWidth="1"/>
    <col min="15378" max="15378" width="9.1640625" style="19"/>
    <col min="15379" max="15379" width="12" style="19" customWidth="1"/>
    <col min="15380" max="15383" width="9.1640625" style="19"/>
    <col min="15384" max="15384" width="10" style="19" customWidth="1"/>
    <col min="15385" max="15385" width="9.1640625" style="19"/>
    <col min="15386" max="15386" width="11.83203125" style="19" customWidth="1"/>
    <col min="15387" max="15616" width="9.1640625" style="19"/>
    <col min="15617" max="15617" width="11.33203125" style="19" customWidth="1"/>
    <col min="15618" max="15618" width="9.1640625" style="19"/>
    <col min="15619" max="15619" width="10.5" style="19" customWidth="1"/>
    <col min="15620" max="15623" width="9.1640625" style="19"/>
    <col min="15624" max="15624" width="12.1640625" style="19" customWidth="1"/>
    <col min="15625" max="15625" width="8.83203125" style="19" customWidth="1"/>
    <col min="15626" max="15627" width="9.1640625" style="19"/>
    <col min="15628" max="15628" width="10.5" style="19" customWidth="1"/>
    <col min="15629" max="15629" width="9.1640625" style="19"/>
    <col min="15630" max="15630" width="12.5" style="19" customWidth="1"/>
    <col min="15631" max="15631" width="9.83203125" style="19" customWidth="1"/>
    <col min="15632" max="15632" width="10.33203125" style="19" customWidth="1"/>
    <col min="15633" max="15633" width="11.5" style="19" customWidth="1"/>
    <col min="15634" max="15634" width="9.1640625" style="19"/>
    <col min="15635" max="15635" width="12" style="19" customWidth="1"/>
    <col min="15636" max="15639" width="9.1640625" style="19"/>
    <col min="15640" max="15640" width="10" style="19" customWidth="1"/>
    <col min="15641" max="15641" width="9.1640625" style="19"/>
    <col min="15642" max="15642" width="11.83203125" style="19" customWidth="1"/>
    <col min="15643" max="15872" width="9.1640625" style="19"/>
    <col min="15873" max="15873" width="11.33203125" style="19" customWidth="1"/>
    <col min="15874" max="15874" width="9.1640625" style="19"/>
    <col min="15875" max="15875" width="10.5" style="19" customWidth="1"/>
    <col min="15876" max="15879" width="9.1640625" style="19"/>
    <col min="15880" max="15880" width="12.1640625" style="19" customWidth="1"/>
    <col min="15881" max="15881" width="8.83203125" style="19" customWidth="1"/>
    <col min="15882" max="15883" width="9.1640625" style="19"/>
    <col min="15884" max="15884" width="10.5" style="19" customWidth="1"/>
    <col min="15885" max="15885" width="9.1640625" style="19"/>
    <col min="15886" max="15886" width="12.5" style="19" customWidth="1"/>
    <col min="15887" max="15887" width="9.83203125" style="19" customWidth="1"/>
    <col min="15888" max="15888" width="10.33203125" style="19" customWidth="1"/>
    <col min="15889" max="15889" width="11.5" style="19" customWidth="1"/>
    <col min="15890" max="15890" width="9.1640625" style="19"/>
    <col min="15891" max="15891" width="12" style="19" customWidth="1"/>
    <col min="15892" max="15895" width="9.1640625" style="19"/>
    <col min="15896" max="15896" width="10" style="19" customWidth="1"/>
    <col min="15897" max="15897" width="9.1640625" style="19"/>
    <col min="15898" max="15898" width="11.83203125" style="19" customWidth="1"/>
    <col min="15899" max="16128" width="9.1640625" style="19"/>
    <col min="16129" max="16129" width="11.33203125" style="19" customWidth="1"/>
    <col min="16130" max="16130" width="9.1640625" style="19"/>
    <col min="16131" max="16131" width="10.5" style="19" customWidth="1"/>
    <col min="16132" max="16135" width="9.1640625" style="19"/>
    <col min="16136" max="16136" width="12.1640625" style="19" customWidth="1"/>
    <col min="16137" max="16137" width="8.83203125" style="19" customWidth="1"/>
    <col min="16138" max="16139" width="9.1640625" style="19"/>
    <col min="16140" max="16140" width="10.5" style="19" customWidth="1"/>
    <col min="16141" max="16141" width="9.1640625" style="19"/>
    <col min="16142" max="16142" width="12.5" style="19" customWidth="1"/>
    <col min="16143" max="16143" width="9.83203125" style="19" customWidth="1"/>
    <col min="16144" max="16144" width="10.33203125" style="19" customWidth="1"/>
    <col min="16145" max="16145" width="11.5" style="19" customWidth="1"/>
    <col min="16146" max="16146" width="9.1640625" style="19"/>
    <col min="16147" max="16147" width="12" style="19" customWidth="1"/>
    <col min="16148" max="16151" width="9.1640625" style="19"/>
    <col min="16152" max="16152" width="10" style="19" customWidth="1"/>
    <col min="16153" max="16153" width="9.1640625" style="19"/>
    <col min="16154" max="16154" width="11.83203125" style="19" customWidth="1"/>
    <col min="16155" max="16384" width="9.1640625" style="19"/>
  </cols>
  <sheetData>
    <row r="1" spans="1:26" ht="12.75" customHeight="1">
      <c r="A1" s="87" t="s">
        <v>25</v>
      </c>
      <c r="B1" s="21" t="s">
        <v>26</v>
      </c>
      <c r="C1" s="16"/>
      <c r="D1" s="16"/>
      <c r="E1" s="16"/>
      <c r="F1" s="16"/>
    </row>
    <row r="2" spans="1:26" s="51" customFormat="1" ht="12.75" customHeight="1">
      <c r="A2" s="88" t="s">
        <v>83</v>
      </c>
      <c r="B2" s="47"/>
      <c r="C2" s="48"/>
      <c r="D2" s="48"/>
      <c r="E2" s="48"/>
      <c r="F2" s="48"/>
      <c r="G2" s="49"/>
      <c r="H2" s="50"/>
      <c r="I2" s="49"/>
      <c r="J2" s="50"/>
      <c r="P2" s="52"/>
      <c r="R2" s="52"/>
      <c r="Y2" s="52"/>
    </row>
    <row r="3" spans="1:26" s="51" customFormat="1" ht="12.75" customHeight="1">
      <c r="A3" s="50" t="s">
        <v>27</v>
      </c>
      <c r="B3" s="48" t="s">
        <v>28</v>
      </c>
      <c r="C3" s="48"/>
      <c r="D3" s="48"/>
      <c r="E3" s="48"/>
      <c r="F3" s="48"/>
      <c r="G3" s="49"/>
      <c r="H3" s="50"/>
      <c r="I3" s="49"/>
      <c r="J3" s="50"/>
      <c r="P3" s="52"/>
      <c r="R3" s="52"/>
      <c r="Y3" s="52"/>
    </row>
    <row r="4" spans="1:26" s="51" customFormat="1" ht="12.75" customHeight="1">
      <c r="A4" s="50" t="s">
        <v>29</v>
      </c>
      <c r="B4" s="48" t="s">
        <v>30</v>
      </c>
      <c r="C4" s="48"/>
      <c r="D4" s="48"/>
      <c r="E4" s="48"/>
      <c r="F4" s="48"/>
      <c r="G4" s="49"/>
      <c r="H4" s="48"/>
      <c r="I4" s="49"/>
      <c r="J4" s="48"/>
      <c r="P4" s="52"/>
      <c r="R4" s="52"/>
      <c r="Y4" s="52"/>
    </row>
    <row r="5" spans="1:26" s="51" customFormat="1" ht="12.75" customHeight="1">
      <c r="A5" s="50" t="s">
        <v>31</v>
      </c>
      <c r="B5" s="48" t="s">
        <v>32</v>
      </c>
      <c r="C5" s="48"/>
      <c r="D5" s="48"/>
      <c r="E5" s="48"/>
      <c r="F5" s="48"/>
      <c r="G5" s="49"/>
      <c r="H5" s="48"/>
      <c r="I5" s="49"/>
      <c r="J5" s="48"/>
      <c r="P5" s="52"/>
      <c r="R5" s="52"/>
      <c r="Y5" s="52"/>
    </row>
    <row r="6" spans="1:26" s="51" customFormat="1" ht="12.75" customHeight="1">
      <c r="A6" s="50" t="s">
        <v>33</v>
      </c>
      <c r="B6" s="48" t="s">
        <v>34</v>
      </c>
      <c r="C6" s="50"/>
      <c r="D6" s="50"/>
      <c r="E6" s="50"/>
      <c r="F6" s="50"/>
      <c r="G6" s="49"/>
      <c r="H6" s="50"/>
      <c r="I6" s="49"/>
      <c r="J6" s="50"/>
      <c r="P6" s="52"/>
      <c r="R6" s="52"/>
      <c r="Y6" s="52"/>
    </row>
    <row r="7" spans="1:26" s="51" customFormat="1" ht="12.75" customHeight="1">
      <c r="A7" s="50" t="s">
        <v>35</v>
      </c>
      <c r="B7" s="48" t="s">
        <v>36</v>
      </c>
      <c r="C7" s="48"/>
      <c r="D7" s="48"/>
      <c r="E7" s="48"/>
      <c r="F7" s="48"/>
      <c r="G7" s="49"/>
      <c r="H7" s="48"/>
      <c r="I7" s="49"/>
      <c r="J7" s="48"/>
      <c r="K7" s="53"/>
      <c r="P7" s="52"/>
      <c r="R7" s="52"/>
      <c r="Y7" s="52"/>
    </row>
    <row r="8" spans="1:26" s="51" customFormat="1" ht="12.75" customHeight="1">
      <c r="A8" s="50" t="s">
        <v>37</v>
      </c>
      <c r="B8" s="48" t="s">
        <v>38</v>
      </c>
      <c r="C8" s="48"/>
      <c r="D8" s="48"/>
      <c r="E8" s="48"/>
      <c r="F8" s="48"/>
      <c r="G8" s="49"/>
      <c r="H8" s="48"/>
      <c r="I8" s="49"/>
      <c r="J8" s="48"/>
      <c r="K8" s="53"/>
      <c r="P8" s="52"/>
      <c r="R8" s="52"/>
      <c r="Y8" s="52"/>
    </row>
    <row r="9" spans="1:26" s="51" customFormat="1" ht="12.75" customHeight="1">
      <c r="A9" s="50" t="s">
        <v>39</v>
      </c>
      <c r="B9" s="48" t="s">
        <v>40</v>
      </c>
      <c r="C9" s="48"/>
      <c r="D9" s="48"/>
      <c r="E9" s="48"/>
      <c r="F9" s="48"/>
      <c r="G9" s="49"/>
      <c r="H9" s="48"/>
      <c r="I9" s="49"/>
      <c r="J9" s="48"/>
      <c r="K9" s="53"/>
      <c r="P9" s="52"/>
      <c r="R9" s="52"/>
      <c r="Y9" s="52"/>
    </row>
    <row r="10" spans="1:26" s="51" customFormat="1" ht="12.75" customHeight="1">
      <c r="A10" s="50" t="s">
        <v>41</v>
      </c>
      <c r="B10" s="48" t="s">
        <v>42</v>
      </c>
      <c r="C10" s="48"/>
      <c r="D10" s="48"/>
      <c r="E10" s="48"/>
      <c r="F10" s="48"/>
      <c r="G10" s="49"/>
      <c r="H10" s="48"/>
      <c r="I10" s="49"/>
      <c r="J10" s="48"/>
      <c r="K10" s="53"/>
      <c r="P10" s="52"/>
      <c r="R10" s="52"/>
      <c r="Y10" s="52"/>
    </row>
    <row r="11" spans="1:26" s="51" customFormat="1" ht="12.75" customHeight="1">
      <c r="A11" s="50" t="s">
        <v>43</v>
      </c>
      <c r="B11" s="48" t="s">
        <v>44</v>
      </c>
      <c r="C11" s="48"/>
      <c r="D11" s="48"/>
      <c r="E11" s="48"/>
      <c r="F11" s="48"/>
      <c r="G11" s="49"/>
      <c r="H11" s="48"/>
      <c r="I11" s="49"/>
      <c r="J11" s="48"/>
      <c r="K11" s="53"/>
      <c r="P11" s="52"/>
      <c r="R11" s="52"/>
      <c r="Y11" s="52"/>
    </row>
    <row r="12" spans="1:26" s="51" customFormat="1" ht="12.75" customHeight="1">
      <c r="A12" s="50" t="s">
        <v>45</v>
      </c>
      <c r="B12" s="48" t="s">
        <v>46</v>
      </c>
      <c r="C12" s="50"/>
      <c r="D12" s="50"/>
      <c r="E12" s="50"/>
      <c r="F12" s="50"/>
      <c r="G12" s="49"/>
      <c r="H12" s="50"/>
      <c r="I12" s="49"/>
      <c r="J12" s="50"/>
      <c r="P12" s="52"/>
      <c r="R12" s="52"/>
      <c r="Y12" s="52"/>
    </row>
    <row r="13" spans="1:26" s="51" customFormat="1" ht="12.75" customHeight="1">
      <c r="A13" s="50" t="s">
        <v>47</v>
      </c>
      <c r="B13" s="48" t="s">
        <v>48</v>
      </c>
      <c r="C13" s="50"/>
      <c r="D13" s="50"/>
      <c r="E13" s="50"/>
      <c r="F13" s="50"/>
      <c r="G13" s="49"/>
      <c r="H13" s="50"/>
      <c r="I13" s="49"/>
      <c r="J13" s="50"/>
      <c r="P13" s="52"/>
      <c r="R13" s="52"/>
      <c r="W13" s="54"/>
      <c r="X13" s="54"/>
      <c r="Y13" s="55"/>
      <c r="Z13" s="54"/>
    </row>
    <row r="14" spans="1:26" s="51" customFormat="1" ht="12.75" customHeight="1">
      <c r="A14" s="89" t="s">
        <v>49</v>
      </c>
      <c r="B14" s="56" t="s">
        <v>50</v>
      </c>
      <c r="C14" s="56"/>
      <c r="D14" s="56"/>
      <c r="E14" s="56"/>
      <c r="F14" s="56"/>
      <c r="G14" s="57"/>
      <c r="H14" s="58"/>
      <c r="I14" s="57"/>
      <c r="J14" s="58"/>
      <c r="K14" s="54"/>
      <c r="P14" s="52"/>
      <c r="R14" s="52"/>
      <c r="W14" s="59"/>
      <c r="X14" s="59"/>
      <c r="Y14" s="60"/>
      <c r="Z14" s="59"/>
    </row>
    <row r="15" spans="1:26" ht="12.75" customHeight="1">
      <c r="A15" s="90"/>
      <c r="B15" s="24"/>
      <c r="C15" s="24"/>
      <c r="D15" s="24"/>
      <c r="E15" s="24"/>
      <c r="F15" s="24"/>
      <c r="G15" s="25"/>
      <c r="H15" s="26"/>
      <c r="I15" s="25"/>
      <c r="J15" s="26"/>
      <c r="K15" s="22"/>
      <c r="W15" s="29"/>
      <c r="X15" s="29"/>
      <c r="Z15" s="29"/>
    </row>
    <row r="16" spans="1:26" s="65" customFormat="1" ht="12.75" customHeight="1">
      <c r="A16" s="91" t="s">
        <v>84</v>
      </c>
      <c r="B16" s="61"/>
      <c r="C16" s="61"/>
      <c r="D16" s="61"/>
      <c r="E16" s="61"/>
      <c r="F16" s="61"/>
      <c r="G16" s="62"/>
      <c r="H16" s="63"/>
      <c r="I16" s="62"/>
      <c r="J16" s="63"/>
      <c r="K16" s="64"/>
      <c r="P16" s="66"/>
      <c r="R16" s="66"/>
      <c r="W16" s="67"/>
      <c r="X16" s="67"/>
      <c r="Y16" s="66"/>
      <c r="Z16" s="67"/>
    </row>
    <row r="17" spans="1:26" s="65" customFormat="1" ht="12.75" customHeight="1">
      <c r="A17" s="92" t="s">
        <v>91</v>
      </c>
      <c r="B17" s="61" t="s">
        <v>86</v>
      </c>
      <c r="C17" s="61"/>
      <c r="D17" s="61"/>
      <c r="E17" s="61"/>
      <c r="F17" s="61"/>
      <c r="G17" s="62"/>
      <c r="H17" s="63"/>
      <c r="I17" s="62"/>
      <c r="J17" s="63"/>
      <c r="K17" s="64"/>
      <c r="P17" s="66"/>
      <c r="R17" s="66"/>
      <c r="W17" s="67"/>
      <c r="X17" s="67"/>
      <c r="Y17" s="66"/>
      <c r="Z17" s="67"/>
    </row>
    <row r="18" spans="1:26" s="65" customFormat="1" ht="12.75" customHeight="1">
      <c r="A18" s="92" t="s">
        <v>90</v>
      </c>
      <c r="B18" s="61" t="s">
        <v>87</v>
      </c>
      <c r="C18" s="61"/>
      <c r="D18" s="61"/>
      <c r="E18" s="61"/>
      <c r="F18" s="61"/>
      <c r="G18" s="62"/>
      <c r="H18" s="63"/>
      <c r="I18" s="62"/>
      <c r="J18" s="63"/>
      <c r="K18" s="64"/>
      <c r="P18" s="66"/>
      <c r="R18" s="66"/>
      <c r="W18" s="67"/>
      <c r="X18" s="67"/>
      <c r="Y18" s="66"/>
      <c r="Z18" s="67"/>
    </row>
    <row r="19" spans="1:26" s="65" customFormat="1" ht="12.75" customHeight="1">
      <c r="A19" s="92" t="s">
        <v>89</v>
      </c>
      <c r="B19" s="61" t="s">
        <v>88</v>
      </c>
      <c r="C19" s="61"/>
      <c r="D19" s="61"/>
      <c r="E19" s="61"/>
      <c r="F19" s="61"/>
      <c r="G19" s="62"/>
      <c r="H19" s="63"/>
      <c r="I19" s="62"/>
      <c r="J19" s="63"/>
      <c r="K19" s="64"/>
      <c r="P19" s="66"/>
      <c r="R19" s="66"/>
      <c r="W19" s="67"/>
      <c r="X19" s="67"/>
      <c r="Y19" s="66"/>
      <c r="Z19" s="67"/>
    </row>
    <row r="20" spans="1:26" ht="12.75" customHeight="1">
      <c r="A20" s="90"/>
      <c r="B20" s="24"/>
      <c r="C20" s="26"/>
      <c r="D20" s="26"/>
      <c r="E20" s="26"/>
      <c r="F20" s="26"/>
      <c r="G20" s="26"/>
      <c r="H20" s="26"/>
      <c r="I20" s="26"/>
      <c r="J20" s="26"/>
      <c r="K20" s="22"/>
      <c r="L20" s="22"/>
      <c r="M20" s="22"/>
      <c r="N20" s="22"/>
      <c r="O20" s="22"/>
      <c r="P20" s="22"/>
      <c r="Q20" s="22"/>
      <c r="R20" s="22"/>
      <c r="S20" s="22"/>
      <c r="T20" s="22"/>
      <c r="U20" s="22"/>
      <c r="V20" s="22"/>
      <c r="W20" s="29"/>
      <c r="X20" s="29"/>
      <c r="Y20" s="29"/>
      <c r="Z20" s="29"/>
    </row>
    <row r="21" spans="1:26" s="78" customFormat="1" ht="12.75" customHeight="1">
      <c r="A21" s="93" t="s">
        <v>85</v>
      </c>
      <c r="B21" s="95"/>
      <c r="C21" s="68"/>
      <c r="D21" s="68"/>
      <c r="E21" s="69"/>
      <c r="F21" s="70"/>
      <c r="G21" s="71"/>
      <c r="H21" s="69"/>
      <c r="I21" s="71"/>
      <c r="J21" s="69"/>
      <c r="K21" s="72"/>
      <c r="L21" s="73"/>
      <c r="M21" s="72"/>
      <c r="N21" s="72"/>
      <c r="O21" s="72"/>
      <c r="P21" s="74"/>
      <c r="Q21" s="72"/>
      <c r="R21" s="74"/>
      <c r="S21" s="72"/>
      <c r="T21" s="72"/>
      <c r="U21" s="72"/>
      <c r="V21" s="72"/>
      <c r="W21" s="75"/>
      <c r="X21" s="76"/>
      <c r="Y21" s="77"/>
      <c r="Z21" s="76"/>
    </row>
    <row r="22" spans="1:26" s="78" customFormat="1" ht="12.75" customHeight="1">
      <c r="A22" s="94" t="s">
        <v>63</v>
      </c>
      <c r="B22" s="79" t="s">
        <v>82</v>
      </c>
      <c r="C22" s="68"/>
      <c r="D22" s="68"/>
      <c r="E22" s="69"/>
      <c r="F22" s="70"/>
      <c r="G22" s="71"/>
      <c r="H22" s="69"/>
      <c r="I22" s="71"/>
      <c r="J22" s="69"/>
      <c r="K22" s="72"/>
      <c r="L22" s="73"/>
      <c r="M22" s="72"/>
      <c r="N22" s="72"/>
      <c r="O22" s="72"/>
      <c r="P22" s="74"/>
      <c r="Q22" s="72"/>
      <c r="R22" s="74"/>
      <c r="S22" s="72"/>
      <c r="T22" s="72"/>
      <c r="U22" s="72"/>
      <c r="V22" s="72"/>
      <c r="W22" s="75"/>
      <c r="X22" s="76"/>
      <c r="Y22" s="77"/>
      <c r="Z22" s="76"/>
    </row>
    <row r="23" spans="1:26" s="78" customFormat="1" ht="12.75" customHeight="1">
      <c r="A23" s="94" t="s">
        <v>64</v>
      </c>
      <c r="B23" s="79" t="s">
        <v>75</v>
      </c>
      <c r="C23" s="68"/>
      <c r="D23" s="68"/>
      <c r="E23" s="69"/>
      <c r="F23" s="70"/>
      <c r="G23" s="71"/>
      <c r="H23" s="69"/>
      <c r="I23" s="71"/>
      <c r="J23" s="69"/>
      <c r="K23" s="72"/>
      <c r="L23" s="73"/>
      <c r="M23" s="72"/>
      <c r="N23" s="72"/>
      <c r="O23" s="72"/>
      <c r="P23" s="74"/>
      <c r="Q23" s="72"/>
      <c r="R23" s="74"/>
      <c r="S23" s="72"/>
      <c r="T23" s="72"/>
      <c r="U23" s="72"/>
      <c r="V23" s="72"/>
      <c r="W23" s="75"/>
      <c r="X23" s="76"/>
      <c r="Y23" s="77"/>
      <c r="Z23" s="76"/>
    </row>
    <row r="24" spans="1:26" s="78" customFormat="1" ht="12.75" customHeight="1">
      <c r="A24" s="94" t="s">
        <v>65</v>
      </c>
      <c r="B24" s="80" t="s">
        <v>76</v>
      </c>
      <c r="C24" s="68"/>
      <c r="D24" s="68"/>
      <c r="E24" s="69"/>
      <c r="F24" s="70"/>
      <c r="G24" s="71"/>
      <c r="H24" s="69"/>
      <c r="I24" s="71"/>
      <c r="J24" s="69"/>
      <c r="K24" s="72"/>
      <c r="L24" s="73"/>
      <c r="M24" s="72"/>
      <c r="N24" s="72"/>
      <c r="O24" s="72"/>
      <c r="P24" s="74"/>
      <c r="Q24" s="72"/>
      <c r="R24" s="74"/>
      <c r="S24" s="72"/>
      <c r="T24" s="72"/>
      <c r="U24" s="72"/>
      <c r="V24" s="72"/>
      <c r="W24" s="75"/>
      <c r="X24" s="76"/>
      <c r="Y24" s="77"/>
      <c r="Z24" s="76"/>
    </row>
    <row r="25" spans="1:26" s="78" customFormat="1" ht="12.75" customHeight="1">
      <c r="A25" s="94" t="s">
        <v>66</v>
      </c>
      <c r="B25" s="79" t="s">
        <v>73</v>
      </c>
      <c r="C25" s="68"/>
      <c r="D25" s="68"/>
      <c r="E25" s="69"/>
      <c r="F25" s="70"/>
      <c r="G25" s="71"/>
      <c r="H25" s="69"/>
      <c r="I25" s="71"/>
      <c r="J25" s="69"/>
      <c r="K25" s="72"/>
      <c r="L25" s="73"/>
      <c r="M25" s="72"/>
      <c r="N25" s="72"/>
      <c r="O25" s="72"/>
      <c r="P25" s="74"/>
      <c r="Q25" s="72"/>
      <c r="R25" s="74"/>
      <c r="S25" s="72"/>
      <c r="T25" s="72"/>
      <c r="U25" s="72"/>
      <c r="V25" s="72"/>
      <c r="W25" s="75"/>
      <c r="X25" s="76"/>
      <c r="Y25" s="77"/>
      <c r="Z25" s="76"/>
    </row>
    <row r="26" spans="1:26" s="78" customFormat="1" ht="12.75" customHeight="1">
      <c r="A26" s="94" t="s">
        <v>67</v>
      </c>
      <c r="B26" s="79" t="s">
        <v>77</v>
      </c>
      <c r="C26" s="68"/>
      <c r="D26" s="68"/>
      <c r="E26" s="69"/>
      <c r="F26" s="70"/>
      <c r="G26" s="71"/>
      <c r="H26" s="69"/>
      <c r="I26" s="71"/>
      <c r="J26" s="69"/>
      <c r="K26" s="72"/>
      <c r="L26" s="73"/>
      <c r="M26" s="72"/>
      <c r="N26" s="72"/>
      <c r="O26" s="72"/>
      <c r="P26" s="74"/>
      <c r="Q26" s="72"/>
      <c r="R26" s="74"/>
      <c r="S26" s="72"/>
      <c r="T26" s="72"/>
      <c r="U26" s="72"/>
      <c r="V26" s="72"/>
      <c r="W26" s="75"/>
      <c r="X26" s="76"/>
      <c r="Y26" s="77"/>
      <c r="Z26" s="76"/>
    </row>
    <row r="27" spans="1:26" s="78" customFormat="1" ht="12.75" customHeight="1">
      <c r="A27" s="94" t="s">
        <v>68</v>
      </c>
      <c r="B27" s="79" t="s">
        <v>78</v>
      </c>
      <c r="C27" s="68"/>
      <c r="D27" s="68"/>
      <c r="E27" s="69"/>
      <c r="F27" s="70"/>
      <c r="G27" s="71"/>
      <c r="H27" s="69"/>
      <c r="I27" s="71"/>
      <c r="J27" s="69"/>
      <c r="K27" s="72"/>
      <c r="L27" s="73"/>
      <c r="M27" s="72"/>
      <c r="N27" s="72"/>
      <c r="O27" s="72"/>
      <c r="P27" s="74"/>
      <c r="Q27" s="72"/>
      <c r="R27" s="74"/>
      <c r="S27" s="72"/>
      <c r="T27" s="72"/>
      <c r="U27" s="72"/>
      <c r="V27" s="72"/>
      <c r="W27" s="75"/>
      <c r="X27" s="76"/>
      <c r="Y27" s="77"/>
      <c r="Z27" s="76"/>
    </row>
    <row r="28" spans="1:26" s="78" customFormat="1" ht="12.75" customHeight="1">
      <c r="A28" s="94" t="s">
        <v>69</v>
      </c>
      <c r="B28" s="79" t="s">
        <v>79</v>
      </c>
      <c r="C28" s="68"/>
      <c r="D28" s="68"/>
      <c r="E28" s="69"/>
      <c r="F28" s="70"/>
      <c r="G28" s="71"/>
      <c r="H28" s="69"/>
      <c r="I28" s="71"/>
      <c r="J28" s="69"/>
      <c r="K28" s="72"/>
      <c r="L28" s="73"/>
      <c r="M28" s="72"/>
      <c r="N28" s="72"/>
      <c r="O28" s="72"/>
      <c r="P28" s="74"/>
      <c r="Q28" s="72"/>
      <c r="R28" s="74"/>
      <c r="S28" s="72"/>
      <c r="T28" s="72"/>
      <c r="U28" s="72"/>
      <c r="V28" s="72"/>
      <c r="W28" s="75"/>
      <c r="X28" s="76"/>
      <c r="Y28" s="77"/>
      <c r="Z28" s="76"/>
    </row>
    <row r="29" spans="1:26" s="78" customFormat="1" ht="12.75" customHeight="1">
      <c r="A29" s="94" t="s">
        <v>70</v>
      </c>
      <c r="B29" s="79" t="s">
        <v>74</v>
      </c>
      <c r="C29" s="68"/>
      <c r="D29" s="68"/>
      <c r="E29" s="69"/>
      <c r="F29" s="70"/>
      <c r="G29" s="71"/>
      <c r="H29" s="69"/>
      <c r="I29" s="71"/>
      <c r="J29" s="69"/>
      <c r="K29" s="72"/>
      <c r="L29" s="73"/>
      <c r="M29" s="72"/>
      <c r="N29" s="72"/>
      <c r="O29" s="72"/>
      <c r="P29" s="74"/>
      <c r="Q29" s="72"/>
      <c r="R29" s="74"/>
      <c r="S29" s="72"/>
      <c r="T29" s="72"/>
      <c r="U29" s="72"/>
      <c r="V29" s="72"/>
      <c r="W29" s="75"/>
      <c r="X29" s="76"/>
      <c r="Y29" s="77"/>
      <c r="Z29" s="76"/>
    </row>
    <row r="30" spans="1:26" s="78" customFormat="1" ht="12.75" customHeight="1">
      <c r="A30" s="94" t="s">
        <v>71</v>
      </c>
      <c r="B30" s="79" t="s">
        <v>80</v>
      </c>
      <c r="C30" s="68"/>
      <c r="D30" s="68"/>
      <c r="E30" s="69"/>
      <c r="F30" s="70"/>
      <c r="G30" s="71"/>
      <c r="H30" s="69"/>
      <c r="I30" s="71"/>
      <c r="J30" s="69"/>
      <c r="K30" s="72"/>
      <c r="L30" s="73"/>
      <c r="M30" s="72"/>
      <c r="N30" s="72"/>
      <c r="O30" s="72"/>
      <c r="P30" s="74"/>
      <c r="Q30" s="72"/>
      <c r="R30" s="74"/>
      <c r="S30" s="72"/>
      <c r="T30" s="72"/>
      <c r="U30" s="72"/>
      <c r="V30" s="72"/>
      <c r="W30" s="75"/>
      <c r="X30" s="76"/>
      <c r="Y30" s="77"/>
      <c r="Z30" s="76"/>
    </row>
    <row r="31" spans="1:26" s="78" customFormat="1" ht="12.75" customHeight="1">
      <c r="A31" s="94" t="s">
        <v>72</v>
      </c>
      <c r="B31" s="79" t="s">
        <v>81</v>
      </c>
      <c r="C31" s="68"/>
      <c r="D31" s="68"/>
      <c r="E31" s="69"/>
      <c r="F31" s="70"/>
      <c r="G31" s="71"/>
      <c r="H31" s="69"/>
      <c r="I31" s="71"/>
      <c r="J31" s="69"/>
      <c r="K31" s="72"/>
      <c r="L31" s="73"/>
      <c r="M31" s="72"/>
      <c r="N31" s="72"/>
      <c r="O31" s="72"/>
      <c r="P31" s="74"/>
      <c r="Q31" s="72"/>
      <c r="R31" s="74"/>
      <c r="S31" s="72"/>
      <c r="T31" s="72"/>
      <c r="U31" s="72"/>
      <c r="V31" s="72"/>
      <c r="W31" s="75"/>
      <c r="X31" s="76"/>
      <c r="Y31" s="77"/>
      <c r="Z31" s="76"/>
    </row>
    <row r="32" spans="1:26" ht="12.75" customHeight="1">
      <c r="A32" s="90"/>
      <c r="B32" s="96"/>
      <c r="C32" s="30"/>
      <c r="D32" s="30"/>
      <c r="E32" s="31"/>
      <c r="F32" s="32"/>
      <c r="G32" s="33"/>
      <c r="H32" s="31"/>
      <c r="I32" s="33"/>
      <c r="J32" s="31"/>
      <c r="K32" s="27"/>
      <c r="L32" s="34"/>
      <c r="M32" s="27"/>
      <c r="N32" s="27"/>
      <c r="O32" s="27"/>
      <c r="P32" s="28"/>
      <c r="Q32" s="27"/>
      <c r="R32" s="28"/>
      <c r="S32" s="27"/>
      <c r="T32" s="27"/>
      <c r="U32" s="27"/>
      <c r="V32" s="27"/>
      <c r="W32" s="35"/>
      <c r="X32" s="29"/>
      <c r="Z32" s="29"/>
    </row>
    <row r="33" spans="1:26" s="117" customFormat="1" ht="12.75" customHeight="1">
      <c r="A33" s="131" t="s">
        <v>251</v>
      </c>
      <c r="B33" s="106"/>
      <c r="C33" s="107"/>
      <c r="D33" s="107"/>
      <c r="E33" s="108"/>
      <c r="F33" s="109"/>
      <c r="G33" s="110"/>
      <c r="H33" s="108"/>
      <c r="I33" s="110"/>
      <c r="J33" s="108"/>
      <c r="K33" s="111"/>
      <c r="L33" s="112"/>
      <c r="M33" s="111"/>
      <c r="N33" s="111"/>
      <c r="O33" s="111"/>
      <c r="P33" s="113"/>
      <c r="Q33" s="111"/>
      <c r="R33" s="113"/>
      <c r="S33" s="111"/>
      <c r="T33" s="111"/>
      <c r="U33" s="111"/>
      <c r="V33" s="111"/>
      <c r="W33" s="114"/>
      <c r="X33" s="115"/>
      <c r="Y33" s="116"/>
      <c r="Z33" s="115"/>
    </row>
    <row r="34" spans="1:26" s="117" customFormat="1" ht="12.75" customHeight="1">
      <c r="A34" s="105" t="s">
        <v>93</v>
      </c>
      <c r="B34" s="106" t="s">
        <v>252</v>
      </c>
      <c r="C34" s="107"/>
      <c r="D34" s="107"/>
      <c r="E34" s="108"/>
      <c r="F34" s="109"/>
      <c r="G34" s="110"/>
      <c r="H34" s="108"/>
      <c r="I34" s="110"/>
      <c r="J34" s="108"/>
      <c r="K34" s="111"/>
      <c r="L34" s="112"/>
      <c r="M34" s="111"/>
      <c r="N34" s="111"/>
      <c r="O34" s="111"/>
      <c r="P34" s="113"/>
      <c r="Q34" s="111"/>
      <c r="R34" s="113"/>
      <c r="S34" s="111"/>
      <c r="T34" s="111"/>
      <c r="U34" s="111"/>
      <c r="V34" s="111"/>
      <c r="W34" s="114"/>
      <c r="X34" s="115"/>
      <c r="Y34" s="116"/>
      <c r="Z34" s="115"/>
    </row>
    <row r="35" spans="1:26" s="117" customFormat="1" ht="12.75" customHeight="1">
      <c r="A35" s="105" t="s">
        <v>94</v>
      </c>
      <c r="B35" s="106" t="s">
        <v>253</v>
      </c>
      <c r="C35" s="107"/>
      <c r="D35" s="107"/>
      <c r="E35" s="108"/>
      <c r="F35" s="109"/>
      <c r="G35" s="110"/>
      <c r="H35" s="108"/>
      <c r="I35" s="110"/>
      <c r="J35" s="108"/>
      <c r="K35" s="111"/>
      <c r="L35" s="112"/>
      <c r="M35" s="111"/>
      <c r="N35" s="111"/>
      <c r="O35" s="111"/>
      <c r="P35" s="113"/>
      <c r="Q35" s="111"/>
      <c r="R35" s="113"/>
      <c r="S35" s="111"/>
      <c r="T35" s="111"/>
      <c r="U35" s="111"/>
      <c r="V35" s="111"/>
      <c r="W35" s="114"/>
      <c r="X35" s="115"/>
      <c r="Y35" s="116"/>
      <c r="Z35" s="115"/>
    </row>
    <row r="36" spans="1:26" s="117" customFormat="1" ht="12.75" customHeight="1">
      <c r="A36" s="105" t="s">
        <v>95</v>
      </c>
      <c r="B36" s="106" t="s">
        <v>254</v>
      </c>
      <c r="C36" s="107"/>
      <c r="D36" s="107"/>
      <c r="E36" s="108"/>
      <c r="F36" s="109"/>
      <c r="G36" s="110"/>
      <c r="H36" s="108"/>
      <c r="I36" s="110"/>
      <c r="J36" s="108"/>
      <c r="K36" s="111"/>
      <c r="L36" s="112"/>
      <c r="M36" s="111"/>
      <c r="N36" s="111"/>
      <c r="O36" s="111"/>
      <c r="P36" s="113"/>
      <c r="Q36" s="111"/>
      <c r="R36" s="113"/>
      <c r="S36" s="111"/>
      <c r="T36" s="111"/>
      <c r="U36" s="111"/>
      <c r="V36" s="111"/>
      <c r="W36" s="114"/>
      <c r="X36" s="115"/>
      <c r="Y36" s="116"/>
      <c r="Z36" s="115"/>
    </row>
    <row r="37" spans="1:26" s="117" customFormat="1" ht="12.75" customHeight="1">
      <c r="A37" s="105" t="s">
        <v>250</v>
      </c>
      <c r="B37" s="106" t="s">
        <v>255</v>
      </c>
      <c r="C37" s="107"/>
      <c r="D37" s="107"/>
      <c r="E37" s="108"/>
      <c r="F37" s="109"/>
      <c r="G37" s="110"/>
      <c r="H37" s="108"/>
      <c r="I37" s="110"/>
      <c r="J37" s="108"/>
      <c r="K37" s="111"/>
      <c r="L37" s="112"/>
      <c r="M37" s="111"/>
      <c r="N37" s="111"/>
      <c r="O37" s="111"/>
      <c r="P37" s="113"/>
      <c r="Q37" s="111"/>
      <c r="R37" s="113"/>
      <c r="S37" s="111"/>
      <c r="T37" s="111"/>
      <c r="U37" s="111"/>
      <c r="V37" s="111"/>
      <c r="W37" s="114"/>
      <c r="X37" s="115"/>
      <c r="Y37" s="116"/>
      <c r="Z37" s="115"/>
    </row>
    <row r="38" spans="1:26" ht="12.75" customHeight="1">
      <c r="A38" s="90"/>
      <c r="B38" s="96"/>
      <c r="C38" s="30"/>
      <c r="D38" s="30"/>
      <c r="E38" s="31"/>
      <c r="F38" s="32"/>
      <c r="G38" s="33"/>
      <c r="H38" s="31"/>
      <c r="I38" s="33"/>
      <c r="J38" s="31"/>
      <c r="K38" s="27"/>
      <c r="L38" s="34"/>
      <c r="M38" s="27"/>
      <c r="N38" s="27"/>
      <c r="O38" s="27"/>
      <c r="P38" s="28"/>
      <c r="Q38" s="27"/>
      <c r="R38" s="28"/>
      <c r="S38" s="27"/>
      <c r="T38" s="27"/>
      <c r="U38" s="27"/>
      <c r="V38" s="27"/>
      <c r="W38" s="35"/>
      <c r="X38" s="29"/>
      <c r="Z38" s="29"/>
    </row>
    <row r="39" spans="1:26" s="130" customFormat="1" ht="12.75" customHeight="1">
      <c r="A39" s="132" t="s">
        <v>267</v>
      </c>
      <c r="B39" s="119"/>
      <c r="C39" s="120"/>
      <c r="D39" s="120"/>
      <c r="E39" s="121"/>
      <c r="F39" s="122"/>
      <c r="G39" s="123"/>
      <c r="H39" s="121"/>
      <c r="I39" s="123"/>
      <c r="J39" s="121"/>
      <c r="K39" s="124"/>
      <c r="L39" s="125"/>
      <c r="M39" s="124"/>
      <c r="N39" s="124"/>
      <c r="O39" s="124"/>
      <c r="P39" s="126"/>
      <c r="Q39" s="124"/>
      <c r="R39" s="126"/>
      <c r="S39" s="124"/>
      <c r="T39" s="124"/>
      <c r="U39" s="124"/>
      <c r="V39" s="124"/>
      <c r="W39" s="127"/>
      <c r="X39" s="128"/>
      <c r="Y39" s="129"/>
      <c r="Z39" s="128"/>
    </row>
    <row r="40" spans="1:26" s="130" customFormat="1" ht="12.75" customHeight="1">
      <c r="A40" s="118" t="s">
        <v>256</v>
      </c>
      <c r="B40" s="119" t="s">
        <v>264</v>
      </c>
      <c r="C40" s="120"/>
      <c r="D40" s="120"/>
      <c r="E40" s="121"/>
      <c r="F40" s="122"/>
      <c r="G40" s="123"/>
      <c r="H40" s="121"/>
      <c r="I40" s="123"/>
      <c r="J40" s="121"/>
      <c r="K40" s="124"/>
      <c r="L40" s="125"/>
      <c r="M40" s="124"/>
      <c r="N40" s="124"/>
      <c r="O40" s="124"/>
      <c r="P40" s="126"/>
      <c r="Q40" s="124"/>
      <c r="R40" s="126"/>
      <c r="S40" s="124"/>
      <c r="T40" s="124"/>
      <c r="U40" s="124"/>
      <c r="V40" s="124"/>
      <c r="W40" s="127"/>
      <c r="X40" s="128"/>
      <c r="Y40" s="129"/>
      <c r="Z40" s="128"/>
    </row>
    <row r="41" spans="1:26" s="130" customFormat="1" ht="12.75" customHeight="1">
      <c r="A41" s="118" t="s">
        <v>257</v>
      </c>
      <c r="B41" s="119" t="s">
        <v>265</v>
      </c>
      <c r="C41" s="120"/>
      <c r="D41" s="120"/>
      <c r="E41" s="121"/>
      <c r="F41" s="122"/>
      <c r="G41" s="123"/>
      <c r="H41" s="121"/>
      <c r="I41" s="123"/>
      <c r="J41" s="121"/>
      <c r="K41" s="124"/>
      <c r="L41" s="125"/>
      <c r="M41" s="124"/>
      <c r="N41" s="124"/>
      <c r="O41" s="124"/>
      <c r="P41" s="126"/>
      <c r="Q41" s="124"/>
      <c r="R41" s="126"/>
      <c r="S41" s="124"/>
      <c r="T41" s="124"/>
      <c r="U41" s="124"/>
      <c r="V41" s="124"/>
      <c r="W41" s="127"/>
      <c r="X41" s="128"/>
      <c r="Y41" s="129"/>
      <c r="Z41" s="128"/>
    </row>
    <row r="42" spans="1:26" s="130" customFormat="1" ht="12.75" customHeight="1">
      <c r="A42" s="118" t="s">
        <v>263</v>
      </c>
      <c r="B42" s="119" t="s">
        <v>266</v>
      </c>
      <c r="C42" s="120"/>
      <c r="D42" s="120"/>
      <c r="E42" s="121"/>
      <c r="F42" s="122"/>
      <c r="G42" s="123"/>
      <c r="H42" s="121"/>
      <c r="I42" s="123"/>
      <c r="J42" s="121"/>
      <c r="K42" s="124"/>
      <c r="L42" s="125"/>
      <c r="M42" s="124"/>
      <c r="N42" s="124"/>
      <c r="O42" s="124"/>
      <c r="P42" s="126"/>
      <c r="Q42" s="124"/>
      <c r="R42" s="126"/>
      <c r="S42" s="124"/>
      <c r="T42" s="124"/>
      <c r="U42" s="124"/>
      <c r="V42" s="124"/>
      <c r="W42" s="127"/>
      <c r="X42" s="128"/>
      <c r="Y42" s="129"/>
      <c r="Z42" s="128"/>
    </row>
    <row r="43" spans="1:26" ht="12.75" customHeight="1">
      <c r="A43" s="90"/>
      <c r="B43" s="96"/>
      <c r="C43" s="30"/>
      <c r="D43" s="30"/>
      <c r="E43" s="31"/>
      <c r="F43" s="32"/>
      <c r="G43" s="33"/>
      <c r="H43" s="31"/>
      <c r="I43" s="33"/>
      <c r="J43" s="31"/>
      <c r="K43" s="27"/>
      <c r="L43" s="34"/>
      <c r="M43" s="27"/>
      <c r="N43" s="27"/>
      <c r="O43" s="27"/>
      <c r="P43" s="28"/>
      <c r="Q43" s="27"/>
      <c r="R43" s="28"/>
      <c r="S43" s="27"/>
      <c r="T43" s="27"/>
      <c r="U43" s="27"/>
      <c r="V43" s="27"/>
      <c r="W43" s="35"/>
      <c r="X43" s="29"/>
      <c r="Z43" s="29"/>
    </row>
    <row r="44" spans="1:26" ht="12.75" customHeight="1">
      <c r="A44" s="90"/>
      <c r="B44" s="96"/>
      <c r="C44" s="30"/>
      <c r="D44" s="30"/>
      <c r="E44" s="31"/>
      <c r="F44" s="32"/>
      <c r="G44" s="33"/>
      <c r="H44" s="31"/>
      <c r="I44" s="33"/>
      <c r="J44" s="31"/>
      <c r="K44" s="27"/>
      <c r="L44" s="34"/>
      <c r="M44" s="27"/>
      <c r="N44" s="27"/>
      <c r="O44" s="27"/>
      <c r="P44" s="28"/>
      <c r="Q44" s="27"/>
      <c r="R44" s="28"/>
      <c r="S44" s="27"/>
      <c r="T44" s="27"/>
      <c r="U44" s="27"/>
      <c r="V44" s="27"/>
      <c r="W44" s="35"/>
      <c r="X44" s="29"/>
      <c r="Z44" s="29"/>
    </row>
    <row r="45" spans="1:26" ht="12.75" customHeight="1">
      <c r="A45" s="90"/>
      <c r="B45" s="96"/>
      <c r="C45" s="30"/>
      <c r="D45" s="30"/>
      <c r="E45" s="31"/>
      <c r="F45" s="32"/>
      <c r="G45" s="33"/>
      <c r="H45" s="31"/>
      <c r="I45" s="33"/>
      <c r="J45" s="31"/>
      <c r="K45" s="27"/>
      <c r="L45" s="34"/>
      <c r="M45" s="27"/>
      <c r="N45" s="27"/>
      <c r="O45" s="27"/>
      <c r="P45" s="28"/>
      <c r="Q45" s="27"/>
      <c r="R45" s="28"/>
      <c r="S45" s="27"/>
      <c r="T45" s="27"/>
      <c r="U45" s="27"/>
      <c r="V45" s="27"/>
      <c r="W45" s="35"/>
      <c r="X45" s="29"/>
      <c r="Z45" s="29"/>
    </row>
    <row r="46" spans="1:26" ht="12.75" customHeight="1">
      <c r="A46" s="90"/>
      <c r="B46" s="96"/>
      <c r="C46" s="30"/>
      <c r="D46" s="30"/>
      <c r="E46" s="31"/>
      <c r="F46" s="32"/>
      <c r="G46" s="33"/>
      <c r="H46" s="31"/>
      <c r="I46" s="33"/>
      <c r="J46" s="31"/>
      <c r="K46" s="27"/>
      <c r="L46" s="34"/>
      <c r="M46" s="27"/>
      <c r="N46" s="27"/>
      <c r="O46" s="27"/>
      <c r="P46" s="28"/>
      <c r="Q46" s="27"/>
      <c r="R46" s="28"/>
      <c r="S46" s="27"/>
      <c r="T46" s="27"/>
      <c r="U46" s="27"/>
      <c r="V46" s="27"/>
      <c r="W46" s="35"/>
      <c r="X46" s="29"/>
      <c r="Z46" s="29"/>
    </row>
    <row r="47" spans="1:26" ht="12.75" customHeight="1">
      <c r="A47" s="90"/>
      <c r="B47" s="96"/>
      <c r="C47" s="30"/>
      <c r="D47" s="30"/>
      <c r="E47" s="31"/>
      <c r="F47" s="32"/>
      <c r="G47" s="33"/>
      <c r="H47" s="31"/>
      <c r="I47" s="33"/>
      <c r="J47" s="31"/>
      <c r="K47" s="27"/>
      <c r="L47" s="34"/>
      <c r="M47" s="27"/>
      <c r="N47" s="27"/>
      <c r="O47" s="27"/>
      <c r="P47" s="28"/>
      <c r="Q47" s="27"/>
      <c r="R47" s="28"/>
      <c r="S47" s="27"/>
      <c r="T47" s="27"/>
      <c r="U47" s="27"/>
      <c r="V47" s="27"/>
      <c r="W47" s="35"/>
      <c r="X47" s="29"/>
      <c r="Z47" s="29"/>
    </row>
    <row r="48" spans="1:26" ht="12.75" customHeight="1">
      <c r="A48" s="90"/>
      <c r="B48" s="96"/>
      <c r="C48" s="30"/>
      <c r="D48" s="30"/>
      <c r="E48" s="31"/>
      <c r="F48" s="32"/>
      <c r="G48" s="33"/>
      <c r="H48" s="31"/>
      <c r="I48" s="33"/>
      <c r="J48" s="31"/>
      <c r="K48" s="27"/>
      <c r="L48" s="34"/>
      <c r="M48" s="27"/>
      <c r="N48" s="27"/>
      <c r="O48" s="27"/>
      <c r="P48" s="28"/>
      <c r="Q48" s="27"/>
      <c r="R48" s="28"/>
      <c r="S48" s="27"/>
      <c r="T48" s="27"/>
      <c r="U48" s="27"/>
      <c r="V48" s="27"/>
      <c r="W48" s="35"/>
      <c r="X48" s="29"/>
      <c r="Z48" s="29"/>
    </row>
    <row r="49" spans="1:26" ht="12.75" customHeight="1">
      <c r="A49" s="90"/>
      <c r="B49" s="96"/>
      <c r="C49" s="30"/>
      <c r="D49" s="30"/>
      <c r="E49" s="31"/>
      <c r="F49" s="32"/>
      <c r="G49" s="33"/>
      <c r="H49" s="31"/>
      <c r="I49" s="33"/>
      <c r="J49" s="31"/>
      <c r="K49" s="27"/>
      <c r="L49" s="34"/>
      <c r="M49" s="27"/>
      <c r="N49" s="27"/>
      <c r="O49" s="27"/>
      <c r="P49" s="28"/>
      <c r="Q49" s="27"/>
      <c r="R49" s="28"/>
      <c r="S49" s="27"/>
      <c r="T49" s="27"/>
      <c r="U49" s="27"/>
      <c r="V49" s="27"/>
      <c r="W49" s="35"/>
      <c r="X49" s="29"/>
      <c r="Z49" s="29"/>
    </row>
    <row r="50" spans="1:26" ht="12.75" customHeight="1">
      <c r="A50" s="90"/>
      <c r="B50" s="96"/>
      <c r="C50" s="30"/>
      <c r="D50" s="30"/>
      <c r="E50" s="31"/>
      <c r="F50" s="32"/>
      <c r="G50" s="33"/>
      <c r="H50" s="31"/>
      <c r="I50" s="33"/>
      <c r="J50" s="31"/>
      <c r="K50" s="27"/>
      <c r="L50" s="34"/>
      <c r="M50" s="27"/>
      <c r="N50" s="27"/>
      <c r="O50" s="27"/>
      <c r="P50" s="28"/>
      <c r="Q50" s="27"/>
      <c r="R50" s="28"/>
      <c r="S50" s="27"/>
      <c r="T50" s="27"/>
      <c r="U50" s="27"/>
      <c r="V50" s="27"/>
      <c r="W50" s="35"/>
      <c r="X50" s="29"/>
      <c r="Z50" s="29"/>
    </row>
    <row r="51" spans="1:26" ht="12.75" customHeight="1">
      <c r="A51" s="90"/>
      <c r="B51" s="96"/>
      <c r="C51" s="30"/>
      <c r="D51" s="30"/>
      <c r="E51" s="31"/>
      <c r="F51" s="32"/>
      <c r="G51" s="33"/>
      <c r="H51" s="31"/>
      <c r="I51" s="33"/>
      <c r="J51" s="31"/>
      <c r="K51" s="27"/>
      <c r="L51" s="34"/>
      <c r="M51" s="27"/>
      <c r="N51" s="27"/>
      <c r="O51" s="27"/>
      <c r="P51" s="28"/>
      <c r="Q51" s="27"/>
      <c r="R51" s="28"/>
      <c r="S51" s="27"/>
      <c r="T51" s="27"/>
      <c r="U51" s="27"/>
      <c r="V51" s="27"/>
      <c r="W51" s="35"/>
      <c r="X51" s="29"/>
      <c r="Z51" s="29"/>
    </row>
    <row r="52" spans="1:26" ht="12.75" customHeight="1">
      <c r="A52" s="90"/>
      <c r="B52" s="96"/>
      <c r="C52" s="30"/>
      <c r="D52" s="30"/>
      <c r="E52" s="31"/>
      <c r="F52" s="32"/>
      <c r="G52" s="33"/>
      <c r="H52" s="31"/>
      <c r="I52" s="33"/>
      <c r="J52" s="31"/>
      <c r="K52" s="27"/>
      <c r="L52" s="34"/>
      <c r="M52" s="27"/>
      <c r="N52" s="27"/>
      <c r="O52" s="27"/>
      <c r="P52" s="28"/>
      <c r="Q52" s="27"/>
      <c r="R52" s="28"/>
      <c r="S52" s="27"/>
      <c r="T52" s="27"/>
      <c r="U52" s="27"/>
      <c r="V52" s="27"/>
      <c r="W52" s="35"/>
      <c r="X52" s="29"/>
      <c r="Z52" s="29"/>
    </row>
    <row r="53" spans="1:26" ht="12.75" customHeight="1">
      <c r="A53" s="90"/>
      <c r="B53" s="96"/>
      <c r="C53" s="30"/>
      <c r="D53" s="30"/>
      <c r="E53" s="31"/>
      <c r="F53" s="32"/>
      <c r="G53" s="33"/>
      <c r="H53" s="31"/>
      <c r="I53" s="33"/>
      <c r="J53" s="31"/>
      <c r="K53" s="27"/>
      <c r="L53" s="34"/>
      <c r="M53" s="27"/>
      <c r="N53" s="27"/>
      <c r="O53" s="27"/>
      <c r="P53" s="28"/>
      <c r="Q53" s="27"/>
      <c r="R53" s="28"/>
      <c r="S53" s="27"/>
      <c r="T53" s="27"/>
      <c r="U53" s="27"/>
      <c r="V53" s="27"/>
      <c r="W53" s="35"/>
      <c r="X53" s="29"/>
      <c r="Z53" s="29"/>
    </row>
    <row r="54" spans="1:26" ht="12.75" customHeight="1">
      <c r="A54" s="90"/>
      <c r="B54" s="96"/>
      <c r="C54" s="30"/>
      <c r="D54" s="30"/>
      <c r="E54" s="31"/>
      <c r="F54" s="32"/>
      <c r="G54" s="33"/>
      <c r="H54" s="31"/>
      <c r="I54" s="33"/>
      <c r="J54" s="31"/>
      <c r="K54" s="27"/>
      <c r="L54" s="34"/>
      <c r="M54" s="27"/>
      <c r="N54" s="27"/>
      <c r="O54" s="27"/>
      <c r="P54" s="28"/>
      <c r="Q54" s="27"/>
      <c r="R54" s="28"/>
      <c r="S54" s="27"/>
      <c r="T54" s="27"/>
      <c r="U54" s="27"/>
      <c r="V54" s="27"/>
      <c r="W54" s="35"/>
      <c r="X54" s="29"/>
      <c r="Z54" s="29"/>
    </row>
    <row r="55" spans="1:26" ht="12.75" customHeight="1">
      <c r="A55" s="90"/>
      <c r="B55" s="96"/>
      <c r="C55" s="30"/>
      <c r="D55" s="30"/>
      <c r="E55" s="31"/>
      <c r="F55" s="32"/>
      <c r="G55" s="33"/>
      <c r="H55" s="31"/>
      <c r="I55" s="33"/>
      <c r="J55" s="31"/>
      <c r="K55" s="27"/>
      <c r="L55" s="34"/>
      <c r="M55" s="27"/>
      <c r="N55" s="27"/>
      <c r="O55" s="27"/>
      <c r="P55" s="28"/>
      <c r="Q55" s="27"/>
      <c r="R55" s="28"/>
      <c r="S55" s="27"/>
      <c r="T55" s="27"/>
      <c r="U55" s="27"/>
      <c r="V55" s="27"/>
      <c r="W55" s="35"/>
      <c r="X55" s="29"/>
      <c r="Z55" s="29"/>
    </row>
    <row r="56" spans="1:26" ht="12.75" customHeight="1">
      <c r="A56" s="90"/>
      <c r="B56" s="96"/>
      <c r="C56" s="30"/>
      <c r="D56" s="30"/>
      <c r="E56" s="31"/>
      <c r="F56" s="32"/>
      <c r="G56" s="33"/>
      <c r="H56" s="31"/>
      <c r="I56" s="33"/>
      <c r="J56" s="31"/>
      <c r="K56" s="27"/>
      <c r="L56" s="34"/>
      <c r="M56" s="27"/>
      <c r="N56" s="27"/>
      <c r="O56" s="27"/>
      <c r="P56" s="28"/>
      <c r="Q56" s="27"/>
      <c r="R56" s="28"/>
      <c r="S56" s="27"/>
      <c r="T56" s="27"/>
      <c r="U56" s="27"/>
      <c r="V56" s="27"/>
      <c r="W56" s="35"/>
      <c r="X56" s="29"/>
      <c r="Z56" s="29"/>
    </row>
    <row r="57" spans="1:26" ht="12.75" customHeight="1">
      <c r="A57" s="90"/>
      <c r="B57" s="96"/>
      <c r="C57" s="30"/>
      <c r="D57" s="30"/>
      <c r="E57" s="31"/>
      <c r="F57" s="32"/>
      <c r="G57" s="33"/>
      <c r="H57" s="31"/>
      <c r="I57" s="33"/>
      <c r="J57" s="31"/>
      <c r="K57" s="27"/>
      <c r="L57" s="34"/>
      <c r="M57" s="27"/>
      <c r="N57" s="27"/>
      <c r="O57" s="27"/>
      <c r="P57" s="28"/>
      <c r="Q57" s="27"/>
      <c r="R57" s="28"/>
      <c r="S57" s="27"/>
      <c r="T57" s="27"/>
      <c r="U57" s="27"/>
      <c r="V57" s="27"/>
      <c r="W57" s="35"/>
      <c r="X57" s="29"/>
      <c r="Z57" s="29"/>
    </row>
    <row r="58" spans="1:26" ht="12.75" customHeight="1">
      <c r="A58" s="90"/>
      <c r="B58" s="96"/>
      <c r="C58" s="30"/>
      <c r="D58" s="30"/>
      <c r="E58" s="31"/>
      <c r="F58" s="32"/>
      <c r="G58" s="33"/>
      <c r="H58" s="31"/>
      <c r="I58" s="33"/>
      <c r="J58" s="31"/>
      <c r="K58" s="27"/>
      <c r="L58" s="34"/>
      <c r="M58" s="27"/>
      <c r="N58" s="27"/>
      <c r="O58" s="27"/>
      <c r="P58" s="28"/>
      <c r="Q58" s="27"/>
      <c r="R58" s="28"/>
      <c r="S58" s="27"/>
      <c r="T58" s="27"/>
      <c r="U58" s="27"/>
      <c r="V58" s="27"/>
      <c r="W58" s="35"/>
      <c r="X58" s="29"/>
      <c r="Z58" s="29"/>
    </row>
    <row r="59" spans="1:26" ht="12.75" customHeight="1">
      <c r="A59" s="90"/>
      <c r="B59" s="96"/>
      <c r="C59" s="30"/>
      <c r="D59" s="30"/>
      <c r="E59" s="31"/>
      <c r="F59" s="32"/>
      <c r="G59" s="33"/>
      <c r="H59" s="31"/>
      <c r="I59" s="33"/>
      <c r="J59" s="31"/>
      <c r="K59" s="27"/>
      <c r="L59" s="34"/>
      <c r="M59" s="27"/>
      <c r="N59" s="27"/>
      <c r="O59" s="27"/>
      <c r="P59" s="28"/>
      <c r="Q59" s="27"/>
      <c r="R59" s="28"/>
      <c r="S59" s="27"/>
      <c r="T59" s="27"/>
      <c r="U59" s="27"/>
      <c r="V59" s="27"/>
      <c r="W59" s="35"/>
      <c r="X59" s="29"/>
      <c r="Z59" s="29"/>
    </row>
    <row r="60" spans="1:26" ht="12.75" customHeight="1">
      <c r="A60" s="90"/>
      <c r="B60" s="97"/>
      <c r="C60" s="36"/>
      <c r="D60" s="36"/>
      <c r="E60" s="26"/>
      <c r="F60" s="37"/>
      <c r="G60" s="25"/>
      <c r="H60" s="26"/>
      <c r="I60" s="25"/>
      <c r="J60" s="26"/>
      <c r="K60" s="22"/>
      <c r="L60" s="38"/>
      <c r="M60" s="22"/>
      <c r="N60" s="22"/>
      <c r="O60" s="22"/>
      <c r="P60" s="23"/>
      <c r="Q60" s="22"/>
      <c r="R60" s="23"/>
      <c r="S60" s="22"/>
      <c r="T60" s="27"/>
      <c r="U60" s="27"/>
      <c r="V60" s="27"/>
      <c r="W60" s="35"/>
      <c r="X60" s="29"/>
      <c r="Z60" s="29"/>
    </row>
    <row r="61" spans="1:26" ht="12.75" customHeight="1">
      <c r="A61" s="90"/>
      <c r="B61" s="96"/>
      <c r="C61" s="30"/>
      <c r="D61" s="30"/>
      <c r="E61" s="31"/>
      <c r="F61" s="32"/>
      <c r="G61" s="33"/>
      <c r="H61" s="31"/>
      <c r="I61" s="33"/>
      <c r="J61" s="31"/>
      <c r="K61" s="27"/>
      <c r="L61" s="34"/>
      <c r="M61" s="27"/>
      <c r="N61" s="27"/>
      <c r="O61" s="27"/>
      <c r="P61" s="28"/>
      <c r="Q61" s="27"/>
      <c r="R61" s="28"/>
      <c r="S61" s="27"/>
      <c r="T61" s="27"/>
      <c r="U61" s="27"/>
      <c r="V61" s="27"/>
      <c r="W61" s="35"/>
      <c r="X61" s="29"/>
      <c r="Z61" s="29"/>
    </row>
    <row r="62" spans="1:26" ht="12.75" customHeight="1">
      <c r="A62" s="90"/>
      <c r="B62" s="96"/>
      <c r="C62" s="30"/>
      <c r="D62" s="30"/>
      <c r="E62" s="31"/>
      <c r="F62" s="32"/>
      <c r="G62" s="33"/>
      <c r="H62" s="31"/>
      <c r="I62" s="33"/>
      <c r="J62" s="31"/>
      <c r="K62" s="27"/>
      <c r="L62" s="34"/>
      <c r="M62" s="27"/>
      <c r="N62" s="27"/>
      <c r="O62" s="27"/>
      <c r="P62" s="28"/>
      <c r="Q62" s="27"/>
      <c r="R62" s="28"/>
      <c r="S62" s="27"/>
      <c r="T62" s="27"/>
      <c r="U62" s="27"/>
      <c r="V62" s="27"/>
      <c r="W62" s="35"/>
      <c r="X62" s="29"/>
      <c r="Z62" s="29"/>
    </row>
    <row r="63" spans="1:26" ht="12.75" customHeight="1">
      <c r="A63" s="90"/>
      <c r="B63" s="96"/>
      <c r="C63" s="30"/>
      <c r="D63" s="30"/>
      <c r="E63" s="31"/>
      <c r="F63" s="32"/>
      <c r="G63" s="33"/>
      <c r="H63" s="31"/>
      <c r="I63" s="33"/>
      <c r="J63" s="31"/>
      <c r="K63" s="27"/>
      <c r="L63" s="34"/>
      <c r="M63" s="27"/>
      <c r="N63" s="27"/>
      <c r="O63" s="27"/>
      <c r="P63" s="28"/>
      <c r="Q63" s="27"/>
      <c r="R63" s="28"/>
      <c r="S63" s="27"/>
      <c r="T63" s="27"/>
      <c r="U63" s="27"/>
      <c r="V63" s="27"/>
      <c r="W63" s="35"/>
      <c r="X63" s="29"/>
      <c r="Z63" s="29"/>
    </row>
    <row r="64" spans="1:26" ht="12.75" customHeight="1">
      <c r="A64" s="90"/>
      <c r="B64" s="96"/>
      <c r="C64" s="30"/>
      <c r="D64" s="30"/>
      <c r="E64" s="31"/>
      <c r="F64" s="32"/>
      <c r="G64" s="33"/>
      <c r="H64" s="31"/>
      <c r="I64" s="33"/>
      <c r="J64" s="31"/>
      <c r="K64" s="27"/>
      <c r="L64" s="34"/>
      <c r="M64" s="27"/>
      <c r="N64" s="27"/>
      <c r="O64" s="27"/>
      <c r="P64" s="28"/>
      <c r="Q64" s="27"/>
      <c r="R64" s="28"/>
      <c r="S64" s="27"/>
      <c r="T64" s="27"/>
      <c r="U64" s="27"/>
      <c r="V64" s="27"/>
      <c r="W64" s="35"/>
      <c r="X64" s="29"/>
      <c r="Z64" s="29"/>
    </row>
    <row r="65" spans="1:26" ht="12.75" customHeight="1">
      <c r="A65" s="90"/>
      <c r="B65" s="96"/>
      <c r="C65" s="30"/>
      <c r="D65" s="30"/>
      <c r="E65" s="31"/>
      <c r="F65" s="32"/>
      <c r="G65" s="33"/>
      <c r="H65" s="31"/>
      <c r="I65" s="33"/>
      <c r="J65" s="31"/>
      <c r="K65" s="27"/>
      <c r="L65" s="34"/>
      <c r="M65" s="27"/>
      <c r="N65" s="27"/>
      <c r="O65" s="27"/>
      <c r="P65" s="28"/>
      <c r="Q65" s="27"/>
      <c r="R65" s="28"/>
      <c r="S65" s="27"/>
      <c r="T65" s="27"/>
      <c r="U65" s="27"/>
      <c r="V65" s="27"/>
      <c r="W65" s="35"/>
      <c r="X65" s="29"/>
      <c r="Z65" s="29"/>
    </row>
    <row r="66" spans="1:26" ht="12.75" customHeight="1">
      <c r="A66" s="90"/>
      <c r="B66" s="96"/>
      <c r="C66" s="30"/>
      <c r="D66" s="30"/>
      <c r="E66" s="31"/>
      <c r="F66" s="32"/>
      <c r="G66" s="33"/>
      <c r="H66" s="31"/>
      <c r="I66" s="33"/>
      <c r="J66" s="31"/>
      <c r="K66" s="27"/>
      <c r="L66" s="34"/>
      <c r="M66" s="27"/>
      <c r="N66" s="27"/>
      <c r="O66" s="27"/>
      <c r="P66" s="28"/>
      <c r="Q66" s="27"/>
      <c r="R66" s="28"/>
      <c r="S66" s="27"/>
      <c r="T66" s="27"/>
      <c r="U66" s="27"/>
      <c r="V66" s="27"/>
      <c r="W66" s="35"/>
      <c r="X66" s="29"/>
      <c r="Z66" s="29"/>
    </row>
    <row r="67" spans="1:26" ht="12.75" customHeight="1">
      <c r="A67" s="90"/>
      <c r="B67" s="96"/>
      <c r="C67" s="30"/>
      <c r="D67" s="30"/>
      <c r="E67" s="31"/>
      <c r="F67" s="32"/>
      <c r="G67" s="33"/>
      <c r="H67" s="31"/>
      <c r="I67" s="33"/>
      <c r="J67" s="31"/>
      <c r="K67" s="27"/>
      <c r="L67" s="34"/>
      <c r="M67" s="27"/>
      <c r="N67" s="27"/>
      <c r="O67" s="27"/>
      <c r="P67" s="28"/>
      <c r="Q67" s="27"/>
      <c r="R67" s="28"/>
      <c r="S67" s="27"/>
      <c r="T67" s="27"/>
      <c r="U67" s="27"/>
      <c r="V67" s="27"/>
      <c r="W67" s="35"/>
      <c r="X67" s="29"/>
      <c r="Z67" s="29"/>
    </row>
    <row r="68" spans="1:26" ht="12.75" customHeight="1">
      <c r="A68" s="90"/>
      <c r="B68" s="96"/>
      <c r="C68" s="30"/>
      <c r="D68" s="30"/>
      <c r="E68" s="31"/>
      <c r="F68" s="32"/>
      <c r="G68" s="33"/>
      <c r="H68" s="31"/>
      <c r="I68" s="33"/>
      <c r="J68" s="31"/>
      <c r="K68" s="27"/>
      <c r="L68" s="34"/>
      <c r="M68" s="27"/>
      <c r="N68" s="27"/>
      <c r="O68" s="27"/>
      <c r="P68" s="28"/>
      <c r="Q68" s="27"/>
      <c r="R68" s="28"/>
      <c r="S68" s="27"/>
      <c r="T68" s="27"/>
      <c r="U68" s="27"/>
      <c r="V68" s="27"/>
      <c r="W68" s="35"/>
      <c r="X68" s="29"/>
      <c r="Z68" s="29"/>
    </row>
    <row r="69" spans="1:26" ht="12.75" customHeight="1">
      <c r="A69" s="90"/>
      <c r="B69" s="96"/>
      <c r="C69" s="30"/>
      <c r="D69" s="30"/>
      <c r="E69" s="31"/>
      <c r="F69" s="32"/>
      <c r="G69" s="33"/>
      <c r="H69" s="31"/>
      <c r="I69" s="33"/>
      <c r="J69" s="31"/>
      <c r="K69" s="27"/>
      <c r="L69" s="34"/>
      <c r="M69" s="27"/>
      <c r="N69" s="27"/>
      <c r="O69" s="27"/>
      <c r="P69" s="28"/>
      <c r="Q69" s="27"/>
      <c r="R69" s="28"/>
      <c r="S69" s="27"/>
      <c r="T69" s="27"/>
      <c r="U69" s="27"/>
      <c r="V69" s="27"/>
      <c r="W69" s="35"/>
      <c r="X69" s="29"/>
      <c r="Z69" s="29"/>
    </row>
    <row r="70" spans="1:26" ht="12.75" customHeight="1">
      <c r="A70" s="90"/>
      <c r="B70" s="96"/>
      <c r="C70" s="30"/>
      <c r="D70" s="30"/>
      <c r="E70" s="31"/>
      <c r="F70" s="32"/>
      <c r="G70" s="33"/>
      <c r="H70" s="31"/>
      <c r="I70" s="33"/>
      <c r="J70" s="31"/>
      <c r="K70" s="27"/>
      <c r="L70" s="34"/>
      <c r="M70" s="27"/>
      <c r="N70" s="27"/>
      <c r="O70" s="27"/>
      <c r="P70" s="28"/>
      <c r="Q70" s="27"/>
      <c r="R70" s="28"/>
      <c r="S70" s="27"/>
      <c r="T70" s="27"/>
      <c r="U70" s="27"/>
      <c r="V70" s="27"/>
      <c r="W70" s="35"/>
      <c r="X70" s="29"/>
      <c r="Z70" s="29"/>
    </row>
    <row r="71" spans="1:26" ht="12.75" customHeight="1">
      <c r="A71" s="90"/>
      <c r="B71" s="96"/>
      <c r="C71" s="30"/>
      <c r="D71" s="30"/>
      <c r="E71" s="31"/>
      <c r="F71" s="32"/>
      <c r="G71" s="33"/>
      <c r="H71" s="31"/>
      <c r="I71" s="33"/>
      <c r="J71" s="31"/>
      <c r="K71" s="27"/>
      <c r="L71" s="34"/>
      <c r="M71" s="27"/>
      <c r="N71" s="27"/>
      <c r="O71" s="27"/>
      <c r="P71" s="28"/>
      <c r="Q71" s="27"/>
      <c r="R71" s="28"/>
      <c r="S71" s="27"/>
      <c r="T71" s="27"/>
      <c r="U71" s="27"/>
      <c r="V71" s="27"/>
      <c r="W71" s="35"/>
      <c r="X71" s="29"/>
      <c r="Z71" s="29"/>
    </row>
    <row r="72" spans="1:26" ht="12.75" customHeight="1">
      <c r="A72" s="90"/>
      <c r="B72" s="96"/>
      <c r="C72" s="30"/>
      <c r="D72" s="30"/>
      <c r="E72" s="31"/>
      <c r="F72" s="32"/>
      <c r="G72" s="33"/>
      <c r="H72" s="31"/>
      <c r="I72" s="33"/>
      <c r="J72" s="31"/>
      <c r="K72" s="27"/>
      <c r="L72" s="34"/>
      <c r="M72" s="27"/>
      <c r="N72" s="27"/>
      <c r="O72" s="27"/>
      <c r="P72" s="28"/>
      <c r="Q72" s="27"/>
      <c r="R72" s="28"/>
      <c r="S72" s="27"/>
      <c r="T72" s="27"/>
      <c r="U72" s="27"/>
      <c r="V72" s="27"/>
      <c r="W72" s="35"/>
      <c r="X72" s="29"/>
      <c r="Z72" s="29"/>
    </row>
    <row r="73" spans="1:26" ht="12.75" customHeight="1">
      <c r="A73" s="90"/>
      <c r="B73" s="96"/>
      <c r="C73" s="30"/>
      <c r="D73" s="30"/>
      <c r="E73" s="31"/>
      <c r="F73" s="32"/>
      <c r="G73" s="33"/>
      <c r="H73" s="31"/>
      <c r="I73" s="33"/>
      <c r="J73" s="31"/>
      <c r="K73" s="27"/>
      <c r="L73" s="34"/>
      <c r="M73" s="27"/>
      <c r="N73" s="27"/>
      <c r="O73" s="27"/>
      <c r="P73" s="28"/>
      <c r="Q73" s="27"/>
      <c r="R73" s="28"/>
      <c r="S73" s="27"/>
      <c r="T73" s="27"/>
      <c r="U73" s="27"/>
      <c r="V73" s="27"/>
      <c r="W73" s="35"/>
      <c r="X73" s="29"/>
      <c r="Z73" s="29"/>
    </row>
    <row r="74" spans="1:26" ht="12.75" customHeight="1">
      <c r="A74" s="90"/>
      <c r="B74" s="96"/>
      <c r="C74" s="30"/>
      <c r="D74" s="30"/>
      <c r="E74" s="31"/>
      <c r="F74" s="32"/>
      <c r="G74" s="33"/>
      <c r="H74" s="31"/>
      <c r="I74" s="33"/>
      <c r="J74" s="31"/>
      <c r="K74" s="27"/>
      <c r="L74" s="34"/>
      <c r="M74" s="27"/>
      <c r="N74" s="27"/>
      <c r="O74" s="27"/>
      <c r="P74" s="28"/>
      <c r="Q74" s="27"/>
      <c r="R74" s="28"/>
      <c r="S74" s="27"/>
      <c r="T74" s="27"/>
      <c r="U74" s="27"/>
      <c r="V74" s="27"/>
      <c r="W74" s="35"/>
      <c r="X74" s="29"/>
      <c r="Z74" s="29"/>
    </row>
    <row r="75" spans="1:26" ht="12.75" customHeight="1">
      <c r="A75" s="90"/>
      <c r="B75" s="96"/>
      <c r="C75" s="30"/>
      <c r="D75" s="30"/>
      <c r="E75" s="31"/>
      <c r="F75" s="32"/>
      <c r="G75" s="33"/>
      <c r="H75" s="31"/>
      <c r="I75" s="33"/>
      <c r="J75" s="31"/>
      <c r="K75" s="27"/>
      <c r="L75" s="34"/>
      <c r="M75" s="27"/>
      <c r="N75" s="27"/>
      <c r="O75" s="27"/>
      <c r="P75" s="28"/>
      <c r="Q75" s="27"/>
      <c r="R75" s="28"/>
      <c r="S75" s="27"/>
      <c r="T75" s="27"/>
      <c r="U75" s="27"/>
      <c r="V75" s="27"/>
      <c r="W75" s="35"/>
      <c r="X75" s="29"/>
      <c r="Z75" s="29"/>
    </row>
    <row r="76" spans="1:26" ht="12.75" customHeight="1">
      <c r="A76" s="90"/>
      <c r="B76" s="96"/>
      <c r="C76" s="30"/>
      <c r="D76" s="30"/>
      <c r="E76" s="31"/>
      <c r="F76" s="32"/>
      <c r="G76" s="33"/>
      <c r="H76" s="31"/>
      <c r="I76" s="33"/>
      <c r="J76" s="31"/>
      <c r="K76" s="27"/>
      <c r="L76" s="34"/>
      <c r="M76" s="27"/>
      <c r="N76" s="27"/>
      <c r="O76" s="27"/>
      <c r="P76" s="28"/>
      <c r="Q76" s="27"/>
      <c r="R76" s="28"/>
      <c r="S76" s="27"/>
      <c r="T76" s="27"/>
      <c r="U76" s="27"/>
      <c r="V76" s="27"/>
      <c r="W76" s="35"/>
      <c r="X76" s="29"/>
      <c r="Z76" s="29"/>
    </row>
    <row r="77" spans="1:26" ht="12.75" customHeight="1">
      <c r="A77" s="90"/>
      <c r="B77" s="96"/>
      <c r="C77" s="30"/>
      <c r="D77" s="30"/>
      <c r="E77" s="31"/>
      <c r="F77" s="32"/>
      <c r="G77" s="33"/>
      <c r="H77" s="31"/>
      <c r="I77" s="33"/>
      <c r="J77" s="31"/>
      <c r="K77" s="27"/>
      <c r="L77" s="34"/>
      <c r="M77" s="27"/>
      <c r="N77" s="27"/>
      <c r="O77" s="27"/>
      <c r="P77" s="28"/>
      <c r="Q77" s="27"/>
      <c r="R77" s="28"/>
      <c r="S77" s="27"/>
      <c r="T77" s="27"/>
      <c r="U77" s="27"/>
      <c r="V77" s="27"/>
      <c r="W77" s="35"/>
      <c r="X77" s="29"/>
      <c r="Z77" s="29"/>
    </row>
    <row r="78" spans="1:26" ht="12.75" customHeight="1">
      <c r="A78" s="90"/>
      <c r="B78" s="96"/>
      <c r="C78" s="30"/>
      <c r="D78" s="30"/>
      <c r="E78" s="31"/>
      <c r="F78" s="32"/>
      <c r="G78" s="33"/>
      <c r="H78" s="31"/>
      <c r="I78" s="33"/>
      <c r="J78" s="31"/>
      <c r="K78" s="27"/>
      <c r="L78" s="34"/>
      <c r="M78" s="27"/>
      <c r="N78" s="27"/>
      <c r="O78" s="27"/>
      <c r="P78" s="28"/>
      <c r="Q78" s="27"/>
      <c r="R78" s="28"/>
      <c r="S78" s="27"/>
      <c r="T78" s="27"/>
      <c r="U78" s="27"/>
      <c r="V78" s="27"/>
      <c r="W78" s="35"/>
      <c r="X78" s="29"/>
      <c r="Z78" s="29"/>
    </row>
    <row r="79" spans="1:26" ht="12.75" customHeight="1">
      <c r="A79" s="90"/>
      <c r="B79" s="96"/>
      <c r="C79" s="30"/>
      <c r="D79" s="30"/>
      <c r="E79" s="31"/>
      <c r="F79" s="32"/>
      <c r="G79" s="33"/>
      <c r="H79" s="31"/>
      <c r="I79" s="33"/>
      <c r="J79" s="31"/>
      <c r="K79" s="27"/>
      <c r="L79" s="34"/>
      <c r="M79" s="27"/>
      <c r="N79" s="27"/>
      <c r="O79" s="27"/>
      <c r="P79" s="28"/>
      <c r="Q79" s="27"/>
      <c r="R79" s="28"/>
      <c r="S79" s="27"/>
      <c r="T79" s="27"/>
      <c r="U79" s="27"/>
      <c r="V79" s="27"/>
      <c r="W79" s="35"/>
      <c r="X79" s="29"/>
      <c r="Z79" s="29"/>
    </row>
    <row r="80" spans="1:26" ht="12.75" customHeight="1">
      <c r="A80" s="90"/>
      <c r="B80" s="96"/>
      <c r="C80" s="30"/>
      <c r="D80" s="30"/>
      <c r="E80" s="31"/>
      <c r="F80" s="32"/>
      <c r="G80" s="33"/>
      <c r="H80" s="31"/>
      <c r="I80" s="33"/>
      <c r="J80" s="31"/>
      <c r="K80" s="27"/>
      <c r="L80" s="34"/>
      <c r="M80" s="27"/>
      <c r="N80" s="27"/>
      <c r="O80" s="27"/>
      <c r="P80" s="28"/>
      <c r="Q80" s="27"/>
      <c r="R80" s="28"/>
      <c r="S80" s="27"/>
      <c r="T80" s="27"/>
      <c r="U80" s="27"/>
      <c r="V80" s="27"/>
      <c r="W80" s="35"/>
      <c r="X80" s="29"/>
      <c r="Z80" s="29"/>
    </row>
    <row r="81" spans="1:26" ht="12.75" customHeight="1">
      <c r="A81" s="90"/>
      <c r="B81" s="96"/>
      <c r="C81" s="30"/>
      <c r="D81" s="30"/>
      <c r="E81" s="31"/>
      <c r="F81" s="32"/>
      <c r="G81" s="33"/>
      <c r="H81" s="31"/>
      <c r="I81" s="33"/>
      <c r="J81" s="31"/>
      <c r="K81" s="27"/>
      <c r="L81" s="34"/>
      <c r="M81" s="27"/>
      <c r="N81" s="27"/>
      <c r="O81" s="27"/>
      <c r="P81" s="28"/>
      <c r="Q81" s="27"/>
      <c r="R81" s="28"/>
      <c r="S81" s="27"/>
      <c r="T81" s="27"/>
      <c r="U81" s="27"/>
      <c r="V81" s="27"/>
      <c r="W81" s="35"/>
      <c r="X81" s="29"/>
      <c r="Z81" s="29"/>
    </row>
    <row r="82" spans="1:26" ht="12.75" customHeight="1">
      <c r="A82" s="90"/>
      <c r="B82" s="96"/>
      <c r="C82" s="30"/>
      <c r="D82" s="30"/>
      <c r="E82" s="31"/>
      <c r="F82" s="32"/>
      <c r="G82" s="33"/>
      <c r="H82" s="31"/>
      <c r="I82" s="33"/>
      <c r="J82" s="31"/>
      <c r="K82" s="27"/>
      <c r="L82" s="34"/>
      <c r="M82" s="27"/>
      <c r="N82" s="27"/>
      <c r="O82" s="27"/>
      <c r="P82" s="28"/>
      <c r="Q82" s="27"/>
      <c r="R82" s="28"/>
      <c r="S82" s="27"/>
      <c r="T82" s="27"/>
      <c r="U82" s="27"/>
      <c r="V82" s="27"/>
      <c r="W82" s="35"/>
      <c r="X82" s="29"/>
      <c r="Z82" s="29"/>
    </row>
    <row r="83" spans="1:26" ht="12.75" customHeight="1">
      <c r="A83" s="90"/>
      <c r="B83" s="96"/>
      <c r="C83" s="30"/>
      <c r="D83" s="30"/>
      <c r="E83" s="31"/>
      <c r="F83" s="32"/>
      <c r="G83" s="33"/>
      <c r="H83" s="31"/>
      <c r="I83" s="33"/>
      <c r="J83" s="31"/>
      <c r="K83" s="27"/>
      <c r="L83" s="34"/>
      <c r="M83" s="27"/>
      <c r="N83" s="27"/>
      <c r="O83" s="27"/>
      <c r="P83" s="28"/>
      <c r="Q83" s="27"/>
      <c r="R83" s="28"/>
      <c r="S83" s="27"/>
      <c r="T83" s="27"/>
      <c r="U83" s="27"/>
      <c r="V83" s="27"/>
      <c r="W83" s="35"/>
      <c r="X83" s="29"/>
      <c r="Z83" s="29"/>
    </row>
    <row r="84" spans="1:26" ht="12.75" customHeight="1">
      <c r="A84" s="90"/>
      <c r="B84" s="96"/>
      <c r="C84" s="30"/>
      <c r="D84" s="30"/>
      <c r="E84" s="31"/>
      <c r="F84" s="32"/>
      <c r="G84" s="33"/>
      <c r="H84" s="31"/>
      <c r="I84" s="33"/>
      <c r="J84" s="31"/>
      <c r="K84" s="27"/>
      <c r="L84" s="34"/>
      <c r="M84" s="27"/>
      <c r="N84" s="27"/>
      <c r="O84" s="27"/>
      <c r="P84" s="28"/>
      <c r="Q84" s="27"/>
      <c r="R84" s="28"/>
      <c r="S84" s="27"/>
      <c r="T84" s="27"/>
      <c r="U84" s="27"/>
      <c r="V84" s="27"/>
      <c r="W84" s="35"/>
      <c r="X84" s="29"/>
      <c r="Z84" s="29"/>
    </row>
    <row r="85" spans="1:26" ht="12.75" customHeight="1">
      <c r="A85" s="90"/>
      <c r="B85" s="96"/>
      <c r="C85" s="30"/>
      <c r="D85" s="30"/>
      <c r="E85" s="31"/>
      <c r="F85" s="32"/>
      <c r="G85" s="33"/>
      <c r="H85" s="31"/>
      <c r="I85" s="33"/>
      <c r="J85" s="31"/>
      <c r="K85" s="27"/>
      <c r="L85" s="34"/>
      <c r="M85" s="27"/>
      <c r="N85" s="27"/>
      <c r="O85" s="27"/>
      <c r="P85" s="28"/>
      <c r="Q85" s="27"/>
      <c r="R85" s="28"/>
      <c r="S85" s="27"/>
      <c r="T85" s="27"/>
      <c r="U85" s="27"/>
      <c r="V85" s="27"/>
      <c r="W85" s="35"/>
      <c r="X85" s="29"/>
      <c r="Z85" s="29"/>
    </row>
    <row r="86" spans="1:26" ht="12.75" customHeight="1">
      <c r="A86" s="90"/>
      <c r="B86" s="96"/>
      <c r="C86" s="30"/>
      <c r="D86" s="30"/>
      <c r="E86" s="31"/>
      <c r="F86" s="32"/>
      <c r="G86" s="33"/>
      <c r="H86" s="31"/>
      <c r="I86" s="33"/>
      <c r="J86" s="31"/>
      <c r="K86" s="27"/>
      <c r="L86" s="34"/>
      <c r="M86" s="27"/>
      <c r="N86" s="27"/>
      <c r="O86" s="27"/>
      <c r="P86" s="28"/>
      <c r="Q86" s="27"/>
      <c r="R86" s="28"/>
      <c r="S86" s="27"/>
      <c r="T86" s="27"/>
      <c r="U86" s="27"/>
      <c r="V86" s="27"/>
      <c r="W86" s="35"/>
      <c r="X86" s="29"/>
      <c r="Z86" s="29"/>
    </row>
    <row r="87" spans="1:26" ht="12.75" customHeight="1">
      <c r="A87" s="90"/>
      <c r="B87" s="96"/>
      <c r="C87" s="30"/>
      <c r="D87" s="30"/>
      <c r="E87" s="31"/>
      <c r="F87" s="32"/>
      <c r="G87" s="33"/>
      <c r="H87" s="31"/>
      <c r="I87" s="33"/>
      <c r="J87" s="31"/>
      <c r="K87" s="27"/>
      <c r="L87" s="34"/>
      <c r="M87" s="27"/>
      <c r="N87" s="27"/>
      <c r="O87" s="27"/>
      <c r="P87" s="28"/>
      <c r="Q87" s="27"/>
      <c r="R87" s="28"/>
      <c r="S87" s="27"/>
      <c r="T87" s="27"/>
      <c r="U87" s="27"/>
      <c r="V87" s="27"/>
      <c r="W87" s="35"/>
      <c r="X87" s="29"/>
      <c r="Z87" s="29"/>
    </row>
    <row r="88" spans="1:26" ht="12.75" customHeight="1">
      <c r="A88" s="90"/>
      <c r="B88" s="96"/>
      <c r="C88" s="30"/>
      <c r="D88" s="30"/>
      <c r="E88" s="31"/>
      <c r="F88" s="32"/>
      <c r="G88" s="33"/>
      <c r="H88" s="31"/>
      <c r="I88" s="33"/>
      <c r="J88" s="31"/>
      <c r="K88" s="27"/>
      <c r="L88" s="34"/>
      <c r="M88" s="27"/>
      <c r="N88" s="27"/>
      <c r="O88" s="27"/>
      <c r="P88" s="28"/>
      <c r="Q88" s="27"/>
      <c r="R88" s="28"/>
      <c r="S88" s="27"/>
      <c r="T88" s="27"/>
      <c r="U88" s="27"/>
      <c r="V88" s="27"/>
      <c r="W88" s="35"/>
      <c r="X88" s="29"/>
      <c r="Z88" s="29"/>
    </row>
    <row r="89" spans="1:26" ht="12.75" customHeight="1">
      <c r="A89" s="90"/>
      <c r="B89" s="96"/>
      <c r="C89" s="30"/>
      <c r="D89" s="30"/>
      <c r="E89" s="31"/>
      <c r="F89" s="32"/>
      <c r="G89" s="33"/>
      <c r="H89" s="31"/>
      <c r="I89" s="33"/>
      <c r="J89" s="31"/>
      <c r="K89" s="27"/>
      <c r="L89" s="34"/>
      <c r="M89" s="27"/>
      <c r="N89" s="27"/>
      <c r="O89" s="27"/>
      <c r="P89" s="28"/>
      <c r="Q89" s="27"/>
      <c r="R89" s="28"/>
      <c r="S89" s="27"/>
      <c r="T89" s="27"/>
      <c r="U89" s="27"/>
      <c r="V89" s="27"/>
      <c r="W89" s="35"/>
      <c r="X89" s="29"/>
      <c r="Z89" s="29"/>
    </row>
    <row r="90" spans="1:26" ht="12.75" customHeight="1">
      <c r="A90" s="90"/>
      <c r="B90" s="96"/>
      <c r="C90" s="30"/>
      <c r="D90" s="30"/>
      <c r="E90" s="31"/>
      <c r="F90" s="32"/>
      <c r="G90" s="33"/>
      <c r="H90" s="31"/>
      <c r="I90" s="33"/>
      <c r="J90" s="31"/>
      <c r="K90" s="27"/>
      <c r="L90" s="34"/>
      <c r="M90" s="27"/>
      <c r="N90" s="27"/>
      <c r="O90" s="27"/>
      <c r="P90" s="28"/>
      <c r="Q90" s="27"/>
      <c r="R90" s="28"/>
      <c r="S90" s="27"/>
      <c r="T90" s="27"/>
      <c r="U90" s="27"/>
      <c r="V90" s="27"/>
      <c r="W90" s="35"/>
      <c r="X90" s="29"/>
      <c r="Z90" s="29"/>
    </row>
    <row r="91" spans="1:26" ht="12.75" customHeight="1">
      <c r="A91" s="90"/>
      <c r="B91" s="96"/>
      <c r="C91" s="30"/>
      <c r="D91" s="30"/>
      <c r="E91" s="31"/>
      <c r="F91" s="32"/>
      <c r="G91" s="33"/>
      <c r="H91" s="31"/>
      <c r="I91" s="33"/>
      <c r="J91" s="31"/>
      <c r="K91" s="27"/>
      <c r="L91" s="34"/>
      <c r="M91" s="27"/>
      <c r="N91" s="27"/>
      <c r="O91" s="27"/>
      <c r="P91" s="28"/>
      <c r="Q91" s="27"/>
      <c r="R91" s="28"/>
      <c r="S91" s="27"/>
      <c r="T91" s="27"/>
      <c r="U91" s="27"/>
      <c r="V91" s="27"/>
      <c r="W91" s="35"/>
      <c r="X91" s="29"/>
      <c r="Z91" s="29"/>
    </row>
    <row r="92" spans="1:26" ht="12.75" customHeight="1">
      <c r="A92" s="90"/>
      <c r="B92" s="96"/>
      <c r="C92" s="30"/>
      <c r="D92" s="30"/>
      <c r="E92" s="31"/>
      <c r="F92" s="32"/>
      <c r="G92" s="33"/>
      <c r="H92" s="31"/>
      <c r="I92" s="33"/>
      <c r="J92" s="31"/>
      <c r="K92" s="27"/>
      <c r="L92" s="34"/>
      <c r="M92" s="27"/>
      <c r="N92" s="27"/>
      <c r="O92" s="27"/>
      <c r="P92" s="28"/>
      <c r="Q92" s="27"/>
      <c r="R92" s="28"/>
      <c r="S92" s="27"/>
      <c r="T92" s="27"/>
      <c r="U92" s="27"/>
      <c r="V92" s="27"/>
      <c r="W92" s="35"/>
      <c r="X92" s="29"/>
      <c r="Z92" s="29"/>
    </row>
    <row r="93" spans="1:26" ht="12.75" customHeight="1">
      <c r="A93" s="90"/>
      <c r="B93" s="96"/>
      <c r="C93" s="30"/>
      <c r="D93" s="30"/>
      <c r="E93" s="31"/>
      <c r="F93" s="32"/>
      <c r="G93" s="33"/>
      <c r="H93" s="31"/>
      <c r="I93" s="33"/>
      <c r="J93" s="31"/>
      <c r="K93" s="27"/>
      <c r="L93" s="34"/>
      <c r="M93" s="27"/>
      <c r="N93" s="27"/>
      <c r="O93" s="27"/>
      <c r="P93" s="28"/>
      <c r="Q93" s="27"/>
      <c r="R93" s="28"/>
      <c r="S93" s="27"/>
      <c r="T93" s="27"/>
      <c r="U93" s="27"/>
      <c r="V93" s="27"/>
      <c r="W93" s="35"/>
      <c r="X93" s="29"/>
      <c r="Z93" s="29"/>
    </row>
    <row r="94" spans="1:26" ht="12.75" customHeight="1">
      <c r="A94" s="90"/>
      <c r="B94" s="96"/>
      <c r="C94" s="30"/>
      <c r="D94" s="30"/>
      <c r="E94" s="31"/>
      <c r="F94" s="32"/>
      <c r="G94" s="33"/>
      <c r="H94" s="31"/>
      <c r="I94" s="33"/>
      <c r="J94" s="31"/>
      <c r="K94" s="27"/>
      <c r="L94" s="34"/>
      <c r="M94" s="27"/>
      <c r="N94" s="27"/>
      <c r="O94" s="27"/>
      <c r="P94" s="28"/>
      <c r="Q94" s="27"/>
      <c r="R94" s="28"/>
      <c r="S94" s="27"/>
      <c r="T94" s="27"/>
      <c r="U94" s="27"/>
      <c r="V94" s="27"/>
      <c r="W94" s="35"/>
      <c r="X94" s="29"/>
      <c r="Z94" s="29"/>
    </row>
    <row r="95" spans="1:26" ht="12.75" customHeight="1">
      <c r="A95" s="90"/>
      <c r="B95" s="96"/>
      <c r="C95" s="30"/>
      <c r="D95" s="30"/>
      <c r="E95" s="31"/>
      <c r="F95" s="32"/>
      <c r="G95" s="33"/>
      <c r="H95" s="31"/>
      <c r="I95" s="33"/>
      <c r="J95" s="31"/>
      <c r="K95" s="27"/>
      <c r="L95" s="34"/>
      <c r="M95" s="27"/>
      <c r="N95" s="27"/>
      <c r="O95" s="27"/>
      <c r="P95" s="28"/>
      <c r="Q95" s="27"/>
      <c r="R95" s="28"/>
      <c r="S95" s="27"/>
      <c r="T95" s="27"/>
      <c r="U95" s="27"/>
      <c r="V95" s="27"/>
      <c r="W95" s="35"/>
      <c r="X95" s="29"/>
      <c r="Z95" s="29"/>
    </row>
    <row r="96" spans="1:26" ht="12.75" customHeight="1">
      <c r="A96" s="90"/>
      <c r="B96" s="96"/>
      <c r="C96" s="30"/>
      <c r="D96" s="30"/>
      <c r="E96" s="31"/>
      <c r="F96" s="32"/>
      <c r="G96" s="33"/>
      <c r="H96" s="31"/>
      <c r="I96" s="33"/>
      <c r="J96" s="31"/>
      <c r="K96" s="27"/>
      <c r="L96" s="34"/>
      <c r="M96" s="27"/>
      <c r="N96" s="27"/>
      <c r="O96" s="27"/>
      <c r="P96" s="28"/>
      <c r="Q96" s="27"/>
      <c r="R96" s="28"/>
      <c r="S96" s="27"/>
      <c r="T96" s="27"/>
      <c r="U96" s="27"/>
      <c r="V96" s="27"/>
      <c r="W96" s="35"/>
      <c r="X96" s="29"/>
      <c r="Z96" s="29"/>
    </row>
    <row r="97" spans="1:26" ht="12.75" customHeight="1">
      <c r="A97" s="90"/>
      <c r="B97" s="96"/>
      <c r="C97" s="30"/>
      <c r="D97" s="30"/>
      <c r="E97" s="31"/>
      <c r="F97" s="32"/>
      <c r="G97" s="33"/>
      <c r="H97" s="31"/>
      <c r="I97" s="33"/>
      <c r="J97" s="31"/>
      <c r="K97" s="27"/>
      <c r="L97" s="34"/>
      <c r="M97" s="27"/>
      <c r="N97" s="27"/>
      <c r="O97" s="27"/>
      <c r="P97" s="28"/>
      <c r="Q97" s="27"/>
      <c r="R97" s="28"/>
      <c r="S97" s="27"/>
      <c r="T97" s="27"/>
      <c r="U97" s="27"/>
      <c r="V97" s="27"/>
      <c r="W97" s="35"/>
      <c r="X97" s="29"/>
      <c r="Z97" s="29"/>
    </row>
    <row r="98" spans="1:26" ht="12.75" customHeight="1">
      <c r="A98" s="90"/>
      <c r="B98" s="96"/>
      <c r="C98" s="30"/>
      <c r="D98" s="30"/>
      <c r="E98" s="31"/>
      <c r="F98" s="32"/>
      <c r="G98" s="33"/>
      <c r="H98" s="31"/>
      <c r="I98" s="33"/>
      <c r="J98" s="31"/>
      <c r="K98" s="27"/>
      <c r="L98" s="34"/>
      <c r="M98" s="27"/>
      <c r="N98" s="27"/>
      <c r="O98" s="27"/>
      <c r="P98" s="28"/>
      <c r="Q98" s="27"/>
      <c r="R98" s="28"/>
      <c r="S98" s="27"/>
      <c r="T98" s="27"/>
      <c r="U98" s="27"/>
      <c r="V98" s="27"/>
      <c r="W98" s="35"/>
      <c r="X98" s="29"/>
      <c r="Z98" s="29"/>
    </row>
    <row r="99" spans="1:26" ht="12.75" customHeight="1">
      <c r="A99" s="90"/>
      <c r="B99" s="96"/>
      <c r="C99" s="30"/>
      <c r="D99" s="30"/>
      <c r="E99" s="31"/>
      <c r="F99" s="32"/>
      <c r="G99" s="33"/>
      <c r="H99" s="31"/>
      <c r="I99" s="33"/>
      <c r="J99" s="31"/>
      <c r="K99" s="27"/>
      <c r="L99" s="34"/>
      <c r="M99" s="27"/>
      <c r="N99" s="27"/>
      <c r="O99" s="27"/>
      <c r="P99" s="28"/>
      <c r="Q99" s="27"/>
      <c r="R99" s="28"/>
      <c r="S99" s="27"/>
      <c r="T99" s="27"/>
      <c r="U99" s="27"/>
      <c r="V99" s="27"/>
      <c r="W99" s="35"/>
      <c r="X99" s="29"/>
      <c r="Z99" s="29"/>
    </row>
    <row r="100" spans="1:26" ht="12.75" customHeight="1">
      <c r="A100" s="90"/>
      <c r="B100" s="96"/>
      <c r="C100" s="30"/>
      <c r="D100" s="30"/>
      <c r="E100" s="31"/>
      <c r="F100" s="32"/>
      <c r="G100" s="33"/>
      <c r="H100" s="31"/>
      <c r="I100" s="33"/>
      <c r="J100" s="31"/>
      <c r="K100" s="27"/>
      <c r="L100" s="34"/>
      <c r="M100" s="27"/>
      <c r="N100" s="27"/>
      <c r="O100" s="27"/>
      <c r="P100" s="28"/>
      <c r="Q100" s="27"/>
      <c r="R100" s="28"/>
      <c r="S100" s="27"/>
      <c r="T100" s="27"/>
      <c r="U100" s="27"/>
      <c r="V100" s="27"/>
      <c r="W100" s="35"/>
      <c r="X100" s="29"/>
      <c r="Z100" s="29"/>
    </row>
    <row r="101" spans="1:26" ht="12.75" customHeight="1">
      <c r="A101" s="90"/>
      <c r="B101" s="96"/>
      <c r="C101" s="30"/>
      <c r="D101" s="30"/>
      <c r="E101" s="31"/>
      <c r="F101" s="32"/>
      <c r="G101" s="33"/>
      <c r="H101" s="31"/>
      <c r="I101" s="33"/>
      <c r="J101" s="31"/>
      <c r="K101" s="27"/>
      <c r="L101" s="34"/>
      <c r="M101" s="27"/>
      <c r="N101" s="27"/>
      <c r="O101" s="27"/>
      <c r="P101" s="28"/>
      <c r="Q101" s="27"/>
      <c r="R101" s="28"/>
      <c r="S101" s="27"/>
      <c r="T101" s="27"/>
      <c r="U101" s="27"/>
      <c r="V101" s="27"/>
      <c r="W101" s="35"/>
      <c r="X101" s="29"/>
      <c r="Z101" s="29"/>
    </row>
    <row r="102" spans="1:26" ht="12.75" customHeight="1">
      <c r="A102" s="90"/>
      <c r="B102" s="96"/>
      <c r="C102" s="30"/>
      <c r="D102" s="30"/>
      <c r="E102" s="31"/>
      <c r="F102" s="32"/>
      <c r="G102" s="33"/>
      <c r="H102" s="31"/>
      <c r="I102" s="33"/>
      <c r="J102" s="31"/>
      <c r="K102" s="27"/>
      <c r="L102" s="34"/>
      <c r="M102" s="27"/>
      <c r="N102" s="27"/>
      <c r="O102" s="27"/>
      <c r="P102" s="28"/>
      <c r="Q102" s="27"/>
      <c r="R102" s="28"/>
      <c r="S102" s="27"/>
      <c r="T102" s="27"/>
      <c r="U102" s="27"/>
      <c r="V102" s="27"/>
      <c r="W102" s="35"/>
      <c r="X102" s="29"/>
      <c r="Z102" s="29"/>
    </row>
    <row r="103" spans="1:26" ht="12.75" customHeight="1">
      <c r="A103" s="90"/>
      <c r="B103" s="96"/>
      <c r="C103" s="30"/>
      <c r="D103" s="30"/>
      <c r="E103" s="31"/>
      <c r="F103" s="32"/>
      <c r="G103" s="33"/>
      <c r="H103" s="31"/>
      <c r="I103" s="33"/>
      <c r="J103" s="31"/>
      <c r="K103" s="27"/>
      <c r="L103" s="34"/>
      <c r="M103" s="27"/>
      <c r="N103" s="27"/>
      <c r="O103" s="27"/>
      <c r="P103" s="28"/>
      <c r="Q103" s="27"/>
      <c r="R103" s="28"/>
      <c r="S103" s="27"/>
      <c r="T103" s="27"/>
      <c r="U103" s="27"/>
      <c r="V103" s="27"/>
      <c r="W103" s="35"/>
      <c r="X103" s="29"/>
      <c r="Z103" s="29"/>
    </row>
    <row r="104" spans="1:26" ht="12.75" customHeight="1">
      <c r="A104" s="90"/>
      <c r="B104" s="96"/>
      <c r="C104" s="30"/>
      <c r="D104" s="30"/>
      <c r="E104" s="31"/>
      <c r="F104" s="32"/>
      <c r="G104" s="33"/>
      <c r="H104" s="31"/>
      <c r="I104" s="33"/>
      <c r="J104" s="31"/>
      <c r="K104" s="27"/>
      <c r="L104" s="34"/>
      <c r="M104" s="27"/>
      <c r="N104" s="27"/>
      <c r="O104" s="27"/>
      <c r="P104" s="28"/>
      <c r="Q104" s="27"/>
      <c r="R104" s="28"/>
      <c r="S104" s="27"/>
      <c r="T104" s="27"/>
      <c r="U104" s="27"/>
      <c r="V104" s="27"/>
      <c r="W104" s="35"/>
      <c r="X104" s="29"/>
      <c r="Z104" s="29"/>
    </row>
    <row r="105" spans="1:26" ht="12.75" customHeight="1">
      <c r="A105" s="90"/>
      <c r="B105" s="96"/>
      <c r="C105" s="30"/>
      <c r="D105" s="30"/>
      <c r="E105" s="31"/>
      <c r="F105" s="32"/>
      <c r="G105" s="33"/>
      <c r="H105" s="31"/>
      <c r="I105" s="33"/>
      <c r="J105" s="31"/>
      <c r="K105" s="27"/>
      <c r="L105" s="34"/>
      <c r="M105" s="27"/>
      <c r="N105" s="27"/>
      <c r="O105" s="27"/>
      <c r="P105" s="28"/>
      <c r="Q105" s="27"/>
      <c r="R105" s="28"/>
      <c r="S105" s="27"/>
      <c r="T105" s="27"/>
      <c r="U105" s="27"/>
      <c r="V105" s="27"/>
      <c r="W105" s="35"/>
      <c r="X105" s="29"/>
      <c r="Z105" s="29"/>
    </row>
    <row r="106" spans="1:26" ht="12.75" customHeight="1">
      <c r="A106" s="90"/>
      <c r="B106" s="96"/>
      <c r="C106" s="30"/>
      <c r="D106" s="30"/>
      <c r="E106" s="31"/>
      <c r="F106" s="32"/>
      <c r="G106" s="33"/>
      <c r="H106" s="31"/>
      <c r="I106" s="33"/>
      <c r="J106" s="31"/>
      <c r="K106" s="27"/>
      <c r="L106" s="34"/>
      <c r="M106" s="27"/>
      <c r="N106" s="27"/>
      <c r="O106" s="27"/>
      <c r="P106" s="28"/>
      <c r="Q106" s="27"/>
      <c r="R106" s="28"/>
      <c r="S106" s="27"/>
      <c r="T106" s="27"/>
      <c r="U106" s="27"/>
      <c r="V106" s="27"/>
      <c r="W106" s="35"/>
      <c r="X106" s="29"/>
      <c r="Z106" s="29"/>
    </row>
    <row r="107" spans="1:26" ht="12.75" customHeight="1">
      <c r="A107" s="90"/>
      <c r="B107" s="96"/>
      <c r="C107" s="30"/>
      <c r="D107" s="30"/>
      <c r="E107" s="31"/>
      <c r="F107" s="32"/>
      <c r="G107" s="33"/>
      <c r="H107" s="31"/>
      <c r="I107" s="33"/>
      <c r="J107" s="31"/>
      <c r="K107" s="27"/>
      <c r="L107" s="34"/>
      <c r="M107" s="27"/>
      <c r="N107" s="27"/>
      <c r="O107" s="27"/>
      <c r="P107" s="28"/>
      <c r="Q107" s="27"/>
      <c r="R107" s="28"/>
      <c r="S107" s="27"/>
      <c r="T107" s="27"/>
      <c r="U107" s="27"/>
      <c r="V107" s="27"/>
      <c r="W107" s="35"/>
      <c r="X107" s="29"/>
      <c r="Z107" s="29"/>
    </row>
    <row r="108" spans="1:26" ht="12.75" customHeight="1">
      <c r="A108" s="90"/>
      <c r="B108" s="96"/>
      <c r="C108" s="30"/>
      <c r="D108" s="30"/>
      <c r="E108" s="31"/>
      <c r="F108" s="32"/>
      <c r="G108" s="33"/>
      <c r="H108" s="31"/>
      <c r="I108" s="33"/>
      <c r="J108" s="31"/>
      <c r="K108" s="27"/>
      <c r="L108" s="34"/>
      <c r="M108" s="27"/>
      <c r="N108" s="27"/>
      <c r="O108" s="27"/>
      <c r="P108" s="28"/>
      <c r="Q108" s="27"/>
      <c r="R108" s="28"/>
      <c r="S108" s="27"/>
      <c r="T108" s="27"/>
      <c r="U108" s="27"/>
      <c r="V108" s="27"/>
      <c r="W108" s="35"/>
      <c r="X108" s="29"/>
      <c r="Z108" s="29"/>
    </row>
    <row r="109" spans="1:26" ht="12.75" customHeight="1">
      <c r="A109" s="90"/>
      <c r="B109" s="96"/>
      <c r="C109" s="30"/>
      <c r="D109" s="30"/>
      <c r="E109" s="31"/>
      <c r="F109" s="32"/>
      <c r="G109" s="33"/>
      <c r="H109" s="31"/>
      <c r="I109" s="33"/>
      <c r="J109" s="31"/>
      <c r="K109" s="27"/>
      <c r="L109" s="34"/>
      <c r="M109" s="27"/>
      <c r="N109" s="27"/>
      <c r="O109" s="27"/>
      <c r="P109" s="28"/>
      <c r="Q109" s="27"/>
      <c r="R109" s="28"/>
      <c r="S109" s="27"/>
      <c r="T109" s="27"/>
      <c r="U109" s="27"/>
      <c r="V109" s="27"/>
      <c r="W109" s="35"/>
      <c r="X109" s="29"/>
      <c r="Z109" s="29"/>
    </row>
    <row r="110" spans="1:26" ht="12.75" customHeight="1">
      <c r="A110" s="90"/>
      <c r="B110" s="96"/>
      <c r="C110" s="30"/>
      <c r="D110" s="30"/>
      <c r="E110" s="31"/>
      <c r="F110" s="32"/>
      <c r="G110" s="33"/>
      <c r="H110" s="31"/>
      <c r="I110" s="33"/>
      <c r="J110" s="31"/>
      <c r="K110" s="27"/>
      <c r="L110" s="34"/>
      <c r="M110" s="27"/>
      <c r="N110" s="27"/>
      <c r="O110" s="27"/>
      <c r="P110" s="28"/>
      <c r="Q110" s="27"/>
      <c r="R110" s="28"/>
      <c r="S110" s="27"/>
      <c r="T110" s="27"/>
      <c r="U110" s="27"/>
      <c r="V110" s="27"/>
      <c r="W110" s="35"/>
      <c r="X110" s="29"/>
      <c r="Z110" s="29"/>
    </row>
    <row r="111" spans="1:26" ht="12.75" customHeight="1">
      <c r="A111" s="90"/>
      <c r="B111" s="96"/>
      <c r="C111" s="30"/>
      <c r="D111" s="30"/>
      <c r="E111" s="31"/>
      <c r="F111" s="32"/>
      <c r="G111" s="33"/>
      <c r="H111" s="31"/>
      <c r="I111" s="33"/>
      <c r="J111" s="31"/>
      <c r="K111" s="27"/>
      <c r="L111" s="34"/>
      <c r="M111" s="27"/>
      <c r="N111" s="27"/>
      <c r="O111" s="27"/>
      <c r="P111" s="28"/>
      <c r="Q111" s="27"/>
      <c r="R111" s="28"/>
      <c r="S111" s="27"/>
      <c r="T111" s="27"/>
      <c r="U111" s="27"/>
      <c r="V111" s="27"/>
      <c r="W111" s="35"/>
      <c r="X111" s="29"/>
      <c r="Z111" s="29"/>
    </row>
    <row r="112" spans="1:26" ht="12.75" customHeight="1">
      <c r="A112" s="90"/>
      <c r="B112" s="96"/>
      <c r="C112" s="30"/>
      <c r="D112" s="30"/>
      <c r="E112" s="31"/>
      <c r="F112" s="32"/>
      <c r="G112" s="33"/>
      <c r="H112" s="31"/>
      <c r="I112" s="33"/>
      <c r="J112" s="31"/>
      <c r="K112" s="27"/>
      <c r="L112" s="34"/>
      <c r="M112" s="27"/>
      <c r="N112" s="27"/>
      <c r="O112" s="27"/>
      <c r="P112" s="28"/>
      <c r="Q112" s="27"/>
      <c r="R112" s="28"/>
      <c r="S112" s="27"/>
      <c r="T112" s="27"/>
      <c r="U112" s="27"/>
      <c r="V112" s="27"/>
      <c r="W112" s="35"/>
      <c r="X112" s="29"/>
      <c r="Z112" s="29"/>
    </row>
    <row r="113" spans="1:26" ht="12.75" customHeight="1">
      <c r="A113" s="90"/>
      <c r="B113" s="96"/>
      <c r="C113" s="30"/>
      <c r="D113" s="30"/>
      <c r="E113" s="31"/>
      <c r="F113" s="32"/>
      <c r="G113" s="33"/>
      <c r="H113" s="31"/>
      <c r="I113" s="33"/>
      <c r="J113" s="31"/>
      <c r="K113" s="27"/>
      <c r="L113" s="34"/>
      <c r="M113" s="27"/>
      <c r="N113" s="27"/>
      <c r="O113" s="27"/>
      <c r="P113" s="28"/>
      <c r="Q113" s="27"/>
      <c r="R113" s="28"/>
      <c r="S113" s="27"/>
      <c r="T113" s="27"/>
      <c r="U113" s="27"/>
      <c r="V113" s="27"/>
      <c r="W113" s="35"/>
      <c r="X113" s="29"/>
      <c r="Z113" s="29"/>
    </row>
    <row r="114" spans="1:26" ht="12.75" customHeight="1">
      <c r="A114" s="90"/>
      <c r="B114" s="96"/>
      <c r="C114" s="30"/>
      <c r="D114" s="30"/>
      <c r="E114" s="31"/>
      <c r="F114" s="32"/>
      <c r="G114" s="33"/>
      <c r="H114" s="31"/>
      <c r="I114" s="33"/>
      <c r="J114" s="31"/>
      <c r="K114" s="27"/>
      <c r="L114" s="34"/>
      <c r="M114" s="27"/>
      <c r="N114" s="27"/>
      <c r="O114" s="27"/>
      <c r="P114" s="28"/>
      <c r="Q114" s="27"/>
      <c r="R114" s="28"/>
      <c r="S114" s="27"/>
      <c r="T114" s="27"/>
      <c r="U114" s="27"/>
      <c r="V114" s="27"/>
      <c r="W114" s="35"/>
      <c r="X114" s="29"/>
      <c r="Z114" s="29"/>
    </row>
    <row r="115" spans="1:26" ht="12.75" customHeight="1">
      <c r="A115" s="90"/>
      <c r="B115" s="96"/>
      <c r="C115" s="30"/>
      <c r="D115" s="30"/>
      <c r="E115" s="31"/>
      <c r="F115" s="32"/>
      <c r="G115" s="33"/>
      <c r="H115" s="31"/>
      <c r="I115" s="33"/>
      <c r="J115" s="31"/>
      <c r="K115" s="27"/>
      <c r="L115" s="34"/>
      <c r="M115" s="27"/>
      <c r="N115" s="27"/>
      <c r="O115" s="27"/>
      <c r="P115" s="28"/>
      <c r="Q115" s="27"/>
      <c r="R115" s="28"/>
      <c r="S115" s="27"/>
      <c r="T115" s="27"/>
      <c r="U115" s="27"/>
      <c r="V115" s="27"/>
      <c r="W115" s="35"/>
      <c r="X115" s="29"/>
      <c r="Z115" s="29"/>
    </row>
    <row r="116" spans="1:26" ht="12.75" customHeight="1">
      <c r="A116" s="90"/>
      <c r="B116" s="96"/>
      <c r="C116" s="30"/>
      <c r="D116" s="30"/>
      <c r="E116" s="31"/>
      <c r="F116" s="32"/>
      <c r="G116" s="33"/>
      <c r="H116" s="31"/>
      <c r="I116" s="33"/>
      <c r="J116" s="31"/>
      <c r="K116" s="27"/>
      <c r="L116" s="34"/>
      <c r="M116" s="27"/>
      <c r="N116" s="27"/>
      <c r="O116" s="27"/>
      <c r="P116" s="28"/>
      <c r="Q116" s="27"/>
      <c r="R116" s="28"/>
      <c r="S116" s="27"/>
      <c r="T116" s="27"/>
      <c r="U116" s="27"/>
      <c r="V116" s="27"/>
      <c r="W116" s="35"/>
      <c r="X116" s="29"/>
      <c r="Z116" s="29"/>
    </row>
    <row r="117" spans="1:26" ht="12.75" customHeight="1">
      <c r="A117" s="90"/>
      <c r="B117" s="96"/>
      <c r="C117" s="30"/>
      <c r="D117" s="30"/>
      <c r="E117" s="31"/>
      <c r="F117" s="32"/>
      <c r="G117" s="33"/>
      <c r="H117" s="31"/>
      <c r="I117" s="33"/>
      <c r="J117" s="31"/>
      <c r="K117" s="27"/>
      <c r="L117" s="34"/>
      <c r="M117" s="27"/>
      <c r="N117" s="27"/>
      <c r="O117" s="27"/>
      <c r="P117" s="28"/>
      <c r="Q117" s="27"/>
      <c r="R117" s="28"/>
      <c r="S117" s="27"/>
      <c r="T117" s="27"/>
      <c r="U117" s="27"/>
      <c r="V117" s="27"/>
      <c r="W117" s="35"/>
      <c r="X117" s="29"/>
      <c r="Z117" s="29"/>
    </row>
    <row r="118" spans="1:26" ht="12.75" customHeight="1">
      <c r="A118" s="90"/>
      <c r="B118" s="96"/>
      <c r="C118" s="30"/>
      <c r="D118" s="30"/>
      <c r="E118" s="31"/>
      <c r="F118" s="32"/>
      <c r="G118" s="33"/>
      <c r="H118" s="31"/>
      <c r="I118" s="33"/>
      <c r="J118" s="31"/>
      <c r="K118" s="27"/>
      <c r="L118" s="34"/>
      <c r="M118" s="27"/>
      <c r="N118" s="27"/>
      <c r="O118" s="27"/>
      <c r="P118" s="28"/>
      <c r="Q118" s="27"/>
      <c r="R118" s="28"/>
      <c r="S118" s="27"/>
      <c r="T118" s="27"/>
      <c r="U118" s="27"/>
      <c r="V118" s="27"/>
      <c r="W118" s="35"/>
      <c r="X118" s="29"/>
      <c r="Z118" s="29"/>
    </row>
    <row r="119" spans="1:26" ht="12.75" customHeight="1">
      <c r="A119" s="90"/>
      <c r="B119" s="96"/>
      <c r="C119" s="30"/>
      <c r="D119" s="30"/>
      <c r="E119" s="31"/>
      <c r="F119" s="32"/>
      <c r="G119" s="33"/>
      <c r="H119" s="31"/>
      <c r="I119" s="33"/>
      <c r="J119" s="31"/>
      <c r="K119" s="27"/>
      <c r="L119" s="34"/>
      <c r="M119" s="27"/>
      <c r="N119" s="27"/>
      <c r="O119" s="27"/>
      <c r="P119" s="28"/>
      <c r="Q119" s="27"/>
      <c r="R119" s="28"/>
      <c r="S119" s="27"/>
      <c r="T119" s="27"/>
      <c r="U119" s="27"/>
      <c r="V119" s="27"/>
      <c r="W119" s="35"/>
      <c r="X119" s="29"/>
      <c r="Z119" s="29"/>
    </row>
    <row r="120" spans="1:26" ht="12.75" customHeight="1">
      <c r="A120" s="90"/>
      <c r="B120" s="96"/>
      <c r="C120" s="30"/>
      <c r="D120" s="30"/>
      <c r="E120" s="31"/>
      <c r="F120" s="32"/>
      <c r="G120" s="33"/>
      <c r="H120" s="31"/>
      <c r="I120" s="33"/>
      <c r="J120" s="31"/>
      <c r="K120" s="27"/>
      <c r="L120" s="34"/>
      <c r="M120" s="27"/>
      <c r="N120" s="27"/>
      <c r="O120" s="27"/>
      <c r="P120" s="28"/>
      <c r="Q120" s="27"/>
      <c r="R120" s="28"/>
      <c r="S120" s="27"/>
      <c r="T120" s="27"/>
      <c r="U120" s="27"/>
      <c r="V120" s="27"/>
      <c r="W120" s="35"/>
      <c r="X120" s="29"/>
      <c r="Z120" s="29"/>
    </row>
    <row r="121" spans="1:26" ht="12.75" customHeight="1">
      <c r="A121" s="90"/>
      <c r="B121" s="96"/>
      <c r="C121" s="30"/>
      <c r="D121" s="30"/>
      <c r="E121" s="31"/>
      <c r="F121" s="32"/>
      <c r="G121" s="33"/>
      <c r="H121" s="31"/>
      <c r="I121" s="33"/>
      <c r="J121" s="31"/>
      <c r="K121" s="27"/>
      <c r="L121" s="34"/>
      <c r="M121" s="27"/>
      <c r="N121" s="27"/>
      <c r="O121" s="27"/>
      <c r="P121" s="28"/>
      <c r="Q121" s="27"/>
      <c r="R121" s="28"/>
      <c r="S121" s="27"/>
      <c r="T121" s="27"/>
      <c r="U121" s="27"/>
      <c r="V121" s="27"/>
      <c r="W121" s="35"/>
      <c r="X121" s="29"/>
      <c r="Z121" s="29"/>
    </row>
    <row r="122" spans="1:26" ht="12.75" customHeight="1">
      <c r="A122" s="90"/>
      <c r="B122" s="96"/>
      <c r="C122" s="30"/>
      <c r="D122" s="30"/>
      <c r="E122" s="31"/>
      <c r="F122" s="32"/>
      <c r="G122" s="33"/>
      <c r="H122" s="31"/>
      <c r="I122" s="33"/>
      <c r="J122" s="31"/>
      <c r="K122" s="27"/>
      <c r="L122" s="34"/>
      <c r="M122" s="27"/>
      <c r="N122" s="27"/>
      <c r="O122" s="27"/>
      <c r="P122" s="28"/>
      <c r="Q122" s="27"/>
      <c r="R122" s="28"/>
      <c r="S122" s="27"/>
      <c r="T122" s="27"/>
      <c r="U122" s="27"/>
      <c r="V122" s="27"/>
      <c r="W122" s="35"/>
      <c r="X122" s="29"/>
      <c r="Z122" s="29"/>
    </row>
    <row r="123" spans="1:26" ht="12.75" customHeight="1">
      <c r="A123" s="90"/>
      <c r="B123" s="96"/>
      <c r="C123" s="30"/>
      <c r="D123" s="30"/>
      <c r="E123" s="31"/>
      <c r="F123" s="32"/>
      <c r="G123" s="33"/>
      <c r="H123" s="31"/>
      <c r="I123" s="33"/>
      <c r="J123" s="31"/>
      <c r="K123" s="27"/>
      <c r="L123" s="34"/>
      <c r="M123" s="27"/>
      <c r="N123" s="27"/>
      <c r="O123" s="27"/>
      <c r="P123" s="28"/>
      <c r="Q123" s="27"/>
      <c r="R123" s="28"/>
      <c r="S123" s="27"/>
      <c r="T123" s="27"/>
      <c r="U123" s="27"/>
      <c r="V123" s="27"/>
      <c r="W123" s="35"/>
      <c r="X123" s="29"/>
      <c r="Z123" s="29"/>
    </row>
    <row r="124" spans="1:26" ht="12.75" customHeight="1">
      <c r="A124" s="90"/>
      <c r="B124" s="96"/>
      <c r="C124" s="30"/>
      <c r="D124" s="30"/>
      <c r="E124" s="31"/>
      <c r="F124" s="32"/>
      <c r="G124" s="33"/>
      <c r="H124" s="31"/>
      <c r="I124" s="33"/>
      <c r="J124" s="31"/>
      <c r="K124" s="27"/>
      <c r="L124" s="34"/>
      <c r="M124" s="27"/>
      <c r="N124" s="27"/>
      <c r="O124" s="27"/>
      <c r="P124" s="28"/>
      <c r="Q124" s="27"/>
      <c r="R124" s="28"/>
      <c r="S124" s="27"/>
      <c r="T124" s="27"/>
      <c r="U124" s="27"/>
      <c r="V124" s="27"/>
      <c r="W124" s="35"/>
      <c r="X124" s="29"/>
      <c r="Z124" s="29"/>
    </row>
    <row r="125" spans="1:26" ht="12.75" customHeight="1">
      <c r="A125" s="90"/>
      <c r="B125" s="96"/>
      <c r="C125" s="30"/>
      <c r="D125" s="30"/>
      <c r="E125" s="31"/>
      <c r="F125" s="32"/>
      <c r="G125" s="33"/>
      <c r="H125" s="31"/>
      <c r="I125" s="33"/>
      <c r="J125" s="31"/>
      <c r="K125" s="27"/>
      <c r="L125" s="34"/>
      <c r="M125" s="27"/>
      <c r="N125" s="27"/>
      <c r="O125" s="27"/>
      <c r="P125" s="28"/>
      <c r="Q125" s="27"/>
      <c r="R125" s="28"/>
      <c r="S125" s="27"/>
      <c r="T125" s="27"/>
      <c r="U125" s="27"/>
      <c r="V125" s="27"/>
      <c r="W125" s="35"/>
      <c r="X125" s="29"/>
      <c r="Z125" s="29"/>
    </row>
    <row r="126" spans="1:26" ht="12.75" customHeight="1">
      <c r="A126" s="90"/>
      <c r="B126" s="96"/>
      <c r="C126" s="30"/>
      <c r="D126" s="30"/>
      <c r="E126" s="31"/>
      <c r="F126" s="32"/>
      <c r="G126" s="33"/>
      <c r="H126" s="31"/>
      <c r="I126" s="33"/>
      <c r="J126" s="31"/>
      <c r="K126" s="27"/>
      <c r="L126" s="34"/>
      <c r="M126" s="27"/>
      <c r="N126" s="27"/>
      <c r="O126" s="27"/>
      <c r="P126" s="28"/>
      <c r="Q126" s="27"/>
      <c r="R126" s="28"/>
      <c r="S126" s="27"/>
      <c r="T126" s="27"/>
      <c r="U126" s="27"/>
      <c r="V126" s="27"/>
      <c r="W126" s="35"/>
      <c r="X126" s="29"/>
      <c r="Z126" s="29"/>
    </row>
    <row r="127" spans="1:26" ht="12.75" customHeight="1">
      <c r="A127" s="90"/>
      <c r="B127" s="96"/>
      <c r="C127" s="30"/>
      <c r="D127" s="30"/>
      <c r="E127" s="31"/>
      <c r="F127" s="32"/>
      <c r="G127" s="33"/>
      <c r="H127" s="31"/>
      <c r="I127" s="33"/>
      <c r="J127" s="31"/>
      <c r="K127" s="27"/>
      <c r="L127" s="34"/>
      <c r="M127" s="27"/>
      <c r="N127" s="27"/>
      <c r="O127" s="27"/>
      <c r="P127" s="28"/>
      <c r="Q127" s="27"/>
      <c r="R127" s="28"/>
      <c r="S127" s="27"/>
      <c r="T127" s="27"/>
      <c r="U127" s="27"/>
      <c r="V127" s="27"/>
      <c r="W127" s="35"/>
      <c r="X127" s="29"/>
      <c r="Z127" s="29"/>
    </row>
    <row r="128" spans="1:26" ht="12.75" customHeight="1">
      <c r="A128" s="90"/>
      <c r="B128" s="96"/>
      <c r="C128" s="30"/>
      <c r="D128" s="30"/>
      <c r="E128" s="31"/>
      <c r="F128" s="32"/>
      <c r="G128" s="33"/>
      <c r="H128" s="31"/>
      <c r="I128" s="33"/>
      <c r="J128" s="31"/>
      <c r="K128" s="27"/>
      <c r="L128" s="34"/>
      <c r="M128" s="27"/>
      <c r="N128" s="27"/>
      <c r="O128" s="27"/>
      <c r="P128" s="28"/>
      <c r="Q128" s="27"/>
      <c r="R128" s="28"/>
      <c r="S128" s="27"/>
      <c r="T128" s="27"/>
      <c r="U128" s="27"/>
      <c r="V128" s="27"/>
      <c r="W128" s="35"/>
      <c r="X128" s="29"/>
      <c r="Z128" s="29"/>
    </row>
    <row r="129" spans="1:26" ht="12.75" customHeight="1">
      <c r="A129" s="90"/>
      <c r="B129" s="96"/>
      <c r="C129" s="30"/>
      <c r="D129" s="30"/>
      <c r="E129" s="31"/>
      <c r="F129" s="32"/>
      <c r="G129" s="33"/>
      <c r="H129" s="31"/>
      <c r="I129" s="33"/>
      <c r="J129" s="31"/>
      <c r="K129" s="27"/>
      <c r="L129" s="34"/>
      <c r="M129" s="27"/>
      <c r="N129" s="27"/>
      <c r="O129" s="27"/>
      <c r="P129" s="28"/>
      <c r="Q129" s="27"/>
      <c r="R129" s="28"/>
      <c r="S129" s="27"/>
      <c r="T129" s="27"/>
      <c r="U129" s="27"/>
      <c r="V129" s="27"/>
      <c r="W129" s="35"/>
      <c r="X129" s="29"/>
      <c r="Z129" s="29"/>
    </row>
    <row r="130" spans="1:26" ht="12.75" customHeight="1">
      <c r="A130" s="90"/>
      <c r="B130" s="96"/>
      <c r="C130" s="30"/>
      <c r="D130" s="30"/>
      <c r="E130" s="31"/>
      <c r="F130" s="32"/>
      <c r="G130" s="33"/>
      <c r="H130" s="31"/>
      <c r="I130" s="33"/>
      <c r="J130" s="31"/>
      <c r="K130" s="27"/>
      <c r="L130" s="34"/>
      <c r="M130" s="27"/>
      <c r="N130" s="27"/>
      <c r="O130" s="27"/>
      <c r="P130" s="28"/>
      <c r="Q130" s="27"/>
      <c r="R130" s="28"/>
      <c r="S130" s="27"/>
      <c r="T130" s="27"/>
      <c r="U130" s="27"/>
      <c r="V130" s="27"/>
      <c r="W130" s="35"/>
      <c r="X130" s="29"/>
      <c r="Z130" s="29"/>
    </row>
    <row r="131" spans="1:26" ht="12.75" customHeight="1">
      <c r="A131" s="90"/>
      <c r="B131" s="96"/>
      <c r="C131" s="30"/>
      <c r="D131" s="30"/>
      <c r="E131" s="31"/>
      <c r="F131" s="32"/>
      <c r="G131" s="33"/>
      <c r="H131" s="31"/>
      <c r="I131" s="33"/>
      <c r="J131" s="31"/>
      <c r="K131" s="27"/>
      <c r="L131" s="34"/>
      <c r="M131" s="27"/>
      <c r="N131" s="27"/>
      <c r="O131" s="27"/>
      <c r="P131" s="28"/>
      <c r="Q131" s="27"/>
      <c r="R131" s="28"/>
      <c r="S131" s="27"/>
      <c r="T131" s="27"/>
      <c r="U131" s="27"/>
      <c r="V131" s="27"/>
      <c r="W131" s="35"/>
      <c r="X131" s="29"/>
      <c r="Z131" s="29"/>
    </row>
    <row r="132" spans="1:26" ht="12.75" customHeight="1">
      <c r="A132" s="90"/>
      <c r="B132" s="96"/>
      <c r="C132" s="30"/>
      <c r="D132" s="30"/>
      <c r="E132" s="31"/>
      <c r="F132" s="32"/>
      <c r="G132" s="33"/>
      <c r="H132" s="31"/>
      <c r="I132" s="33"/>
      <c r="J132" s="31"/>
      <c r="K132" s="27"/>
      <c r="L132" s="34"/>
      <c r="M132" s="27"/>
      <c r="N132" s="27"/>
      <c r="O132" s="27"/>
      <c r="P132" s="28"/>
      <c r="Q132" s="27"/>
      <c r="R132" s="28"/>
      <c r="S132" s="27"/>
      <c r="T132" s="27"/>
      <c r="U132" s="27"/>
      <c r="V132" s="27"/>
      <c r="W132" s="35"/>
      <c r="X132" s="29"/>
      <c r="Z132" s="29"/>
    </row>
    <row r="133" spans="1:26" ht="12.75" customHeight="1">
      <c r="A133" s="90"/>
      <c r="B133" s="96"/>
      <c r="C133" s="30"/>
      <c r="D133" s="30"/>
      <c r="E133" s="31"/>
      <c r="F133" s="32"/>
      <c r="G133" s="33"/>
      <c r="H133" s="31"/>
      <c r="I133" s="33"/>
      <c r="J133" s="31"/>
      <c r="K133" s="27"/>
      <c r="L133" s="34"/>
      <c r="M133" s="27"/>
      <c r="N133" s="27"/>
      <c r="O133" s="27"/>
      <c r="P133" s="28"/>
      <c r="Q133" s="27"/>
      <c r="R133" s="28"/>
      <c r="S133" s="27"/>
      <c r="T133" s="27"/>
      <c r="U133" s="27"/>
      <c r="V133" s="27"/>
      <c r="W133" s="35"/>
      <c r="X133" s="29"/>
      <c r="Z133" s="29"/>
    </row>
    <row r="134" spans="1:26" ht="12.75" customHeight="1">
      <c r="A134" s="90"/>
      <c r="B134" s="96"/>
      <c r="C134" s="30"/>
      <c r="D134" s="30"/>
      <c r="E134" s="31"/>
      <c r="F134" s="32"/>
      <c r="G134" s="33"/>
      <c r="H134" s="31"/>
      <c r="I134" s="33"/>
      <c r="J134" s="31"/>
      <c r="K134" s="27"/>
      <c r="L134" s="34"/>
      <c r="M134" s="27"/>
      <c r="N134" s="27"/>
      <c r="O134" s="27"/>
      <c r="P134" s="28"/>
      <c r="Q134" s="27"/>
      <c r="R134" s="28"/>
      <c r="S134" s="27"/>
      <c r="T134" s="27"/>
      <c r="U134" s="27"/>
      <c r="V134" s="27"/>
      <c r="W134" s="35"/>
      <c r="X134" s="29"/>
      <c r="Z134" s="29"/>
    </row>
    <row r="135" spans="1:26" ht="12.75" customHeight="1">
      <c r="A135" s="90"/>
      <c r="B135" s="96"/>
      <c r="C135" s="30"/>
      <c r="D135" s="30"/>
      <c r="E135" s="31"/>
      <c r="F135" s="32"/>
      <c r="G135" s="33"/>
      <c r="H135" s="31"/>
      <c r="I135" s="33"/>
      <c r="J135" s="31"/>
      <c r="K135" s="27"/>
      <c r="L135" s="34"/>
      <c r="M135" s="27"/>
      <c r="N135" s="27"/>
      <c r="O135" s="27"/>
      <c r="P135" s="28"/>
      <c r="Q135" s="27"/>
      <c r="R135" s="28"/>
      <c r="S135" s="27"/>
      <c r="T135" s="27"/>
      <c r="U135" s="27"/>
      <c r="V135" s="27"/>
      <c r="W135" s="35"/>
      <c r="X135" s="29"/>
      <c r="Z135" s="29"/>
    </row>
    <row r="136" spans="1:26" ht="12.75" customHeight="1">
      <c r="A136" s="90"/>
      <c r="B136" s="96"/>
      <c r="C136" s="30"/>
      <c r="D136" s="30"/>
      <c r="E136" s="31"/>
      <c r="F136" s="32"/>
      <c r="G136" s="33"/>
      <c r="H136" s="31"/>
      <c r="I136" s="33"/>
      <c r="J136" s="31"/>
      <c r="K136" s="27"/>
      <c r="L136" s="34"/>
      <c r="M136" s="27"/>
      <c r="N136" s="27"/>
      <c r="O136" s="27"/>
      <c r="P136" s="28"/>
      <c r="Q136" s="27"/>
      <c r="R136" s="28"/>
      <c r="S136" s="27"/>
      <c r="T136" s="27"/>
      <c r="U136" s="27"/>
      <c r="V136" s="27"/>
      <c r="W136" s="35"/>
      <c r="X136" s="29"/>
      <c r="Z136" s="29"/>
    </row>
    <row r="137" spans="1:26" ht="12.75" customHeight="1">
      <c r="A137" s="90"/>
      <c r="B137" s="96"/>
      <c r="C137" s="30"/>
      <c r="D137" s="30"/>
      <c r="E137" s="31"/>
      <c r="F137" s="32"/>
      <c r="G137" s="33"/>
      <c r="H137" s="31"/>
      <c r="I137" s="33"/>
      <c r="J137" s="31"/>
      <c r="K137" s="27"/>
      <c r="L137" s="34"/>
      <c r="M137" s="27"/>
      <c r="N137" s="27"/>
      <c r="O137" s="27"/>
      <c r="P137" s="28"/>
      <c r="Q137" s="27"/>
      <c r="R137" s="28"/>
      <c r="S137" s="27"/>
      <c r="T137" s="27"/>
      <c r="U137" s="27"/>
      <c r="V137" s="27"/>
      <c r="W137" s="35"/>
      <c r="X137" s="29"/>
      <c r="Z137" s="29"/>
    </row>
    <row r="138" spans="1:26" ht="12.75" customHeight="1">
      <c r="A138" s="90"/>
      <c r="B138" s="96"/>
      <c r="C138" s="30"/>
      <c r="D138" s="30"/>
      <c r="E138" s="31"/>
      <c r="F138" s="32"/>
      <c r="G138" s="33"/>
      <c r="H138" s="31"/>
      <c r="I138" s="33"/>
      <c r="J138" s="31"/>
      <c r="K138" s="27"/>
      <c r="L138" s="34"/>
      <c r="M138" s="27"/>
      <c r="N138" s="27"/>
      <c r="O138" s="27"/>
      <c r="P138" s="28"/>
      <c r="Q138" s="27"/>
      <c r="R138" s="28"/>
      <c r="S138" s="27"/>
      <c r="T138" s="27"/>
      <c r="U138" s="27"/>
      <c r="V138" s="27"/>
      <c r="W138" s="35"/>
      <c r="X138" s="29"/>
      <c r="Z138" s="29"/>
    </row>
    <row r="139" spans="1:26" ht="12.75" customHeight="1">
      <c r="A139" s="90"/>
      <c r="B139" s="96"/>
      <c r="C139" s="30"/>
      <c r="D139" s="30"/>
      <c r="E139" s="31"/>
      <c r="F139" s="32"/>
      <c r="G139" s="33"/>
      <c r="H139" s="31"/>
      <c r="I139" s="33"/>
      <c r="J139" s="31"/>
      <c r="K139" s="27"/>
      <c r="L139" s="34"/>
      <c r="M139" s="27"/>
      <c r="N139" s="27"/>
      <c r="O139" s="27"/>
      <c r="P139" s="28"/>
      <c r="Q139" s="27"/>
      <c r="R139" s="28"/>
      <c r="S139" s="27"/>
      <c r="T139" s="27"/>
      <c r="U139" s="27"/>
      <c r="V139" s="27"/>
      <c r="W139" s="35"/>
      <c r="X139" s="29"/>
      <c r="Z139" s="29"/>
    </row>
    <row r="140" spans="1:26" ht="12.75" customHeight="1">
      <c r="A140" s="90"/>
      <c r="B140" s="96"/>
      <c r="C140" s="30"/>
      <c r="D140" s="30"/>
      <c r="E140" s="31"/>
      <c r="F140" s="32"/>
      <c r="G140" s="33"/>
      <c r="H140" s="31"/>
      <c r="I140" s="33"/>
      <c r="J140" s="31"/>
      <c r="K140" s="27"/>
      <c r="L140" s="34"/>
      <c r="M140" s="27"/>
      <c r="N140" s="27"/>
      <c r="O140" s="27"/>
      <c r="P140" s="28"/>
      <c r="Q140" s="27"/>
      <c r="R140" s="28"/>
      <c r="S140" s="27"/>
      <c r="T140" s="27"/>
      <c r="U140" s="27"/>
      <c r="V140" s="27"/>
      <c r="W140" s="35"/>
      <c r="X140" s="29"/>
      <c r="Z140" s="29"/>
    </row>
    <row r="141" spans="1:26" ht="12.75" customHeight="1">
      <c r="A141" s="90"/>
      <c r="B141" s="96"/>
      <c r="C141" s="30"/>
      <c r="D141" s="30"/>
      <c r="E141" s="31"/>
      <c r="F141" s="32"/>
      <c r="G141" s="33"/>
      <c r="H141" s="31"/>
      <c r="I141" s="33"/>
      <c r="J141" s="31"/>
      <c r="K141" s="27"/>
      <c r="L141" s="34"/>
      <c r="M141" s="27"/>
      <c r="N141" s="27"/>
      <c r="O141" s="27"/>
      <c r="P141" s="28"/>
      <c r="Q141" s="27"/>
      <c r="R141" s="28"/>
      <c r="S141" s="27"/>
      <c r="T141" s="27"/>
      <c r="U141" s="27"/>
      <c r="V141" s="27"/>
      <c r="W141" s="35"/>
      <c r="X141" s="29"/>
      <c r="Z141" s="29"/>
    </row>
    <row r="142" spans="1:26" ht="12.75" customHeight="1">
      <c r="A142" s="90"/>
      <c r="B142" s="96"/>
      <c r="C142" s="30"/>
      <c r="D142" s="30"/>
      <c r="E142" s="31"/>
      <c r="F142" s="32"/>
      <c r="G142" s="33"/>
      <c r="H142" s="31"/>
      <c r="I142" s="33"/>
      <c r="J142" s="31"/>
      <c r="K142" s="27"/>
      <c r="L142" s="34"/>
      <c r="M142" s="27"/>
      <c r="N142" s="27"/>
      <c r="O142" s="27"/>
      <c r="P142" s="28"/>
      <c r="Q142" s="27"/>
      <c r="R142" s="28"/>
      <c r="S142" s="27"/>
      <c r="T142" s="27"/>
      <c r="U142" s="27"/>
      <c r="V142" s="27"/>
      <c r="W142" s="35"/>
      <c r="X142" s="29"/>
      <c r="Z142" s="29"/>
    </row>
    <row r="143" spans="1:26" ht="12.75" customHeight="1">
      <c r="A143" s="90"/>
      <c r="B143" s="96"/>
      <c r="C143" s="30"/>
      <c r="D143" s="30"/>
      <c r="E143" s="31"/>
      <c r="F143" s="32"/>
      <c r="G143" s="33"/>
      <c r="H143" s="31"/>
      <c r="I143" s="33"/>
      <c r="J143" s="31"/>
      <c r="K143" s="27"/>
      <c r="L143" s="34"/>
      <c r="M143" s="27"/>
      <c r="N143" s="27"/>
      <c r="O143" s="27"/>
      <c r="P143" s="28"/>
      <c r="Q143" s="27"/>
      <c r="R143" s="28"/>
      <c r="S143" s="27"/>
      <c r="T143" s="27"/>
      <c r="U143" s="27"/>
      <c r="V143" s="27"/>
      <c r="W143" s="35"/>
      <c r="X143" s="29"/>
      <c r="Z143" s="29"/>
    </row>
    <row r="144" spans="1:26" ht="12.75" customHeight="1">
      <c r="A144" s="90"/>
      <c r="B144" s="96"/>
      <c r="C144" s="30"/>
      <c r="D144" s="30"/>
      <c r="E144" s="31"/>
      <c r="F144" s="32"/>
      <c r="G144" s="33"/>
      <c r="H144" s="31"/>
      <c r="I144" s="33"/>
      <c r="J144" s="31"/>
      <c r="K144" s="27"/>
      <c r="L144" s="34"/>
      <c r="M144" s="27"/>
      <c r="N144" s="27"/>
      <c r="O144" s="27"/>
      <c r="P144" s="28"/>
      <c r="Q144" s="27"/>
      <c r="R144" s="28"/>
      <c r="S144" s="27"/>
      <c r="T144" s="27"/>
      <c r="U144" s="27"/>
      <c r="V144" s="27"/>
      <c r="W144" s="35"/>
      <c r="X144" s="29"/>
      <c r="Z144" s="29"/>
    </row>
    <row r="145" spans="1:26" ht="12.75" customHeight="1">
      <c r="A145" s="90"/>
      <c r="B145" s="96"/>
      <c r="C145" s="30"/>
      <c r="D145" s="30"/>
      <c r="E145" s="31"/>
      <c r="F145" s="32"/>
      <c r="G145" s="33"/>
      <c r="H145" s="31"/>
      <c r="I145" s="33"/>
      <c r="J145" s="31"/>
      <c r="K145" s="27"/>
      <c r="L145" s="34"/>
      <c r="M145" s="27"/>
      <c r="N145" s="27"/>
      <c r="O145" s="27"/>
      <c r="P145" s="28"/>
      <c r="Q145" s="27"/>
      <c r="R145" s="28"/>
      <c r="S145" s="27"/>
      <c r="T145" s="27"/>
      <c r="U145" s="27"/>
      <c r="V145" s="27"/>
      <c r="W145" s="35"/>
      <c r="X145" s="29"/>
      <c r="Z145" s="29"/>
    </row>
    <row r="146" spans="1:26" ht="12.75" customHeight="1">
      <c r="A146" s="90"/>
      <c r="B146" s="96"/>
      <c r="C146" s="30"/>
      <c r="D146" s="30"/>
      <c r="E146" s="31"/>
      <c r="F146" s="32"/>
      <c r="G146" s="33"/>
      <c r="H146" s="31"/>
      <c r="I146" s="33"/>
      <c r="J146" s="31"/>
      <c r="K146" s="27"/>
      <c r="L146" s="34"/>
      <c r="M146" s="27"/>
      <c r="N146" s="27"/>
      <c r="O146" s="27"/>
      <c r="P146" s="28"/>
      <c r="Q146" s="27"/>
      <c r="R146" s="28"/>
      <c r="S146" s="27"/>
      <c r="T146" s="27"/>
      <c r="U146" s="27"/>
      <c r="V146" s="27"/>
      <c r="W146" s="35"/>
      <c r="X146" s="29"/>
      <c r="Z146" s="29"/>
    </row>
    <row r="147" spans="1:26" ht="12.75" customHeight="1">
      <c r="A147" s="90"/>
      <c r="B147" s="96"/>
      <c r="C147" s="30"/>
      <c r="D147" s="30"/>
      <c r="E147" s="31"/>
      <c r="F147" s="32"/>
      <c r="G147" s="33"/>
      <c r="H147" s="31"/>
      <c r="I147" s="33"/>
      <c r="J147" s="31"/>
      <c r="K147" s="27"/>
      <c r="L147" s="34"/>
      <c r="M147" s="27"/>
      <c r="N147" s="27"/>
      <c r="O147" s="27"/>
      <c r="P147" s="28"/>
      <c r="Q147" s="27"/>
      <c r="R147" s="28"/>
      <c r="S147" s="27"/>
      <c r="T147" s="27"/>
      <c r="U147" s="27"/>
      <c r="V147" s="27"/>
      <c r="W147" s="35"/>
      <c r="X147" s="29"/>
      <c r="Z147" s="29"/>
    </row>
    <row r="148" spans="1:26" ht="12.75" customHeight="1">
      <c r="A148" s="90"/>
      <c r="B148" s="96"/>
      <c r="C148" s="30"/>
      <c r="D148" s="30"/>
      <c r="E148" s="31"/>
      <c r="F148" s="32"/>
      <c r="G148" s="33"/>
      <c r="H148" s="31"/>
      <c r="I148" s="33"/>
      <c r="J148" s="31"/>
      <c r="K148" s="27"/>
      <c r="L148" s="34"/>
      <c r="M148" s="27"/>
      <c r="N148" s="27"/>
      <c r="O148" s="27"/>
      <c r="P148" s="28"/>
      <c r="Q148" s="27"/>
      <c r="R148" s="28"/>
      <c r="S148" s="27"/>
      <c r="T148" s="27"/>
      <c r="U148" s="27"/>
      <c r="V148" s="27"/>
      <c r="W148" s="35"/>
      <c r="X148" s="29"/>
      <c r="Z148" s="29"/>
    </row>
    <row r="149" spans="1:26" ht="12.75" customHeight="1">
      <c r="A149" s="90"/>
      <c r="B149" s="96"/>
      <c r="C149" s="30"/>
      <c r="D149" s="30"/>
      <c r="E149" s="31"/>
      <c r="F149" s="32"/>
      <c r="G149" s="33"/>
      <c r="H149" s="31"/>
      <c r="I149" s="33"/>
      <c r="J149" s="31"/>
      <c r="K149" s="27"/>
      <c r="L149" s="34"/>
      <c r="M149" s="27"/>
      <c r="N149" s="27"/>
      <c r="O149" s="27"/>
      <c r="P149" s="28"/>
      <c r="Q149" s="27"/>
      <c r="R149" s="28"/>
      <c r="S149" s="27"/>
      <c r="T149" s="27"/>
      <c r="U149" s="27"/>
      <c r="V149" s="27"/>
      <c r="W149" s="35"/>
      <c r="X149" s="29"/>
      <c r="Z149" s="29"/>
    </row>
    <row r="150" spans="1:26" ht="12.75" customHeight="1">
      <c r="A150" s="90"/>
      <c r="B150" s="96"/>
      <c r="C150" s="30"/>
      <c r="D150" s="30"/>
      <c r="E150" s="31"/>
      <c r="F150" s="32"/>
      <c r="G150" s="33"/>
      <c r="H150" s="31"/>
      <c r="I150" s="33"/>
      <c r="J150" s="31"/>
      <c r="K150" s="27"/>
      <c r="L150" s="34"/>
      <c r="M150" s="27"/>
      <c r="N150" s="27"/>
      <c r="O150" s="27"/>
      <c r="P150" s="28"/>
      <c r="Q150" s="27"/>
      <c r="R150" s="28"/>
      <c r="S150" s="27"/>
      <c r="T150" s="27"/>
      <c r="U150" s="27"/>
      <c r="V150" s="27"/>
      <c r="W150" s="35"/>
      <c r="X150" s="29"/>
      <c r="Z150" s="29"/>
    </row>
    <row r="151" spans="1:26" ht="12.75" customHeight="1">
      <c r="A151" s="90"/>
      <c r="B151" s="96"/>
      <c r="C151" s="30"/>
      <c r="D151" s="30"/>
      <c r="E151" s="31"/>
      <c r="F151" s="32"/>
      <c r="G151" s="33"/>
      <c r="H151" s="31"/>
      <c r="I151" s="33"/>
      <c r="J151" s="31"/>
      <c r="K151" s="27"/>
      <c r="L151" s="34"/>
      <c r="M151" s="27"/>
      <c r="N151" s="27"/>
      <c r="O151" s="27"/>
      <c r="P151" s="28"/>
      <c r="Q151" s="27"/>
      <c r="R151" s="28"/>
      <c r="S151" s="27"/>
      <c r="T151" s="27"/>
      <c r="U151" s="27"/>
      <c r="V151" s="27"/>
      <c r="W151" s="35"/>
      <c r="X151" s="29"/>
      <c r="Z151" s="29"/>
    </row>
    <row r="152" spans="1:26" ht="12.75" customHeight="1">
      <c r="A152" s="90"/>
      <c r="B152" s="96"/>
      <c r="C152" s="30"/>
      <c r="D152" s="30"/>
      <c r="E152" s="31"/>
      <c r="F152" s="32"/>
      <c r="G152" s="33"/>
      <c r="H152" s="31"/>
      <c r="I152" s="33"/>
      <c r="J152" s="31"/>
      <c r="K152" s="27"/>
      <c r="L152" s="34"/>
      <c r="M152" s="27"/>
      <c r="N152" s="27"/>
      <c r="O152" s="27"/>
      <c r="P152" s="28"/>
      <c r="Q152" s="27"/>
      <c r="R152" s="28"/>
      <c r="S152" s="27"/>
      <c r="T152" s="27"/>
      <c r="U152" s="27"/>
      <c r="V152" s="27"/>
      <c r="W152" s="35"/>
      <c r="X152" s="29"/>
      <c r="Z152" s="29"/>
    </row>
    <row r="153" spans="1:26" ht="12.75" customHeight="1">
      <c r="A153" s="90"/>
      <c r="B153" s="96"/>
      <c r="C153" s="30"/>
      <c r="D153" s="30"/>
      <c r="E153" s="31"/>
      <c r="F153" s="32"/>
      <c r="G153" s="33"/>
      <c r="H153" s="31"/>
      <c r="I153" s="33"/>
      <c r="J153" s="31"/>
      <c r="K153" s="27"/>
      <c r="L153" s="34"/>
      <c r="M153" s="27"/>
      <c r="N153" s="27"/>
      <c r="O153" s="27"/>
      <c r="P153" s="28"/>
      <c r="Q153" s="27"/>
      <c r="R153" s="28"/>
      <c r="S153" s="27"/>
      <c r="T153" s="27"/>
      <c r="U153" s="27"/>
      <c r="V153" s="27"/>
      <c r="W153" s="35"/>
      <c r="X153" s="29"/>
      <c r="Z153" s="29"/>
    </row>
    <row r="154" spans="1:26" ht="12.75" customHeight="1">
      <c r="A154" s="90"/>
      <c r="B154" s="96"/>
      <c r="C154" s="30"/>
      <c r="D154" s="30"/>
      <c r="E154" s="31"/>
      <c r="F154" s="32"/>
      <c r="G154" s="33"/>
      <c r="H154" s="31"/>
      <c r="I154" s="33"/>
      <c r="J154" s="31"/>
      <c r="K154" s="27"/>
      <c r="L154" s="34"/>
      <c r="M154" s="27"/>
      <c r="N154" s="27"/>
      <c r="O154" s="27"/>
      <c r="P154" s="28"/>
      <c r="Q154" s="27"/>
      <c r="R154" s="28"/>
      <c r="S154" s="27"/>
      <c r="T154" s="27"/>
      <c r="U154" s="27"/>
      <c r="V154" s="27"/>
      <c r="W154" s="35"/>
      <c r="X154" s="29"/>
      <c r="Z154" s="29"/>
    </row>
    <row r="155" spans="1:26" ht="12.75" customHeight="1">
      <c r="A155" s="90"/>
      <c r="B155" s="96"/>
      <c r="C155" s="30"/>
      <c r="D155" s="30"/>
      <c r="E155" s="31"/>
      <c r="F155" s="32"/>
      <c r="G155" s="33"/>
      <c r="H155" s="31"/>
      <c r="I155" s="33"/>
      <c r="J155" s="31"/>
      <c r="K155" s="27"/>
      <c r="L155" s="34"/>
      <c r="M155" s="27"/>
      <c r="N155" s="27"/>
      <c r="O155" s="27"/>
      <c r="P155" s="28"/>
      <c r="Q155" s="27"/>
      <c r="R155" s="28"/>
      <c r="S155" s="27"/>
      <c r="T155" s="27"/>
      <c r="U155" s="27"/>
      <c r="V155" s="27"/>
      <c r="W155" s="35"/>
      <c r="X155" s="29"/>
      <c r="Z155" s="29"/>
    </row>
    <row r="156" spans="1:26" ht="12.75" customHeight="1">
      <c r="A156" s="90"/>
      <c r="B156" s="96"/>
      <c r="C156" s="30"/>
      <c r="D156" s="30"/>
      <c r="E156" s="31"/>
      <c r="F156" s="32"/>
      <c r="G156" s="33"/>
      <c r="H156" s="31"/>
      <c r="I156" s="33"/>
      <c r="J156" s="31"/>
      <c r="K156" s="27"/>
      <c r="L156" s="34"/>
      <c r="M156" s="27"/>
      <c r="N156" s="27"/>
      <c r="O156" s="27"/>
      <c r="P156" s="28"/>
      <c r="Q156" s="27"/>
      <c r="R156" s="28"/>
      <c r="S156" s="27"/>
      <c r="T156" s="27"/>
      <c r="U156" s="27"/>
      <c r="V156" s="27"/>
      <c r="W156" s="35"/>
      <c r="X156" s="29"/>
      <c r="Z156" s="29"/>
    </row>
    <row r="157" spans="1:26" ht="12.75" customHeight="1">
      <c r="A157" s="90"/>
      <c r="B157" s="96"/>
      <c r="C157" s="30"/>
      <c r="D157" s="30"/>
      <c r="E157" s="31"/>
      <c r="F157" s="32"/>
      <c r="G157" s="33"/>
      <c r="H157" s="31"/>
      <c r="I157" s="33"/>
      <c r="J157" s="31"/>
      <c r="K157" s="27"/>
      <c r="L157" s="34"/>
      <c r="M157" s="27"/>
      <c r="N157" s="27"/>
      <c r="O157" s="27"/>
      <c r="P157" s="28"/>
      <c r="Q157" s="27"/>
      <c r="R157" s="28"/>
      <c r="S157" s="27"/>
      <c r="T157" s="27"/>
      <c r="U157" s="27"/>
      <c r="V157" s="27"/>
      <c r="W157" s="35"/>
      <c r="X157" s="29"/>
      <c r="Z157" s="29"/>
    </row>
    <row r="158" spans="1:26" ht="12.75" customHeight="1">
      <c r="A158" s="90"/>
      <c r="B158" s="96"/>
      <c r="C158" s="30"/>
      <c r="D158" s="30"/>
      <c r="E158" s="31"/>
      <c r="F158" s="32"/>
      <c r="G158" s="33"/>
      <c r="H158" s="31"/>
      <c r="I158" s="33"/>
      <c r="J158" s="31"/>
      <c r="K158" s="27"/>
      <c r="L158" s="34"/>
      <c r="M158" s="27"/>
      <c r="N158" s="27"/>
      <c r="O158" s="27"/>
      <c r="P158" s="28"/>
      <c r="Q158" s="27"/>
      <c r="R158" s="28"/>
      <c r="S158" s="27"/>
      <c r="T158" s="27"/>
      <c r="U158" s="27"/>
      <c r="V158" s="27"/>
      <c r="W158" s="35"/>
      <c r="X158" s="29"/>
      <c r="Z158" s="29"/>
    </row>
    <row r="159" spans="1:26" ht="12.75" customHeight="1">
      <c r="A159" s="90"/>
      <c r="B159" s="96"/>
      <c r="C159" s="30"/>
      <c r="D159" s="30"/>
      <c r="E159" s="31"/>
      <c r="F159" s="32"/>
      <c r="G159" s="33"/>
      <c r="H159" s="31"/>
      <c r="I159" s="33"/>
      <c r="J159" s="31"/>
      <c r="K159" s="27"/>
      <c r="L159" s="34"/>
      <c r="M159" s="27"/>
      <c r="N159" s="27"/>
      <c r="O159" s="27"/>
      <c r="P159" s="28"/>
      <c r="Q159" s="27"/>
      <c r="R159" s="28"/>
      <c r="S159" s="27"/>
      <c r="T159" s="27"/>
      <c r="U159" s="27"/>
      <c r="V159" s="27"/>
      <c r="W159" s="35"/>
      <c r="X159" s="29"/>
      <c r="Z159" s="29"/>
    </row>
    <row r="160" spans="1:26" ht="12.75" customHeight="1">
      <c r="A160" s="90"/>
      <c r="B160" s="96"/>
      <c r="C160" s="30"/>
      <c r="D160" s="30"/>
      <c r="E160" s="31"/>
      <c r="F160" s="32"/>
      <c r="G160" s="33"/>
      <c r="H160" s="31"/>
      <c r="I160" s="33"/>
      <c r="J160" s="31"/>
      <c r="K160" s="27"/>
      <c r="L160" s="34"/>
      <c r="M160" s="27"/>
      <c r="N160" s="27"/>
      <c r="O160" s="27"/>
      <c r="P160" s="28"/>
      <c r="Q160" s="27"/>
      <c r="R160" s="28"/>
      <c r="S160" s="27"/>
      <c r="T160" s="27"/>
      <c r="U160" s="27"/>
      <c r="V160" s="27"/>
      <c r="W160" s="35"/>
      <c r="X160" s="29"/>
      <c r="Z160" s="29"/>
    </row>
    <row r="161" spans="1:26" ht="12.75" customHeight="1">
      <c r="A161" s="90"/>
      <c r="B161" s="96"/>
      <c r="C161" s="30"/>
      <c r="D161" s="30"/>
      <c r="E161" s="31"/>
      <c r="F161" s="32"/>
      <c r="G161" s="33"/>
      <c r="H161" s="31"/>
      <c r="I161" s="33"/>
      <c r="J161" s="31"/>
      <c r="K161" s="27"/>
      <c r="L161" s="34"/>
      <c r="M161" s="27"/>
      <c r="N161" s="27"/>
      <c r="O161" s="27"/>
      <c r="P161" s="28"/>
      <c r="Q161" s="27"/>
      <c r="R161" s="28"/>
      <c r="S161" s="27"/>
      <c r="T161" s="27"/>
      <c r="U161" s="27"/>
      <c r="V161" s="27"/>
      <c r="W161" s="35"/>
      <c r="X161" s="29"/>
      <c r="Z161" s="29"/>
    </row>
    <row r="162" spans="1:26" ht="12.75" customHeight="1">
      <c r="A162" s="90"/>
      <c r="B162" s="96"/>
      <c r="C162" s="30"/>
      <c r="D162" s="30"/>
      <c r="E162" s="31"/>
      <c r="F162" s="32"/>
      <c r="G162" s="33"/>
      <c r="H162" s="31"/>
      <c r="I162" s="33"/>
      <c r="J162" s="31"/>
      <c r="K162" s="27"/>
      <c r="L162" s="34"/>
      <c r="M162" s="27"/>
      <c r="N162" s="27"/>
      <c r="O162" s="27"/>
      <c r="P162" s="28"/>
      <c r="Q162" s="27"/>
      <c r="R162" s="28"/>
      <c r="S162" s="27"/>
      <c r="T162" s="27"/>
      <c r="U162" s="27"/>
      <c r="V162" s="27"/>
      <c r="W162" s="35"/>
      <c r="X162" s="29"/>
      <c r="Z162" s="29"/>
    </row>
    <row r="163" spans="1:26" ht="12.75" customHeight="1">
      <c r="A163" s="90"/>
      <c r="B163" s="96"/>
      <c r="C163" s="30"/>
      <c r="D163" s="30"/>
      <c r="E163" s="31"/>
      <c r="F163" s="32"/>
      <c r="G163" s="33"/>
      <c r="H163" s="31"/>
      <c r="I163" s="33"/>
      <c r="J163" s="31"/>
      <c r="K163" s="27"/>
      <c r="L163" s="34"/>
      <c r="M163" s="27"/>
      <c r="N163" s="27"/>
      <c r="O163" s="27"/>
      <c r="P163" s="28"/>
      <c r="Q163" s="27"/>
      <c r="R163" s="28"/>
      <c r="S163" s="27"/>
      <c r="T163" s="27"/>
      <c r="U163" s="27"/>
      <c r="V163" s="27"/>
      <c r="W163" s="35"/>
      <c r="X163" s="29"/>
      <c r="Z163" s="29"/>
    </row>
    <row r="164" spans="1:26" ht="12.75" customHeight="1">
      <c r="A164" s="90"/>
      <c r="B164" s="96"/>
      <c r="C164" s="30"/>
      <c r="D164" s="30"/>
      <c r="E164" s="31"/>
      <c r="F164" s="32"/>
      <c r="G164" s="33"/>
      <c r="H164" s="31"/>
      <c r="I164" s="33"/>
      <c r="J164" s="31"/>
      <c r="K164" s="27"/>
      <c r="L164" s="34"/>
      <c r="M164" s="27"/>
      <c r="N164" s="27"/>
      <c r="O164" s="27"/>
      <c r="P164" s="28"/>
      <c r="Q164" s="27"/>
      <c r="R164" s="28"/>
      <c r="S164" s="27"/>
      <c r="T164" s="27"/>
      <c r="U164" s="27"/>
      <c r="V164" s="27"/>
      <c r="W164" s="35"/>
      <c r="X164" s="29"/>
      <c r="Z164" s="29"/>
    </row>
    <row r="165" spans="1:26" ht="12.75" customHeight="1">
      <c r="A165" s="90"/>
      <c r="B165" s="96"/>
      <c r="C165" s="30"/>
      <c r="D165" s="30"/>
      <c r="E165" s="31"/>
      <c r="F165" s="32"/>
      <c r="G165" s="33"/>
      <c r="H165" s="31"/>
      <c r="I165" s="33"/>
      <c r="J165" s="31"/>
      <c r="K165" s="27"/>
      <c r="L165" s="34"/>
      <c r="M165" s="27"/>
      <c r="N165" s="27"/>
      <c r="O165" s="27"/>
      <c r="P165" s="28"/>
      <c r="Q165" s="27"/>
      <c r="R165" s="28"/>
      <c r="S165" s="27"/>
      <c r="T165" s="27"/>
      <c r="U165" s="27"/>
      <c r="V165" s="27"/>
      <c r="W165" s="35"/>
      <c r="X165" s="29"/>
      <c r="Z165" s="29"/>
    </row>
    <row r="166" spans="1:26" ht="12.75" customHeight="1">
      <c r="A166" s="90"/>
      <c r="B166" s="96"/>
      <c r="C166" s="30"/>
      <c r="D166" s="30"/>
      <c r="E166" s="31"/>
      <c r="F166" s="32"/>
      <c r="G166" s="33"/>
      <c r="H166" s="31"/>
      <c r="I166" s="33"/>
      <c r="J166" s="31"/>
      <c r="K166" s="27"/>
      <c r="L166" s="34"/>
      <c r="M166" s="27"/>
      <c r="N166" s="27"/>
      <c r="O166" s="27"/>
      <c r="P166" s="28"/>
      <c r="Q166" s="27"/>
      <c r="R166" s="28"/>
      <c r="S166" s="27"/>
      <c r="T166" s="27"/>
      <c r="U166" s="27"/>
      <c r="V166" s="27"/>
      <c r="W166" s="35"/>
      <c r="X166" s="29"/>
      <c r="Z166" s="29"/>
    </row>
    <row r="167" spans="1:26" ht="12.75" customHeight="1">
      <c r="A167" s="90"/>
      <c r="B167" s="96"/>
      <c r="C167" s="30"/>
      <c r="D167" s="30"/>
      <c r="E167" s="31"/>
      <c r="F167" s="32"/>
      <c r="G167" s="33"/>
      <c r="H167" s="31"/>
      <c r="I167" s="33"/>
      <c r="J167" s="31"/>
      <c r="K167" s="27"/>
      <c r="L167" s="34"/>
      <c r="M167" s="27"/>
      <c r="N167" s="27"/>
      <c r="O167" s="27"/>
      <c r="P167" s="28"/>
      <c r="Q167" s="27"/>
      <c r="R167" s="28"/>
      <c r="S167" s="27"/>
      <c r="T167" s="27"/>
      <c r="U167" s="27"/>
      <c r="V167" s="27"/>
      <c r="W167" s="35"/>
      <c r="X167" s="29"/>
      <c r="Z167" s="29"/>
    </row>
    <row r="168" spans="1:26" ht="12.75" customHeight="1">
      <c r="A168" s="90"/>
      <c r="B168" s="96"/>
      <c r="C168" s="30"/>
      <c r="D168" s="30"/>
      <c r="E168" s="31"/>
      <c r="F168" s="32"/>
      <c r="G168" s="33"/>
      <c r="H168" s="31"/>
      <c r="I168" s="33"/>
      <c r="J168" s="31"/>
      <c r="K168" s="27"/>
      <c r="L168" s="34"/>
      <c r="M168" s="27"/>
      <c r="N168" s="27"/>
      <c r="O168" s="27"/>
      <c r="P168" s="28"/>
      <c r="Q168" s="27"/>
      <c r="R168" s="28"/>
      <c r="S168" s="27"/>
      <c r="T168" s="27"/>
      <c r="U168" s="27"/>
      <c r="V168" s="27"/>
      <c r="W168" s="35"/>
      <c r="X168" s="29"/>
      <c r="Z168" s="29"/>
    </row>
    <row r="169" spans="1:26" ht="12.75" customHeight="1">
      <c r="A169" s="90"/>
      <c r="B169" s="96"/>
      <c r="C169" s="30"/>
      <c r="D169" s="30"/>
      <c r="E169" s="31"/>
      <c r="F169" s="32"/>
      <c r="G169" s="33"/>
      <c r="H169" s="31"/>
      <c r="I169" s="33"/>
      <c r="J169" s="31"/>
      <c r="K169" s="27"/>
      <c r="L169" s="34"/>
      <c r="M169" s="27"/>
      <c r="N169" s="27"/>
      <c r="O169" s="27"/>
      <c r="P169" s="28"/>
      <c r="Q169" s="27"/>
      <c r="R169" s="28"/>
      <c r="S169" s="27"/>
      <c r="T169" s="27"/>
      <c r="U169" s="27"/>
      <c r="V169" s="27"/>
      <c r="W169" s="35"/>
      <c r="X169" s="29"/>
      <c r="Z169" s="29"/>
    </row>
    <row r="170" spans="1:26" ht="12.75" customHeight="1">
      <c r="A170" s="90"/>
      <c r="B170" s="96"/>
      <c r="C170" s="30"/>
      <c r="D170" s="30"/>
      <c r="E170" s="31"/>
      <c r="F170" s="32"/>
      <c r="G170" s="33"/>
      <c r="H170" s="31"/>
      <c r="I170" s="33"/>
      <c r="J170" s="31"/>
      <c r="K170" s="27"/>
      <c r="L170" s="34"/>
      <c r="M170" s="27"/>
      <c r="N170" s="27"/>
      <c r="O170" s="27"/>
      <c r="P170" s="28"/>
      <c r="Q170" s="27"/>
      <c r="R170" s="28"/>
      <c r="S170" s="27"/>
      <c r="T170" s="27"/>
      <c r="U170" s="27"/>
      <c r="V170" s="27"/>
      <c r="W170" s="35"/>
      <c r="X170" s="29"/>
      <c r="Z170" s="29"/>
    </row>
  </sheetData>
  <printOptions gridLines="1" gridLinesSet="0"/>
  <pageMargins left="0.75" right="0.75" top="1" bottom="1" header="0.5" footer="0.5"/>
  <pageSetup paperSize="9" orientation="portrait" verticalDpi="0" r:id="rId1"/>
  <headerFooter alignWithMargins="0">
    <oddHeader>&amp;F</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5735-EF53-4CBC-A084-DA1DF208898B}">
  <sheetPr>
    <tabColor theme="9" tint="0.39997558519241921"/>
  </sheetPr>
  <dimension ref="A1:L151"/>
  <sheetViews>
    <sheetView topLeftCell="A114" workbookViewId="0">
      <selection sqref="A1:A151"/>
    </sheetView>
  </sheetViews>
  <sheetFormatPr baseColWidth="10" defaultColWidth="9.1640625" defaultRowHeight="15"/>
  <cols>
    <col min="1" max="1" width="9.1640625" style="19"/>
    <col min="2" max="2" width="10.5" style="19" customWidth="1"/>
    <col min="3" max="3" width="9.1640625" style="19"/>
    <col min="4" max="4" width="10.6640625" style="19" customWidth="1"/>
    <col min="5" max="5" width="9.1640625" style="19"/>
    <col min="6" max="6" width="10.5" style="19" customWidth="1"/>
    <col min="7" max="7" width="9.83203125" style="19" bestFit="1" customWidth="1"/>
    <col min="8" max="8" width="13.5" style="19" customWidth="1"/>
    <col min="9" max="9" width="9.1640625" style="19"/>
    <col min="10" max="10" width="10.1640625" style="19" customWidth="1"/>
    <col min="11" max="11" width="8.1640625" style="19" bestFit="1" customWidth="1"/>
    <col min="12" max="257" width="9.1640625" style="19"/>
    <col min="258" max="258" width="10.5" style="19" customWidth="1"/>
    <col min="259" max="259" width="9.1640625" style="19"/>
    <col min="260" max="260" width="10.6640625" style="19" customWidth="1"/>
    <col min="261" max="261" width="9.1640625" style="19"/>
    <col min="262" max="262" width="10.5" style="19" customWidth="1"/>
    <col min="263" max="263" width="9.1640625" style="19"/>
    <col min="264" max="264" width="13.5" style="19" customWidth="1"/>
    <col min="265" max="265" width="9.1640625" style="19"/>
    <col min="266" max="266" width="10.1640625" style="19" customWidth="1"/>
    <col min="267" max="267" width="13.6640625" style="19" customWidth="1"/>
    <col min="268" max="513" width="9.1640625" style="19"/>
    <col min="514" max="514" width="10.5" style="19" customWidth="1"/>
    <col min="515" max="515" width="9.1640625" style="19"/>
    <col min="516" max="516" width="10.6640625" style="19" customWidth="1"/>
    <col min="517" max="517" width="9.1640625" style="19"/>
    <col min="518" max="518" width="10.5" style="19" customWidth="1"/>
    <col min="519" max="519" width="9.1640625" style="19"/>
    <col min="520" max="520" width="13.5" style="19" customWidth="1"/>
    <col min="521" max="521" width="9.1640625" style="19"/>
    <col min="522" max="522" width="10.1640625" style="19" customWidth="1"/>
    <col min="523" max="523" width="13.6640625" style="19" customWidth="1"/>
    <col min="524" max="769" width="9.1640625" style="19"/>
    <col min="770" max="770" width="10.5" style="19" customWidth="1"/>
    <col min="771" max="771" width="9.1640625" style="19"/>
    <col min="772" max="772" width="10.6640625" style="19" customWidth="1"/>
    <col min="773" max="773" width="9.1640625" style="19"/>
    <col min="774" max="774" width="10.5" style="19" customWidth="1"/>
    <col min="775" max="775" width="9.1640625" style="19"/>
    <col min="776" max="776" width="13.5" style="19" customWidth="1"/>
    <col min="777" max="777" width="9.1640625" style="19"/>
    <col min="778" max="778" width="10.1640625" style="19" customWidth="1"/>
    <col min="779" max="779" width="13.6640625" style="19" customWidth="1"/>
    <col min="780" max="1025" width="9.1640625" style="19"/>
    <col min="1026" max="1026" width="10.5" style="19" customWidth="1"/>
    <col min="1027" max="1027" width="9.1640625" style="19"/>
    <col min="1028" max="1028" width="10.6640625" style="19" customWidth="1"/>
    <col min="1029" max="1029" width="9.1640625" style="19"/>
    <col min="1030" max="1030" width="10.5" style="19" customWidth="1"/>
    <col min="1031" max="1031" width="9.1640625" style="19"/>
    <col min="1032" max="1032" width="13.5" style="19" customWidth="1"/>
    <col min="1033" max="1033" width="9.1640625" style="19"/>
    <col min="1034" max="1034" width="10.1640625" style="19" customWidth="1"/>
    <col min="1035" max="1035" width="13.6640625" style="19" customWidth="1"/>
    <col min="1036" max="1281" width="9.1640625" style="19"/>
    <col min="1282" max="1282" width="10.5" style="19" customWidth="1"/>
    <col min="1283" max="1283" width="9.1640625" style="19"/>
    <col min="1284" max="1284" width="10.6640625" style="19" customWidth="1"/>
    <col min="1285" max="1285" width="9.1640625" style="19"/>
    <col min="1286" max="1286" width="10.5" style="19" customWidth="1"/>
    <col min="1287" max="1287" width="9.1640625" style="19"/>
    <col min="1288" max="1288" width="13.5" style="19" customWidth="1"/>
    <col min="1289" max="1289" width="9.1640625" style="19"/>
    <col min="1290" max="1290" width="10.1640625" style="19" customWidth="1"/>
    <col min="1291" max="1291" width="13.6640625" style="19" customWidth="1"/>
    <col min="1292" max="1537" width="9.1640625" style="19"/>
    <col min="1538" max="1538" width="10.5" style="19" customWidth="1"/>
    <col min="1539" max="1539" width="9.1640625" style="19"/>
    <col min="1540" max="1540" width="10.6640625" style="19" customWidth="1"/>
    <col min="1541" max="1541" width="9.1640625" style="19"/>
    <col min="1542" max="1542" width="10.5" style="19" customWidth="1"/>
    <col min="1543" max="1543" width="9.1640625" style="19"/>
    <col min="1544" max="1544" width="13.5" style="19" customWidth="1"/>
    <col min="1545" max="1545" width="9.1640625" style="19"/>
    <col min="1546" max="1546" width="10.1640625" style="19" customWidth="1"/>
    <col min="1547" max="1547" width="13.6640625" style="19" customWidth="1"/>
    <col min="1548" max="1793" width="9.1640625" style="19"/>
    <col min="1794" max="1794" width="10.5" style="19" customWidth="1"/>
    <col min="1795" max="1795" width="9.1640625" style="19"/>
    <col min="1796" max="1796" width="10.6640625" style="19" customWidth="1"/>
    <col min="1797" max="1797" width="9.1640625" style="19"/>
    <col min="1798" max="1798" width="10.5" style="19" customWidth="1"/>
    <col min="1799" max="1799" width="9.1640625" style="19"/>
    <col min="1800" max="1800" width="13.5" style="19" customWidth="1"/>
    <col min="1801" max="1801" width="9.1640625" style="19"/>
    <col min="1802" max="1802" width="10.1640625" style="19" customWidth="1"/>
    <col min="1803" max="1803" width="13.6640625" style="19" customWidth="1"/>
    <col min="1804" max="2049" width="9.1640625" style="19"/>
    <col min="2050" max="2050" width="10.5" style="19" customWidth="1"/>
    <col min="2051" max="2051" width="9.1640625" style="19"/>
    <col min="2052" max="2052" width="10.6640625" style="19" customWidth="1"/>
    <col min="2053" max="2053" width="9.1640625" style="19"/>
    <col min="2054" max="2054" width="10.5" style="19" customWidth="1"/>
    <col min="2055" max="2055" width="9.1640625" style="19"/>
    <col min="2056" max="2056" width="13.5" style="19" customWidth="1"/>
    <col min="2057" max="2057" width="9.1640625" style="19"/>
    <col min="2058" max="2058" width="10.1640625" style="19" customWidth="1"/>
    <col min="2059" max="2059" width="13.6640625" style="19" customWidth="1"/>
    <col min="2060" max="2305" width="9.1640625" style="19"/>
    <col min="2306" max="2306" width="10.5" style="19" customWidth="1"/>
    <col min="2307" max="2307" width="9.1640625" style="19"/>
    <col min="2308" max="2308" width="10.6640625" style="19" customWidth="1"/>
    <col min="2309" max="2309" width="9.1640625" style="19"/>
    <col min="2310" max="2310" width="10.5" style="19" customWidth="1"/>
    <col min="2311" max="2311" width="9.1640625" style="19"/>
    <col min="2312" max="2312" width="13.5" style="19" customWidth="1"/>
    <col min="2313" max="2313" width="9.1640625" style="19"/>
    <col min="2314" max="2314" width="10.1640625" style="19" customWidth="1"/>
    <col min="2315" max="2315" width="13.6640625" style="19" customWidth="1"/>
    <col min="2316" max="2561" width="9.1640625" style="19"/>
    <col min="2562" max="2562" width="10.5" style="19" customWidth="1"/>
    <col min="2563" max="2563" width="9.1640625" style="19"/>
    <col min="2564" max="2564" width="10.6640625" style="19" customWidth="1"/>
    <col min="2565" max="2565" width="9.1640625" style="19"/>
    <col min="2566" max="2566" width="10.5" style="19" customWidth="1"/>
    <col min="2567" max="2567" width="9.1640625" style="19"/>
    <col min="2568" max="2568" width="13.5" style="19" customWidth="1"/>
    <col min="2569" max="2569" width="9.1640625" style="19"/>
    <col min="2570" max="2570" width="10.1640625" style="19" customWidth="1"/>
    <col min="2571" max="2571" width="13.6640625" style="19" customWidth="1"/>
    <col min="2572" max="2817" width="9.1640625" style="19"/>
    <col min="2818" max="2818" width="10.5" style="19" customWidth="1"/>
    <col min="2819" max="2819" width="9.1640625" style="19"/>
    <col min="2820" max="2820" width="10.6640625" style="19" customWidth="1"/>
    <col min="2821" max="2821" width="9.1640625" style="19"/>
    <col min="2822" max="2822" width="10.5" style="19" customWidth="1"/>
    <col min="2823" max="2823" width="9.1640625" style="19"/>
    <col min="2824" max="2824" width="13.5" style="19" customWidth="1"/>
    <col min="2825" max="2825" width="9.1640625" style="19"/>
    <col min="2826" max="2826" width="10.1640625" style="19" customWidth="1"/>
    <col min="2827" max="2827" width="13.6640625" style="19" customWidth="1"/>
    <col min="2828" max="3073" width="9.1640625" style="19"/>
    <col min="3074" max="3074" width="10.5" style="19" customWidth="1"/>
    <col min="3075" max="3075" width="9.1640625" style="19"/>
    <col min="3076" max="3076" width="10.6640625" style="19" customWidth="1"/>
    <col min="3077" max="3077" width="9.1640625" style="19"/>
    <col min="3078" max="3078" width="10.5" style="19" customWidth="1"/>
    <col min="3079" max="3079" width="9.1640625" style="19"/>
    <col min="3080" max="3080" width="13.5" style="19" customWidth="1"/>
    <col min="3081" max="3081" width="9.1640625" style="19"/>
    <col min="3082" max="3082" width="10.1640625" style="19" customWidth="1"/>
    <col min="3083" max="3083" width="13.6640625" style="19" customWidth="1"/>
    <col min="3084" max="3329" width="9.1640625" style="19"/>
    <col min="3330" max="3330" width="10.5" style="19" customWidth="1"/>
    <col min="3331" max="3331" width="9.1640625" style="19"/>
    <col min="3332" max="3332" width="10.6640625" style="19" customWidth="1"/>
    <col min="3333" max="3333" width="9.1640625" style="19"/>
    <col min="3334" max="3334" width="10.5" style="19" customWidth="1"/>
    <col min="3335" max="3335" width="9.1640625" style="19"/>
    <col min="3336" max="3336" width="13.5" style="19" customWidth="1"/>
    <col min="3337" max="3337" width="9.1640625" style="19"/>
    <col min="3338" max="3338" width="10.1640625" style="19" customWidth="1"/>
    <col min="3339" max="3339" width="13.6640625" style="19" customWidth="1"/>
    <col min="3340" max="3585" width="9.1640625" style="19"/>
    <col min="3586" max="3586" width="10.5" style="19" customWidth="1"/>
    <col min="3587" max="3587" width="9.1640625" style="19"/>
    <col min="3588" max="3588" width="10.6640625" style="19" customWidth="1"/>
    <col min="3589" max="3589" width="9.1640625" style="19"/>
    <col min="3590" max="3590" width="10.5" style="19" customWidth="1"/>
    <col min="3591" max="3591" width="9.1640625" style="19"/>
    <col min="3592" max="3592" width="13.5" style="19" customWidth="1"/>
    <col min="3593" max="3593" width="9.1640625" style="19"/>
    <col min="3594" max="3594" width="10.1640625" style="19" customWidth="1"/>
    <col min="3595" max="3595" width="13.6640625" style="19" customWidth="1"/>
    <col min="3596" max="3841" width="9.1640625" style="19"/>
    <col min="3842" max="3842" width="10.5" style="19" customWidth="1"/>
    <col min="3843" max="3843" width="9.1640625" style="19"/>
    <col min="3844" max="3844" width="10.6640625" style="19" customWidth="1"/>
    <col min="3845" max="3845" width="9.1640625" style="19"/>
    <col min="3846" max="3846" width="10.5" style="19" customWidth="1"/>
    <col min="3847" max="3847" width="9.1640625" style="19"/>
    <col min="3848" max="3848" width="13.5" style="19" customWidth="1"/>
    <col min="3849" max="3849" width="9.1640625" style="19"/>
    <col min="3850" max="3850" width="10.1640625" style="19" customWidth="1"/>
    <col min="3851" max="3851" width="13.6640625" style="19" customWidth="1"/>
    <col min="3852" max="4097" width="9.1640625" style="19"/>
    <col min="4098" max="4098" width="10.5" style="19" customWidth="1"/>
    <col min="4099" max="4099" width="9.1640625" style="19"/>
    <col min="4100" max="4100" width="10.6640625" style="19" customWidth="1"/>
    <col min="4101" max="4101" width="9.1640625" style="19"/>
    <col min="4102" max="4102" width="10.5" style="19" customWidth="1"/>
    <col min="4103" max="4103" width="9.1640625" style="19"/>
    <col min="4104" max="4104" width="13.5" style="19" customWidth="1"/>
    <col min="4105" max="4105" width="9.1640625" style="19"/>
    <col min="4106" max="4106" width="10.1640625" style="19" customWidth="1"/>
    <col min="4107" max="4107" width="13.6640625" style="19" customWidth="1"/>
    <col min="4108" max="4353" width="9.1640625" style="19"/>
    <col min="4354" max="4354" width="10.5" style="19" customWidth="1"/>
    <col min="4355" max="4355" width="9.1640625" style="19"/>
    <col min="4356" max="4356" width="10.6640625" style="19" customWidth="1"/>
    <col min="4357" max="4357" width="9.1640625" style="19"/>
    <col min="4358" max="4358" width="10.5" style="19" customWidth="1"/>
    <col min="4359" max="4359" width="9.1640625" style="19"/>
    <col min="4360" max="4360" width="13.5" style="19" customWidth="1"/>
    <col min="4361" max="4361" width="9.1640625" style="19"/>
    <col min="4362" max="4362" width="10.1640625" style="19" customWidth="1"/>
    <col min="4363" max="4363" width="13.6640625" style="19" customWidth="1"/>
    <col min="4364" max="4609" width="9.1640625" style="19"/>
    <col min="4610" max="4610" width="10.5" style="19" customWidth="1"/>
    <col min="4611" max="4611" width="9.1640625" style="19"/>
    <col min="4612" max="4612" width="10.6640625" style="19" customWidth="1"/>
    <col min="4613" max="4613" width="9.1640625" style="19"/>
    <col min="4614" max="4614" width="10.5" style="19" customWidth="1"/>
    <col min="4615" max="4615" width="9.1640625" style="19"/>
    <col min="4616" max="4616" width="13.5" style="19" customWidth="1"/>
    <col min="4617" max="4617" width="9.1640625" style="19"/>
    <col min="4618" max="4618" width="10.1640625" style="19" customWidth="1"/>
    <col min="4619" max="4619" width="13.6640625" style="19" customWidth="1"/>
    <col min="4620" max="4865" width="9.1640625" style="19"/>
    <col min="4866" max="4866" width="10.5" style="19" customWidth="1"/>
    <col min="4867" max="4867" width="9.1640625" style="19"/>
    <col min="4868" max="4868" width="10.6640625" style="19" customWidth="1"/>
    <col min="4869" max="4869" width="9.1640625" style="19"/>
    <col min="4870" max="4870" width="10.5" style="19" customWidth="1"/>
    <col min="4871" max="4871" width="9.1640625" style="19"/>
    <col min="4872" max="4872" width="13.5" style="19" customWidth="1"/>
    <col min="4873" max="4873" width="9.1640625" style="19"/>
    <col min="4874" max="4874" width="10.1640625" style="19" customWidth="1"/>
    <col min="4875" max="4875" width="13.6640625" style="19" customWidth="1"/>
    <col min="4876" max="5121" width="9.1640625" style="19"/>
    <col min="5122" max="5122" width="10.5" style="19" customWidth="1"/>
    <col min="5123" max="5123" width="9.1640625" style="19"/>
    <col min="5124" max="5124" width="10.6640625" style="19" customWidth="1"/>
    <col min="5125" max="5125" width="9.1640625" style="19"/>
    <col min="5126" max="5126" width="10.5" style="19" customWidth="1"/>
    <col min="5127" max="5127" width="9.1640625" style="19"/>
    <col min="5128" max="5128" width="13.5" style="19" customWidth="1"/>
    <col min="5129" max="5129" width="9.1640625" style="19"/>
    <col min="5130" max="5130" width="10.1640625" style="19" customWidth="1"/>
    <col min="5131" max="5131" width="13.6640625" style="19" customWidth="1"/>
    <col min="5132" max="5377" width="9.1640625" style="19"/>
    <col min="5378" max="5378" width="10.5" style="19" customWidth="1"/>
    <col min="5379" max="5379" width="9.1640625" style="19"/>
    <col min="5380" max="5380" width="10.6640625" style="19" customWidth="1"/>
    <col min="5381" max="5381" width="9.1640625" style="19"/>
    <col min="5382" max="5382" width="10.5" style="19" customWidth="1"/>
    <col min="5383" max="5383" width="9.1640625" style="19"/>
    <col min="5384" max="5384" width="13.5" style="19" customWidth="1"/>
    <col min="5385" max="5385" width="9.1640625" style="19"/>
    <col min="5386" max="5386" width="10.1640625" style="19" customWidth="1"/>
    <col min="5387" max="5387" width="13.6640625" style="19" customWidth="1"/>
    <col min="5388" max="5633" width="9.1640625" style="19"/>
    <col min="5634" max="5634" width="10.5" style="19" customWidth="1"/>
    <col min="5635" max="5635" width="9.1640625" style="19"/>
    <col min="5636" max="5636" width="10.6640625" style="19" customWidth="1"/>
    <col min="5637" max="5637" width="9.1640625" style="19"/>
    <col min="5638" max="5638" width="10.5" style="19" customWidth="1"/>
    <col min="5639" max="5639" width="9.1640625" style="19"/>
    <col min="5640" max="5640" width="13.5" style="19" customWidth="1"/>
    <col min="5641" max="5641" width="9.1640625" style="19"/>
    <col min="5642" max="5642" width="10.1640625" style="19" customWidth="1"/>
    <col min="5643" max="5643" width="13.6640625" style="19" customWidth="1"/>
    <col min="5644" max="5889" width="9.1640625" style="19"/>
    <col min="5890" max="5890" width="10.5" style="19" customWidth="1"/>
    <col min="5891" max="5891" width="9.1640625" style="19"/>
    <col min="5892" max="5892" width="10.6640625" style="19" customWidth="1"/>
    <col min="5893" max="5893" width="9.1640625" style="19"/>
    <col min="5894" max="5894" width="10.5" style="19" customWidth="1"/>
    <col min="5895" max="5895" width="9.1640625" style="19"/>
    <col min="5896" max="5896" width="13.5" style="19" customWidth="1"/>
    <col min="5897" max="5897" width="9.1640625" style="19"/>
    <col min="5898" max="5898" width="10.1640625" style="19" customWidth="1"/>
    <col min="5899" max="5899" width="13.6640625" style="19" customWidth="1"/>
    <col min="5900" max="6145" width="9.1640625" style="19"/>
    <col min="6146" max="6146" width="10.5" style="19" customWidth="1"/>
    <col min="6147" max="6147" width="9.1640625" style="19"/>
    <col min="6148" max="6148" width="10.6640625" style="19" customWidth="1"/>
    <col min="6149" max="6149" width="9.1640625" style="19"/>
    <col min="6150" max="6150" width="10.5" style="19" customWidth="1"/>
    <col min="6151" max="6151" width="9.1640625" style="19"/>
    <col min="6152" max="6152" width="13.5" style="19" customWidth="1"/>
    <col min="6153" max="6153" width="9.1640625" style="19"/>
    <col min="6154" max="6154" width="10.1640625" style="19" customWidth="1"/>
    <col min="6155" max="6155" width="13.6640625" style="19" customWidth="1"/>
    <col min="6156" max="6401" width="9.1640625" style="19"/>
    <col min="6402" max="6402" width="10.5" style="19" customWidth="1"/>
    <col min="6403" max="6403" width="9.1640625" style="19"/>
    <col min="6404" max="6404" width="10.6640625" style="19" customWidth="1"/>
    <col min="6405" max="6405" width="9.1640625" style="19"/>
    <col min="6406" max="6406" width="10.5" style="19" customWidth="1"/>
    <col min="6407" max="6407" width="9.1640625" style="19"/>
    <col min="6408" max="6408" width="13.5" style="19" customWidth="1"/>
    <col min="6409" max="6409" width="9.1640625" style="19"/>
    <col min="6410" max="6410" width="10.1640625" style="19" customWidth="1"/>
    <col min="6411" max="6411" width="13.6640625" style="19" customWidth="1"/>
    <col min="6412" max="6657" width="9.1640625" style="19"/>
    <col min="6658" max="6658" width="10.5" style="19" customWidth="1"/>
    <col min="6659" max="6659" width="9.1640625" style="19"/>
    <col min="6660" max="6660" width="10.6640625" style="19" customWidth="1"/>
    <col min="6661" max="6661" width="9.1640625" style="19"/>
    <col min="6662" max="6662" width="10.5" style="19" customWidth="1"/>
    <col min="6663" max="6663" width="9.1640625" style="19"/>
    <col min="6664" max="6664" width="13.5" style="19" customWidth="1"/>
    <col min="6665" max="6665" width="9.1640625" style="19"/>
    <col min="6666" max="6666" width="10.1640625" style="19" customWidth="1"/>
    <col min="6667" max="6667" width="13.6640625" style="19" customWidth="1"/>
    <col min="6668" max="6913" width="9.1640625" style="19"/>
    <col min="6914" max="6914" width="10.5" style="19" customWidth="1"/>
    <col min="6915" max="6915" width="9.1640625" style="19"/>
    <col min="6916" max="6916" width="10.6640625" style="19" customWidth="1"/>
    <col min="6917" max="6917" width="9.1640625" style="19"/>
    <col min="6918" max="6918" width="10.5" style="19" customWidth="1"/>
    <col min="6919" max="6919" width="9.1640625" style="19"/>
    <col min="6920" max="6920" width="13.5" style="19" customWidth="1"/>
    <col min="6921" max="6921" width="9.1640625" style="19"/>
    <col min="6922" max="6922" width="10.1640625" style="19" customWidth="1"/>
    <col min="6923" max="6923" width="13.6640625" style="19" customWidth="1"/>
    <col min="6924" max="7169" width="9.1640625" style="19"/>
    <col min="7170" max="7170" width="10.5" style="19" customWidth="1"/>
    <col min="7171" max="7171" width="9.1640625" style="19"/>
    <col min="7172" max="7172" width="10.6640625" style="19" customWidth="1"/>
    <col min="7173" max="7173" width="9.1640625" style="19"/>
    <col min="7174" max="7174" width="10.5" style="19" customWidth="1"/>
    <col min="7175" max="7175" width="9.1640625" style="19"/>
    <col min="7176" max="7176" width="13.5" style="19" customWidth="1"/>
    <col min="7177" max="7177" width="9.1640625" style="19"/>
    <col min="7178" max="7178" width="10.1640625" style="19" customWidth="1"/>
    <col min="7179" max="7179" width="13.6640625" style="19" customWidth="1"/>
    <col min="7180" max="7425" width="9.1640625" style="19"/>
    <col min="7426" max="7426" width="10.5" style="19" customWidth="1"/>
    <col min="7427" max="7427" width="9.1640625" style="19"/>
    <col min="7428" max="7428" width="10.6640625" style="19" customWidth="1"/>
    <col min="7429" max="7429" width="9.1640625" style="19"/>
    <col min="7430" max="7430" width="10.5" style="19" customWidth="1"/>
    <col min="7431" max="7431" width="9.1640625" style="19"/>
    <col min="7432" max="7432" width="13.5" style="19" customWidth="1"/>
    <col min="7433" max="7433" width="9.1640625" style="19"/>
    <col min="7434" max="7434" width="10.1640625" style="19" customWidth="1"/>
    <col min="7435" max="7435" width="13.6640625" style="19" customWidth="1"/>
    <col min="7436" max="7681" width="9.1640625" style="19"/>
    <col min="7682" max="7682" width="10.5" style="19" customWidth="1"/>
    <col min="7683" max="7683" width="9.1640625" style="19"/>
    <col min="7684" max="7684" width="10.6640625" style="19" customWidth="1"/>
    <col min="7685" max="7685" width="9.1640625" style="19"/>
    <col min="7686" max="7686" width="10.5" style="19" customWidth="1"/>
    <col min="7687" max="7687" width="9.1640625" style="19"/>
    <col min="7688" max="7688" width="13.5" style="19" customWidth="1"/>
    <col min="7689" max="7689" width="9.1640625" style="19"/>
    <col min="7690" max="7690" width="10.1640625" style="19" customWidth="1"/>
    <col min="7691" max="7691" width="13.6640625" style="19" customWidth="1"/>
    <col min="7692" max="7937" width="9.1640625" style="19"/>
    <col min="7938" max="7938" width="10.5" style="19" customWidth="1"/>
    <col min="7939" max="7939" width="9.1640625" style="19"/>
    <col min="7940" max="7940" width="10.6640625" style="19" customWidth="1"/>
    <col min="7941" max="7941" width="9.1640625" style="19"/>
    <col min="7942" max="7942" width="10.5" style="19" customWidth="1"/>
    <col min="7943" max="7943" width="9.1640625" style="19"/>
    <col min="7944" max="7944" width="13.5" style="19" customWidth="1"/>
    <col min="7945" max="7945" width="9.1640625" style="19"/>
    <col min="7946" max="7946" width="10.1640625" style="19" customWidth="1"/>
    <col min="7947" max="7947" width="13.6640625" style="19" customWidth="1"/>
    <col min="7948" max="8193" width="9.1640625" style="19"/>
    <col min="8194" max="8194" width="10.5" style="19" customWidth="1"/>
    <col min="8195" max="8195" width="9.1640625" style="19"/>
    <col min="8196" max="8196" width="10.6640625" style="19" customWidth="1"/>
    <col min="8197" max="8197" width="9.1640625" style="19"/>
    <col min="8198" max="8198" width="10.5" style="19" customWidth="1"/>
    <col min="8199" max="8199" width="9.1640625" style="19"/>
    <col min="8200" max="8200" width="13.5" style="19" customWidth="1"/>
    <col min="8201" max="8201" width="9.1640625" style="19"/>
    <col min="8202" max="8202" width="10.1640625" style="19" customWidth="1"/>
    <col min="8203" max="8203" width="13.6640625" style="19" customWidth="1"/>
    <col min="8204" max="8449" width="9.1640625" style="19"/>
    <col min="8450" max="8450" width="10.5" style="19" customWidth="1"/>
    <col min="8451" max="8451" width="9.1640625" style="19"/>
    <col min="8452" max="8452" width="10.6640625" style="19" customWidth="1"/>
    <col min="8453" max="8453" width="9.1640625" style="19"/>
    <col min="8454" max="8454" width="10.5" style="19" customWidth="1"/>
    <col min="8455" max="8455" width="9.1640625" style="19"/>
    <col min="8456" max="8456" width="13.5" style="19" customWidth="1"/>
    <col min="8457" max="8457" width="9.1640625" style="19"/>
    <col min="8458" max="8458" width="10.1640625" style="19" customWidth="1"/>
    <col min="8459" max="8459" width="13.6640625" style="19" customWidth="1"/>
    <col min="8460" max="8705" width="9.1640625" style="19"/>
    <col min="8706" max="8706" width="10.5" style="19" customWidth="1"/>
    <col min="8707" max="8707" width="9.1640625" style="19"/>
    <col min="8708" max="8708" width="10.6640625" style="19" customWidth="1"/>
    <col min="8709" max="8709" width="9.1640625" style="19"/>
    <col min="8710" max="8710" width="10.5" style="19" customWidth="1"/>
    <col min="8711" max="8711" width="9.1640625" style="19"/>
    <col min="8712" max="8712" width="13.5" style="19" customWidth="1"/>
    <col min="8713" max="8713" width="9.1640625" style="19"/>
    <col min="8714" max="8714" width="10.1640625" style="19" customWidth="1"/>
    <col min="8715" max="8715" width="13.6640625" style="19" customWidth="1"/>
    <col min="8716" max="8961" width="9.1640625" style="19"/>
    <col min="8962" max="8962" width="10.5" style="19" customWidth="1"/>
    <col min="8963" max="8963" width="9.1640625" style="19"/>
    <col min="8964" max="8964" width="10.6640625" style="19" customWidth="1"/>
    <col min="8965" max="8965" width="9.1640625" style="19"/>
    <col min="8966" max="8966" width="10.5" style="19" customWidth="1"/>
    <col min="8967" max="8967" width="9.1640625" style="19"/>
    <col min="8968" max="8968" width="13.5" style="19" customWidth="1"/>
    <col min="8969" max="8969" width="9.1640625" style="19"/>
    <col min="8970" max="8970" width="10.1640625" style="19" customWidth="1"/>
    <col min="8971" max="8971" width="13.6640625" style="19" customWidth="1"/>
    <col min="8972" max="9217" width="9.1640625" style="19"/>
    <col min="9218" max="9218" width="10.5" style="19" customWidth="1"/>
    <col min="9219" max="9219" width="9.1640625" style="19"/>
    <col min="9220" max="9220" width="10.6640625" style="19" customWidth="1"/>
    <col min="9221" max="9221" width="9.1640625" style="19"/>
    <col min="9222" max="9222" width="10.5" style="19" customWidth="1"/>
    <col min="9223" max="9223" width="9.1640625" style="19"/>
    <col min="9224" max="9224" width="13.5" style="19" customWidth="1"/>
    <col min="9225" max="9225" width="9.1640625" style="19"/>
    <col min="9226" max="9226" width="10.1640625" style="19" customWidth="1"/>
    <col min="9227" max="9227" width="13.6640625" style="19" customWidth="1"/>
    <col min="9228" max="9473" width="9.1640625" style="19"/>
    <col min="9474" max="9474" width="10.5" style="19" customWidth="1"/>
    <col min="9475" max="9475" width="9.1640625" style="19"/>
    <col min="9476" max="9476" width="10.6640625" style="19" customWidth="1"/>
    <col min="9477" max="9477" width="9.1640625" style="19"/>
    <col min="9478" max="9478" width="10.5" style="19" customWidth="1"/>
    <col min="9479" max="9479" width="9.1640625" style="19"/>
    <col min="9480" max="9480" width="13.5" style="19" customWidth="1"/>
    <col min="9481" max="9481" width="9.1640625" style="19"/>
    <col min="9482" max="9482" width="10.1640625" style="19" customWidth="1"/>
    <col min="9483" max="9483" width="13.6640625" style="19" customWidth="1"/>
    <col min="9484" max="9729" width="9.1640625" style="19"/>
    <col min="9730" max="9730" width="10.5" style="19" customWidth="1"/>
    <col min="9731" max="9731" width="9.1640625" style="19"/>
    <col min="9732" max="9732" width="10.6640625" style="19" customWidth="1"/>
    <col min="9733" max="9733" width="9.1640625" style="19"/>
    <col min="9734" max="9734" width="10.5" style="19" customWidth="1"/>
    <col min="9735" max="9735" width="9.1640625" style="19"/>
    <col min="9736" max="9736" width="13.5" style="19" customWidth="1"/>
    <col min="9737" max="9737" width="9.1640625" style="19"/>
    <col min="9738" max="9738" width="10.1640625" style="19" customWidth="1"/>
    <col min="9739" max="9739" width="13.6640625" style="19" customWidth="1"/>
    <col min="9740" max="9985" width="9.1640625" style="19"/>
    <col min="9986" max="9986" width="10.5" style="19" customWidth="1"/>
    <col min="9987" max="9987" width="9.1640625" style="19"/>
    <col min="9988" max="9988" width="10.6640625" style="19" customWidth="1"/>
    <col min="9989" max="9989" width="9.1640625" style="19"/>
    <col min="9990" max="9990" width="10.5" style="19" customWidth="1"/>
    <col min="9991" max="9991" width="9.1640625" style="19"/>
    <col min="9992" max="9992" width="13.5" style="19" customWidth="1"/>
    <col min="9993" max="9993" width="9.1640625" style="19"/>
    <col min="9994" max="9994" width="10.1640625" style="19" customWidth="1"/>
    <col min="9995" max="9995" width="13.6640625" style="19" customWidth="1"/>
    <col min="9996" max="10241" width="9.1640625" style="19"/>
    <col min="10242" max="10242" width="10.5" style="19" customWidth="1"/>
    <col min="10243" max="10243" width="9.1640625" style="19"/>
    <col min="10244" max="10244" width="10.6640625" style="19" customWidth="1"/>
    <col min="10245" max="10245" width="9.1640625" style="19"/>
    <col min="10246" max="10246" width="10.5" style="19" customWidth="1"/>
    <col min="10247" max="10247" width="9.1640625" style="19"/>
    <col min="10248" max="10248" width="13.5" style="19" customWidth="1"/>
    <col min="10249" max="10249" width="9.1640625" style="19"/>
    <col min="10250" max="10250" width="10.1640625" style="19" customWidth="1"/>
    <col min="10251" max="10251" width="13.6640625" style="19" customWidth="1"/>
    <col min="10252" max="10497" width="9.1640625" style="19"/>
    <col min="10498" max="10498" width="10.5" style="19" customWidth="1"/>
    <col min="10499" max="10499" width="9.1640625" style="19"/>
    <col min="10500" max="10500" width="10.6640625" style="19" customWidth="1"/>
    <col min="10501" max="10501" width="9.1640625" style="19"/>
    <col min="10502" max="10502" width="10.5" style="19" customWidth="1"/>
    <col min="10503" max="10503" width="9.1640625" style="19"/>
    <col min="10504" max="10504" width="13.5" style="19" customWidth="1"/>
    <col min="10505" max="10505" width="9.1640625" style="19"/>
    <col min="10506" max="10506" width="10.1640625" style="19" customWidth="1"/>
    <col min="10507" max="10507" width="13.6640625" style="19" customWidth="1"/>
    <col min="10508" max="10753" width="9.1640625" style="19"/>
    <col min="10754" max="10754" width="10.5" style="19" customWidth="1"/>
    <col min="10755" max="10755" width="9.1640625" style="19"/>
    <col min="10756" max="10756" width="10.6640625" style="19" customWidth="1"/>
    <col min="10757" max="10757" width="9.1640625" style="19"/>
    <col min="10758" max="10758" width="10.5" style="19" customWidth="1"/>
    <col min="10759" max="10759" width="9.1640625" style="19"/>
    <col min="10760" max="10760" width="13.5" style="19" customWidth="1"/>
    <col min="10761" max="10761" width="9.1640625" style="19"/>
    <col min="10762" max="10762" width="10.1640625" style="19" customWidth="1"/>
    <col min="10763" max="10763" width="13.6640625" style="19" customWidth="1"/>
    <col min="10764" max="11009" width="9.1640625" style="19"/>
    <col min="11010" max="11010" width="10.5" style="19" customWidth="1"/>
    <col min="11011" max="11011" width="9.1640625" style="19"/>
    <col min="11012" max="11012" width="10.6640625" style="19" customWidth="1"/>
    <col min="11013" max="11013" width="9.1640625" style="19"/>
    <col min="11014" max="11014" width="10.5" style="19" customWidth="1"/>
    <col min="11015" max="11015" width="9.1640625" style="19"/>
    <col min="11016" max="11016" width="13.5" style="19" customWidth="1"/>
    <col min="11017" max="11017" width="9.1640625" style="19"/>
    <col min="11018" max="11018" width="10.1640625" style="19" customWidth="1"/>
    <col min="11019" max="11019" width="13.6640625" style="19" customWidth="1"/>
    <col min="11020" max="11265" width="9.1640625" style="19"/>
    <col min="11266" max="11266" width="10.5" style="19" customWidth="1"/>
    <col min="11267" max="11267" width="9.1640625" style="19"/>
    <col min="11268" max="11268" width="10.6640625" style="19" customWidth="1"/>
    <col min="11269" max="11269" width="9.1640625" style="19"/>
    <col min="11270" max="11270" width="10.5" style="19" customWidth="1"/>
    <col min="11271" max="11271" width="9.1640625" style="19"/>
    <col min="11272" max="11272" width="13.5" style="19" customWidth="1"/>
    <col min="11273" max="11273" width="9.1640625" style="19"/>
    <col min="11274" max="11274" width="10.1640625" style="19" customWidth="1"/>
    <col min="11275" max="11275" width="13.6640625" style="19" customWidth="1"/>
    <col min="11276" max="11521" width="9.1640625" style="19"/>
    <col min="11522" max="11522" width="10.5" style="19" customWidth="1"/>
    <col min="11523" max="11523" width="9.1640625" style="19"/>
    <col min="11524" max="11524" width="10.6640625" style="19" customWidth="1"/>
    <col min="11525" max="11525" width="9.1640625" style="19"/>
    <col min="11526" max="11526" width="10.5" style="19" customWidth="1"/>
    <col min="11527" max="11527" width="9.1640625" style="19"/>
    <col min="11528" max="11528" width="13.5" style="19" customWidth="1"/>
    <col min="11529" max="11529" width="9.1640625" style="19"/>
    <col min="11530" max="11530" width="10.1640625" style="19" customWidth="1"/>
    <col min="11531" max="11531" width="13.6640625" style="19" customWidth="1"/>
    <col min="11532" max="11777" width="9.1640625" style="19"/>
    <col min="11778" max="11778" width="10.5" style="19" customWidth="1"/>
    <col min="11779" max="11779" width="9.1640625" style="19"/>
    <col min="11780" max="11780" width="10.6640625" style="19" customWidth="1"/>
    <col min="11781" max="11781" width="9.1640625" style="19"/>
    <col min="11782" max="11782" width="10.5" style="19" customWidth="1"/>
    <col min="11783" max="11783" width="9.1640625" style="19"/>
    <col min="11784" max="11784" width="13.5" style="19" customWidth="1"/>
    <col min="11785" max="11785" width="9.1640625" style="19"/>
    <col min="11786" max="11786" width="10.1640625" style="19" customWidth="1"/>
    <col min="11787" max="11787" width="13.6640625" style="19" customWidth="1"/>
    <col min="11788" max="12033" width="9.1640625" style="19"/>
    <col min="12034" max="12034" width="10.5" style="19" customWidth="1"/>
    <col min="12035" max="12035" width="9.1640625" style="19"/>
    <col min="12036" max="12036" width="10.6640625" style="19" customWidth="1"/>
    <col min="12037" max="12037" width="9.1640625" style="19"/>
    <col min="12038" max="12038" width="10.5" style="19" customWidth="1"/>
    <col min="12039" max="12039" width="9.1640625" style="19"/>
    <col min="12040" max="12040" width="13.5" style="19" customWidth="1"/>
    <col min="12041" max="12041" width="9.1640625" style="19"/>
    <col min="12042" max="12042" width="10.1640625" style="19" customWidth="1"/>
    <col min="12043" max="12043" width="13.6640625" style="19" customWidth="1"/>
    <col min="12044" max="12289" width="9.1640625" style="19"/>
    <col min="12290" max="12290" width="10.5" style="19" customWidth="1"/>
    <col min="12291" max="12291" width="9.1640625" style="19"/>
    <col min="12292" max="12292" width="10.6640625" style="19" customWidth="1"/>
    <col min="12293" max="12293" width="9.1640625" style="19"/>
    <col min="12294" max="12294" width="10.5" style="19" customWidth="1"/>
    <col min="12295" max="12295" width="9.1640625" style="19"/>
    <col min="12296" max="12296" width="13.5" style="19" customWidth="1"/>
    <col min="12297" max="12297" width="9.1640625" style="19"/>
    <col min="12298" max="12298" width="10.1640625" style="19" customWidth="1"/>
    <col min="12299" max="12299" width="13.6640625" style="19" customWidth="1"/>
    <col min="12300" max="12545" width="9.1640625" style="19"/>
    <col min="12546" max="12546" width="10.5" style="19" customWidth="1"/>
    <col min="12547" max="12547" width="9.1640625" style="19"/>
    <col min="12548" max="12548" width="10.6640625" style="19" customWidth="1"/>
    <col min="12549" max="12549" width="9.1640625" style="19"/>
    <col min="12550" max="12550" width="10.5" style="19" customWidth="1"/>
    <col min="12551" max="12551" width="9.1640625" style="19"/>
    <col min="12552" max="12552" width="13.5" style="19" customWidth="1"/>
    <col min="12553" max="12553" width="9.1640625" style="19"/>
    <col min="12554" max="12554" width="10.1640625" style="19" customWidth="1"/>
    <col min="12555" max="12555" width="13.6640625" style="19" customWidth="1"/>
    <col min="12556" max="12801" width="9.1640625" style="19"/>
    <col min="12802" max="12802" width="10.5" style="19" customWidth="1"/>
    <col min="12803" max="12803" width="9.1640625" style="19"/>
    <col min="12804" max="12804" width="10.6640625" style="19" customWidth="1"/>
    <col min="12805" max="12805" width="9.1640625" style="19"/>
    <col min="12806" max="12806" width="10.5" style="19" customWidth="1"/>
    <col min="12807" max="12807" width="9.1640625" style="19"/>
    <col min="12808" max="12808" width="13.5" style="19" customWidth="1"/>
    <col min="12809" max="12809" width="9.1640625" style="19"/>
    <col min="12810" max="12810" width="10.1640625" style="19" customWidth="1"/>
    <col min="12811" max="12811" width="13.6640625" style="19" customWidth="1"/>
    <col min="12812" max="13057" width="9.1640625" style="19"/>
    <col min="13058" max="13058" width="10.5" style="19" customWidth="1"/>
    <col min="13059" max="13059" width="9.1640625" style="19"/>
    <col min="13060" max="13060" width="10.6640625" style="19" customWidth="1"/>
    <col min="13061" max="13061" width="9.1640625" style="19"/>
    <col min="13062" max="13062" width="10.5" style="19" customWidth="1"/>
    <col min="13063" max="13063" width="9.1640625" style="19"/>
    <col min="13064" max="13064" width="13.5" style="19" customWidth="1"/>
    <col min="13065" max="13065" width="9.1640625" style="19"/>
    <col min="13066" max="13066" width="10.1640625" style="19" customWidth="1"/>
    <col min="13067" max="13067" width="13.6640625" style="19" customWidth="1"/>
    <col min="13068" max="13313" width="9.1640625" style="19"/>
    <col min="13314" max="13314" width="10.5" style="19" customWidth="1"/>
    <col min="13315" max="13315" width="9.1640625" style="19"/>
    <col min="13316" max="13316" width="10.6640625" style="19" customWidth="1"/>
    <col min="13317" max="13317" width="9.1640625" style="19"/>
    <col min="13318" max="13318" width="10.5" style="19" customWidth="1"/>
    <col min="13319" max="13319" width="9.1640625" style="19"/>
    <col min="13320" max="13320" width="13.5" style="19" customWidth="1"/>
    <col min="13321" max="13321" width="9.1640625" style="19"/>
    <col min="13322" max="13322" width="10.1640625" style="19" customWidth="1"/>
    <col min="13323" max="13323" width="13.6640625" style="19" customWidth="1"/>
    <col min="13324" max="13569" width="9.1640625" style="19"/>
    <col min="13570" max="13570" width="10.5" style="19" customWidth="1"/>
    <col min="13571" max="13571" width="9.1640625" style="19"/>
    <col min="13572" max="13572" width="10.6640625" style="19" customWidth="1"/>
    <col min="13573" max="13573" width="9.1640625" style="19"/>
    <col min="13574" max="13574" width="10.5" style="19" customWidth="1"/>
    <col min="13575" max="13575" width="9.1640625" style="19"/>
    <col min="13576" max="13576" width="13.5" style="19" customWidth="1"/>
    <col min="13577" max="13577" width="9.1640625" style="19"/>
    <col min="13578" max="13578" width="10.1640625" style="19" customWidth="1"/>
    <col min="13579" max="13579" width="13.6640625" style="19" customWidth="1"/>
    <col min="13580" max="13825" width="9.1640625" style="19"/>
    <col min="13826" max="13826" width="10.5" style="19" customWidth="1"/>
    <col min="13827" max="13827" width="9.1640625" style="19"/>
    <col min="13828" max="13828" width="10.6640625" style="19" customWidth="1"/>
    <col min="13829" max="13829" width="9.1640625" style="19"/>
    <col min="13830" max="13830" width="10.5" style="19" customWidth="1"/>
    <col min="13831" max="13831" width="9.1640625" style="19"/>
    <col min="13832" max="13832" width="13.5" style="19" customWidth="1"/>
    <col min="13833" max="13833" width="9.1640625" style="19"/>
    <col min="13834" max="13834" width="10.1640625" style="19" customWidth="1"/>
    <col min="13835" max="13835" width="13.6640625" style="19" customWidth="1"/>
    <col min="13836" max="14081" width="9.1640625" style="19"/>
    <col min="14082" max="14082" width="10.5" style="19" customWidth="1"/>
    <col min="14083" max="14083" width="9.1640625" style="19"/>
    <col min="14084" max="14084" width="10.6640625" style="19" customWidth="1"/>
    <col min="14085" max="14085" width="9.1640625" style="19"/>
    <col min="14086" max="14086" width="10.5" style="19" customWidth="1"/>
    <col min="14087" max="14087" width="9.1640625" style="19"/>
    <col min="14088" max="14088" width="13.5" style="19" customWidth="1"/>
    <col min="14089" max="14089" width="9.1640625" style="19"/>
    <col min="14090" max="14090" width="10.1640625" style="19" customWidth="1"/>
    <col min="14091" max="14091" width="13.6640625" style="19" customWidth="1"/>
    <col min="14092" max="14337" width="9.1640625" style="19"/>
    <col min="14338" max="14338" width="10.5" style="19" customWidth="1"/>
    <col min="14339" max="14339" width="9.1640625" style="19"/>
    <col min="14340" max="14340" width="10.6640625" style="19" customWidth="1"/>
    <col min="14341" max="14341" width="9.1640625" style="19"/>
    <col min="14342" max="14342" width="10.5" style="19" customWidth="1"/>
    <col min="14343" max="14343" width="9.1640625" style="19"/>
    <col min="14344" max="14344" width="13.5" style="19" customWidth="1"/>
    <col min="14345" max="14345" width="9.1640625" style="19"/>
    <col min="14346" max="14346" width="10.1640625" style="19" customWidth="1"/>
    <col min="14347" max="14347" width="13.6640625" style="19" customWidth="1"/>
    <col min="14348" max="14593" width="9.1640625" style="19"/>
    <col min="14594" max="14594" width="10.5" style="19" customWidth="1"/>
    <col min="14595" max="14595" width="9.1640625" style="19"/>
    <col min="14596" max="14596" width="10.6640625" style="19" customWidth="1"/>
    <col min="14597" max="14597" width="9.1640625" style="19"/>
    <col min="14598" max="14598" width="10.5" style="19" customWidth="1"/>
    <col min="14599" max="14599" width="9.1640625" style="19"/>
    <col min="14600" max="14600" width="13.5" style="19" customWidth="1"/>
    <col min="14601" max="14601" width="9.1640625" style="19"/>
    <col min="14602" max="14602" width="10.1640625" style="19" customWidth="1"/>
    <col min="14603" max="14603" width="13.6640625" style="19" customWidth="1"/>
    <col min="14604" max="14849" width="9.1640625" style="19"/>
    <col min="14850" max="14850" width="10.5" style="19" customWidth="1"/>
    <col min="14851" max="14851" width="9.1640625" style="19"/>
    <col min="14852" max="14852" width="10.6640625" style="19" customWidth="1"/>
    <col min="14853" max="14853" width="9.1640625" style="19"/>
    <col min="14854" max="14854" width="10.5" style="19" customWidth="1"/>
    <col min="14855" max="14855" width="9.1640625" style="19"/>
    <col min="14856" max="14856" width="13.5" style="19" customWidth="1"/>
    <col min="14857" max="14857" width="9.1640625" style="19"/>
    <col min="14858" max="14858" width="10.1640625" style="19" customWidth="1"/>
    <col min="14859" max="14859" width="13.6640625" style="19" customWidth="1"/>
    <col min="14860" max="15105" width="9.1640625" style="19"/>
    <col min="15106" max="15106" width="10.5" style="19" customWidth="1"/>
    <col min="15107" max="15107" width="9.1640625" style="19"/>
    <col min="15108" max="15108" width="10.6640625" style="19" customWidth="1"/>
    <col min="15109" max="15109" width="9.1640625" style="19"/>
    <col min="15110" max="15110" width="10.5" style="19" customWidth="1"/>
    <col min="15111" max="15111" width="9.1640625" style="19"/>
    <col min="15112" max="15112" width="13.5" style="19" customWidth="1"/>
    <col min="15113" max="15113" width="9.1640625" style="19"/>
    <col min="15114" max="15114" width="10.1640625" style="19" customWidth="1"/>
    <col min="15115" max="15115" width="13.6640625" style="19" customWidth="1"/>
    <col min="15116" max="15361" width="9.1640625" style="19"/>
    <col min="15362" max="15362" width="10.5" style="19" customWidth="1"/>
    <col min="15363" max="15363" width="9.1640625" style="19"/>
    <col min="15364" max="15364" width="10.6640625" style="19" customWidth="1"/>
    <col min="15365" max="15365" width="9.1640625" style="19"/>
    <col min="15366" max="15366" width="10.5" style="19" customWidth="1"/>
    <col min="15367" max="15367" width="9.1640625" style="19"/>
    <col min="15368" max="15368" width="13.5" style="19" customWidth="1"/>
    <col min="15369" max="15369" width="9.1640625" style="19"/>
    <col min="15370" max="15370" width="10.1640625" style="19" customWidth="1"/>
    <col min="15371" max="15371" width="13.6640625" style="19" customWidth="1"/>
    <col min="15372" max="15617" width="9.1640625" style="19"/>
    <col min="15618" max="15618" width="10.5" style="19" customWidth="1"/>
    <col min="15619" max="15619" width="9.1640625" style="19"/>
    <col min="15620" max="15620" width="10.6640625" style="19" customWidth="1"/>
    <col min="15621" max="15621" width="9.1640625" style="19"/>
    <col min="15622" max="15622" width="10.5" style="19" customWidth="1"/>
    <col min="15623" max="15623" width="9.1640625" style="19"/>
    <col min="15624" max="15624" width="13.5" style="19" customWidth="1"/>
    <col min="15625" max="15625" width="9.1640625" style="19"/>
    <col min="15626" max="15626" width="10.1640625" style="19" customWidth="1"/>
    <col min="15627" max="15627" width="13.6640625" style="19" customWidth="1"/>
    <col min="15628" max="15873" width="9.1640625" style="19"/>
    <col min="15874" max="15874" width="10.5" style="19" customWidth="1"/>
    <col min="15875" max="15875" width="9.1640625" style="19"/>
    <col min="15876" max="15876" width="10.6640625" style="19" customWidth="1"/>
    <col min="15877" max="15877" width="9.1640625" style="19"/>
    <col min="15878" max="15878" width="10.5" style="19" customWidth="1"/>
    <col min="15879" max="15879" width="9.1640625" style="19"/>
    <col min="15880" max="15880" width="13.5" style="19" customWidth="1"/>
    <col min="15881" max="15881" width="9.1640625" style="19"/>
    <col min="15882" max="15882" width="10.1640625" style="19" customWidth="1"/>
    <col min="15883" max="15883" width="13.6640625" style="19" customWidth="1"/>
    <col min="15884" max="16129" width="9.1640625" style="19"/>
    <col min="16130" max="16130" width="10.5" style="19" customWidth="1"/>
    <col min="16131" max="16131" width="9.1640625" style="19"/>
    <col min="16132" max="16132" width="10.6640625" style="19" customWidth="1"/>
    <col min="16133" max="16133" width="9.1640625" style="19"/>
    <col min="16134" max="16134" width="10.5" style="19" customWidth="1"/>
    <col min="16135" max="16135" width="9.1640625" style="19"/>
    <col min="16136" max="16136" width="13.5" style="19" customWidth="1"/>
    <col min="16137" max="16137" width="9.1640625" style="19"/>
    <col min="16138" max="16138" width="10.1640625" style="19" customWidth="1"/>
    <col min="16139" max="16139" width="13.6640625" style="19" customWidth="1"/>
    <col min="16140" max="16384" width="9.1640625" style="19"/>
  </cols>
  <sheetData>
    <row r="1" spans="1:12" s="40" customFormat="1">
      <c r="A1" s="39" t="s">
        <v>51</v>
      </c>
      <c r="B1" s="39" t="s">
        <v>52</v>
      </c>
      <c r="C1" s="39" t="s">
        <v>53</v>
      </c>
      <c r="D1" s="39" t="s">
        <v>54</v>
      </c>
      <c r="E1" s="39" t="s">
        <v>55</v>
      </c>
      <c r="F1" s="39" t="s">
        <v>56</v>
      </c>
      <c r="G1" s="39" t="s">
        <v>57</v>
      </c>
      <c r="H1" s="39" t="s">
        <v>58</v>
      </c>
      <c r="I1" s="39" t="s">
        <v>59</v>
      </c>
      <c r="J1" s="39" t="s">
        <v>60</v>
      </c>
      <c r="K1" s="39" t="s">
        <v>61</v>
      </c>
      <c r="L1" s="39" t="s">
        <v>62</v>
      </c>
    </row>
    <row r="2" spans="1:12">
      <c r="A2" s="41">
        <v>12.5</v>
      </c>
      <c r="B2" s="41">
        <v>2.2999999999999998</v>
      </c>
      <c r="C2" s="29">
        <v>60</v>
      </c>
      <c r="D2" s="29">
        <v>10</v>
      </c>
      <c r="E2" s="29">
        <v>171</v>
      </c>
      <c r="F2" s="29">
        <v>3</v>
      </c>
      <c r="G2" s="29">
        <v>110</v>
      </c>
      <c r="H2" s="29">
        <v>0</v>
      </c>
      <c r="I2" s="35">
        <v>38</v>
      </c>
      <c r="J2" s="29">
        <v>46</v>
      </c>
      <c r="K2" s="29">
        <v>0</v>
      </c>
      <c r="L2" s="29">
        <v>0</v>
      </c>
    </row>
    <row r="3" spans="1:12">
      <c r="A3" s="41">
        <v>14.5</v>
      </c>
      <c r="B3" s="41">
        <v>2.7</v>
      </c>
      <c r="C3" s="29">
        <v>69</v>
      </c>
      <c r="D3" s="29">
        <v>8</v>
      </c>
      <c r="E3" s="29">
        <v>213</v>
      </c>
      <c r="F3" s="29">
        <v>5</v>
      </c>
      <c r="G3" s="29">
        <v>134</v>
      </c>
      <c r="H3" s="29">
        <v>0</v>
      </c>
      <c r="I3" s="35">
        <v>38</v>
      </c>
      <c r="J3" s="29">
        <v>73</v>
      </c>
      <c r="K3" s="29">
        <v>0</v>
      </c>
      <c r="L3" s="29">
        <v>0</v>
      </c>
    </row>
    <row r="4" spans="1:12">
      <c r="A4" s="41">
        <v>19</v>
      </c>
      <c r="B4" s="41">
        <v>3.1</v>
      </c>
      <c r="C4" s="29">
        <v>79</v>
      </c>
      <c r="D4" s="29">
        <v>7</v>
      </c>
      <c r="E4" s="29">
        <v>255</v>
      </c>
      <c r="F4" s="29">
        <v>2</v>
      </c>
      <c r="G4" s="29">
        <v>98</v>
      </c>
      <c r="H4" s="29">
        <v>1</v>
      </c>
      <c r="I4" s="35">
        <v>39</v>
      </c>
      <c r="J4" s="29">
        <v>64</v>
      </c>
      <c r="K4" s="29">
        <v>0</v>
      </c>
      <c r="L4" s="29">
        <v>0</v>
      </c>
    </row>
    <row r="5" spans="1:12">
      <c r="A5" s="41">
        <v>18.2</v>
      </c>
      <c r="B5" s="41">
        <v>2.6</v>
      </c>
      <c r="C5" s="29">
        <v>66</v>
      </c>
      <c r="D5" s="29">
        <v>7</v>
      </c>
      <c r="E5" s="29">
        <v>287</v>
      </c>
      <c r="F5" s="29">
        <v>1</v>
      </c>
      <c r="G5" s="29">
        <v>85</v>
      </c>
      <c r="H5" s="29">
        <v>1</v>
      </c>
      <c r="I5" s="35">
        <v>38</v>
      </c>
      <c r="J5" s="29">
        <v>66</v>
      </c>
      <c r="K5" s="29">
        <v>1</v>
      </c>
      <c r="L5" s="29">
        <v>0</v>
      </c>
    </row>
    <row r="6" spans="1:12">
      <c r="A6" s="41">
        <v>7.6</v>
      </c>
      <c r="B6" s="41">
        <v>2</v>
      </c>
      <c r="C6" s="29">
        <v>51</v>
      </c>
      <c r="D6" s="29">
        <v>15</v>
      </c>
      <c r="E6" s="29">
        <v>112</v>
      </c>
      <c r="F6" s="29">
        <v>0</v>
      </c>
      <c r="G6" s="29">
        <v>72</v>
      </c>
      <c r="H6" s="29">
        <v>1</v>
      </c>
      <c r="I6" s="35">
        <v>40</v>
      </c>
      <c r="J6" s="29">
        <v>29</v>
      </c>
      <c r="K6" s="29">
        <v>0</v>
      </c>
      <c r="L6" s="29">
        <v>0</v>
      </c>
    </row>
    <row r="7" spans="1:12">
      <c r="A7" s="41">
        <v>18.5</v>
      </c>
      <c r="B7" s="41">
        <v>2.7</v>
      </c>
      <c r="C7" s="29">
        <v>62</v>
      </c>
      <c r="D7" s="29">
        <v>6</v>
      </c>
      <c r="E7" s="29">
        <v>238</v>
      </c>
      <c r="F7" s="29">
        <v>0</v>
      </c>
      <c r="G7" s="29">
        <v>77</v>
      </c>
      <c r="H7" s="29">
        <v>1</v>
      </c>
      <c r="I7" s="35">
        <v>37</v>
      </c>
      <c r="J7" s="29">
        <v>40</v>
      </c>
      <c r="K7" s="29">
        <v>1</v>
      </c>
      <c r="L7" s="29">
        <v>0</v>
      </c>
    </row>
    <row r="8" spans="1:12">
      <c r="A8" s="41">
        <v>13.1</v>
      </c>
      <c r="B8" s="41">
        <v>2.4</v>
      </c>
      <c r="C8" s="29">
        <v>61</v>
      </c>
      <c r="D8" s="29">
        <v>7</v>
      </c>
      <c r="E8" s="29">
        <v>124</v>
      </c>
      <c r="F8" s="29">
        <v>2</v>
      </c>
      <c r="G8" s="29">
        <v>100</v>
      </c>
      <c r="H8" s="29">
        <v>1</v>
      </c>
      <c r="I8" s="35">
        <v>37</v>
      </c>
      <c r="J8" s="29">
        <v>69</v>
      </c>
      <c r="K8" s="29">
        <v>0</v>
      </c>
      <c r="L8" s="29">
        <v>0</v>
      </c>
    </row>
    <row r="9" spans="1:12">
      <c r="A9" s="41">
        <v>14.9</v>
      </c>
      <c r="B9" s="41">
        <v>2.5</v>
      </c>
      <c r="C9" s="29">
        <v>59</v>
      </c>
      <c r="D9" s="29">
        <v>6</v>
      </c>
      <c r="E9" s="29">
        <v>214</v>
      </c>
      <c r="F9" s="29">
        <v>2</v>
      </c>
      <c r="G9" s="29">
        <v>95</v>
      </c>
      <c r="H9" s="29">
        <v>0</v>
      </c>
      <c r="I9" s="35">
        <v>36</v>
      </c>
      <c r="J9" s="29">
        <v>45</v>
      </c>
      <c r="K9" s="29">
        <v>1</v>
      </c>
      <c r="L9" s="29">
        <v>0</v>
      </c>
    </row>
    <row r="10" spans="1:12">
      <c r="A10" s="41">
        <v>17.100000000000001</v>
      </c>
      <c r="B10" s="41">
        <v>2.7</v>
      </c>
      <c r="C10" s="29">
        <v>65</v>
      </c>
      <c r="D10" s="29">
        <v>8</v>
      </c>
      <c r="E10" s="29">
        <v>215</v>
      </c>
      <c r="F10" s="29">
        <v>3</v>
      </c>
      <c r="G10" s="29">
        <v>112</v>
      </c>
      <c r="H10" s="29">
        <v>0</v>
      </c>
      <c r="I10" s="35">
        <v>40</v>
      </c>
      <c r="J10" s="29">
        <v>42</v>
      </c>
      <c r="K10" s="29">
        <v>0</v>
      </c>
      <c r="L10" s="29">
        <v>0</v>
      </c>
    </row>
    <row r="11" spans="1:12">
      <c r="A11" s="41">
        <v>9.1999999999999993</v>
      </c>
      <c r="B11" s="41">
        <v>2.1</v>
      </c>
      <c r="C11" s="29">
        <v>55</v>
      </c>
      <c r="D11" s="29">
        <v>16</v>
      </c>
      <c r="E11" s="29">
        <v>154</v>
      </c>
      <c r="F11" s="29">
        <v>5</v>
      </c>
      <c r="G11" s="29">
        <v>135</v>
      </c>
      <c r="H11" s="29">
        <v>1</v>
      </c>
      <c r="I11" s="35">
        <v>43</v>
      </c>
      <c r="J11" s="29">
        <v>34</v>
      </c>
      <c r="K11" s="29">
        <v>0</v>
      </c>
      <c r="L11" s="29">
        <v>1</v>
      </c>
    </row>
    <row r="12" spans="1:12">
      <c r="A12" s="41">
        <v>10.3</v>
      </c>
      <c r="B12" s="41">
        <v>2.2000000000000002</v>
      </c>
      <c r="C12" s="29">
        <v>65</v>
      </c>
      <c r="D12" s="29">
        <v>10</v>
      </c>
      <c r="E12" s="29">
        <v>97</v>
      </c>
      <c r="F12" s="29">
        <v>2</v>
      </c>
      <c r="G12" s="29">
        <v>100</v>
      </c>
      <c r="H12" s="29">
        <v>0</v>
      </c>
      <c r="I12" s="35">
        <v>40</v>
      </c>
      <c r="J12" s="29">
        <v>51</v>
      </c>
      <c r="K12" s="29">
        <v>0</v>
      </c>
      <c r="L12" s="29">
        <v>0</v>
      </c>
    </row>
    <row r="13" spans="1:12">
      <c r="A13" s="41">
        <v>19.3</v>
      </c>
      <c r="B13" s="41">
        <v>3.1</v>
      </c>
      <c r="C13" s="29">
        <v>74</v>
      </c>
      <c r="D13" s="29">
        <v>7</v>
      </c>
      <c r="E13" s="29">
        <v>301</v>
      </c>
      <c r="F13" s="29">
        <v>2</v>
      </c>
      <c r="G13" s="29">
        <v>96</v>
      </c>
      <c r="H13" s="29">
        <v>0</v>
      </c>
      <c r="I13" s="35">
        <v>40</v>
      </c>
      <c r="J13" s="29">
        <v>86</v>
      </c>
      <c r="K13" s="29">
        <v>0</v>
      </c>
      <c r="L13" s="29">
        <v>0</v>
      </c>
    </row>
    <row r="14" spans="1:12">
      <c r="A14" s="41">
        <v>8.1</v>
      </c>
      <c r="B14" s="41">
        <v>1.8</v>
      </c>
      <c r="C14" s="29">
        <v>43</v>
      </c>
      <c r="D14" s="29">
        <v>23</v>
      </c>
      <c r="E14" s="29">
        <v>123</v>
      </c>
      <c r="F14" s="29">
        <v>1</v>
      </c>
      <c r="G14" s="29">
        <v>72</v>
      </c>
      <c r="H14" s="29">
        <v>1</v>
      </c>
      <c r="I14" s="35">
        <v>44</v>
      </c>
      <c r="J14" s="29">
        <v>19</v>
      </c>
      <c r="K14" s="29">
        <v>0</v>
      </c>
      <c r="L14" s="29">
        <v>1</v>
      </c>
    </row>
    <row r="15" spans="1:12">
      <c r="A15" s="41">
        <v>9.1</v>
      </c>
      <c r="B15" s="41">
        <v>3.3</v>
      </c>
      <c r="C15" s="29">
        <v>78</v>
      </c>
      <c r="D15" s="29">
        <v>3</v>
      </c>
      <c r="E15" s="29">
        <v>148</v>
      </c>
      <c r="F15" s="29">
        <v>0</v>
      </c>
      <c r="G15" s="29">
        <v>73</v>
      </c>
      <c r="H15" s="29">
        <v>0</v>
      </c>
      <c r="I15" s="35">
        <v>36</v>
      </c>
      <c r="J15" s="29">
        <v>59</v>
      </c>
      <c r="K15" s="29">
        <v>0</v>
      </c>
      <c r="L15" s="29">
        <v>0</v>
      </c>
    </row>
    <row r="16" spans="1:12">
      <c r="A16" s="41">
        <v>15.7</v>
      </c>
      <c r="B16" s="41">
        <v>2.8</v>
      </c>
      <c r="C16" s="29">
        <v>67</v>
      </c>
      <c r="D16" s="29">
        <v>9</v>
      </c>
      <c r="E16" s="29">
        <v>228</v>
      </c>
      <c r="F16" s="29">
        <v>1</v>
      </c>
      <c r="G16" s="29">
        <v>86</v>
      </c>
      <c r="H16" s="29">
        <v>0</v>
      </c>
      <c r="I16" s="35">
        <v>38</v>
      </c>
      <c r="J16" s="29">
        <v>70</v>
      </c>
      <c r="K16" s="29">
        <v>0</v>
      </c>
      <c r="L16" s="29">
        <v>0</v>
      </c>
    </row>
    <row r="17" spans="1:12">
      <c r="A17" s="41">
        <v>9.8000000000000007</v>
      </c>
      <c r="B17" s="41">
        <v>2.1</v>
      </c>
      <c r="C17" s="29">
        <v>62</v>
      </c>
      <c r="D17" s="29">
        <v>16</v>
      </c>
      <c r="E17" s="29">
        <v>136</v>
      </c>
      <c r="F17" s="29">
        <v>4</v>
      </c>
      <c r="G17" s="29">
        <v>121</v>
      </c>
      <c r="H17" s="29">
        <v>1</v>
      </c>
      <c r="I17" s="35">
        <v>41</v>
      </c>
      <c r="J17" s="29">
        <v>44</v>
      </c>
      <c r="K17" s="29">
        <v>0</v>
      </c>
      <c r="L17" s="29">
        <v>0</v>
      </c>
    </row>
    <row r="18" spans="1:12">
      <c r="A18" s="41">
        <v>19.5</v>
      </c>
      <c r="B18" s="41">
        <v>3.8</v>
      </c>
      <c r="C18" s="29">
        <v>99</v>
      </c>
      <c r="D18" s="29">
        <v>9</v>
      </c>
      <c r="E18" s="29">
        <v>369</v>
      </c>
      <c r="F18" s="29">
        <v>1</v>
      </c>
      <c r="G18" s="29">
        <v>85</v>
      </c>
      <c r="H18" s="29">
        <v>1</v>
      </c>
      <c r="I18" s="35">
        <v>38</v>
      </c>
      <c r="J18" s="29">
        <v>68</v>
      </c>
      <c r="K18" s="29">
        <v>0</v>
      </c>
      <c r="L18" s="29">
        <v>0</v>
      </c>
    </row>
    <row r="19" spans="1:12">
      <c r="A19" s="41">
        <v>16.2</v>
      </c>
      <c r="B19" s="41">
        <v>2.6</v>
      </c>
      <c r="C19" s="29">
        <v>67</v>
      </c>
      <c r="D19" s="29">
        <v>8</v>
      </c>
      <c r="E19" s="29">
        <v>187</v>
      </c>
      <c r="F19" s="29">
        <v>0</v>
      </c>
      <c r="G19" s="29">
        <v>73</v>
      </c>
      <c r="H19" s="29">
        <v>1</v>
      </c>
      <c r="I19" s="35">
        <v>41</v>
      </c>
      <c r="J19" s="29">
        <v>45</v>
      </c>
      <c r="K19" s="29">
        <v>0</v>
      </c>
      <c r="L19" s="29">
        <v>0</v>
      </c>
    </row>
    <row r="20" spans="1:12">
      <c r="A20" s="41">
        <v>8</v>
      </c>
      <c r="B20" s="41">
        <v>1.9</v>
      </c>
      <c r="C20" s="29">
        <v>51</v>
      </c>
      <c r="D20" s="29">
        <v>12</v>
      </c>
      <c r="E20" s="29">
        <v>66</v>
      </c>
      <c r="F20" s="29">
        <v>1</v>
      </c>
      <c r="G20" s="29">
        <v>90</v>
      </c>
      <c r="H20" s="29">
        <v>1</v>
      </c>
      <c r="I20" s="35">
        <v>40</v>
      </c>
      <c r="J20" s="29">
        <v>25</v>
      </c>
      <c r="K20" s="29">
        <v>1</v>
      </c>
      <c r="L20" s="29">
        <v>0</v>
      </c>
    </row>
    <row r="21" spans="1:12">
      <c r="A21" s="41">
        <v>12.2</v>
      </c>
      <c r="B21" s="41">
        <v>2.6</v>
      </c>
      <c r="C21" s="29">
        <v>71</v>
      </c>
      <c r="D21" s="29">
        <v>13</v>
      </c>
      <c r="E21" s="29">
        <v>116</v>
      </c>
      <c r="F21" s="29">
        <v>0</v>
      </c>
      <c r="G21" s="29">
        <v>82</v>
      </c>
      <c r="H21" s="29">
        <v>1</v>
      </c>
      <c r="I21" s="35">
        <v>40</v>
      </c>
      <c r="J21" s="29">
        <v>51</v>
      </c>
      <c r="K21" s="29">
        <v>0</v>
      </c>
      <c r="L21" s="29">
        <v>1</v>
      </c>
    </row>
    <row r="22" spans="1:12">
      <c r="A22" s="41">
        <v>11.1</v>
      </c>
      <c r="B22" s="41">
        <v>2.4</v>
      </c>
      <c r="C22" s="29">
        <v>65</v>
      </c>
      <c r="D22" s="29">
        <v>3</v>
      </c>
      <c r="E22" s="29">
        <v>144</v>
      </c>
      <c r="F22" s="29">
        <v>6</v>
      </c>
      <c r="G22" s="29">
        <v>168</v>
      </c>
      <c r="H22" s="29">
        <v>1</v>
      </c>
      <c r="I22" s="35">
        <v>27</v>
      </c>
      <c r="J22" s="29">
        <v>59</v>
      </c>
      <c r="K22" s="29">
        <v>0</v>
      </c>
      <c r="L22" s="29">
        <v>1</v>
      </c>
    </row>
    <row r="23" spans="1:12">
      <c r="A23" s="41">
        <v>16.8</v>
      </c>
      <c r="B23" s="41">
        <v>3</v>
      </c>
      <c r="C23" s="29">
        <v>86</v>
      </c>
      <c r="D23" s="29">
        <v>8</v>
      </c>
      <c r="E23" s="29">
        <v>201</v>
      </c>
      <c r="F23" s="29">
        <v>0</v>
      </c>
      <c r="G23" s="29">
        <v>80</v>
      </c>
      <c r="H23" s="29">
        <v>1</v>
      </c>
      <c r="I23" s="35">
        <v>37</v>
      </c>
      <c r="J23" s="29">
        <v>78</v>
      </c>
      <c r="K23" s="29">
        <v>0</v>
      </c>
      <c r="L23" s="29">
        <v>0</v>
      </c>
    </row>
    <row r="24" spans="1:12">
      <c r="A24" s="41">
        <v>11.8</v>
      </c>
      <c r="B24" s="41">
        <v>2</v>
      </c>
      <c r="C24" s="29">
        <v>51</v>
      </c>
      <c r="D24" s="29">
        <v>8</v>
      </c>
      <c r="E24" s="29">
        <v>96</v>
      </c>
      <c r="F24" s="29">
        <v>6</v>
      </c>
      <c r="G24" s="29">
        <v>145</v>
      </c>
      <c r="H24" s="29">
        <v>1</v>
      </c>
      <c r="I24" s="35">
        <v>40</v>
      </c>
      <c r="J24" s="29">
        <v>22</v>
      </c>
      <c r="K24" s="29">
        <v>1</v>
      </c>
      <c r="L24" s="29">
        <v>0</v>
      </c>
    </row>
    <row r="25" spans="1:12">
      <c r="A25" s="41">
        <v>14</v>
      </c>
      <c r="B25" s="41">
        <v>2.2999999999999998</v>
      </c>
      <c r="C25" s="29">
        <v>56</v>
      </c>
      <c r="D25" s="29">
        <v>7</v>
      </c>
      <c r="E25" s="29">
        <v>134</v>
      </c>
      <c r="F25" s="29">
        <v>3</v>
      </c>
      <c r="G25" s="29">
        <v>112</v>
      </c>
      <c r="H25" s="29">
        <v>0</v>
      </c>
      <c r="I25" s="35">
        <v>38</v>
      </c>
      <c r="J25" s="29">
        <v>34</v>
      </c>
      <c r="K25" s="29">
        <v>0</v>
      </c>
      <c r="L25" s="29">
        <v>0</v>
      </c>
    </row>
    <row r="26" spans="1:12">
      <c r="A26" s="41">
        <v>10.5</v>
      </c>
      <c r="B26" s="41">
        <v>2.2999999999999998</v>
      </c>
      <c r="C26" s="29">
        <v>60</v>
      </c>
      <c r="D26" s="29">
        <v>3</v>
      </c>
      <c r="E26" s="29">
        <v>101</v>
      </c>
      <c r="F26" s="29">
        <v>3</v>
      </c>
      <c r="G26" s="29">
        <v>106</v>
      </c>
      <c r="H26" s="29">
        <v>0</v>
      </c>
      <c r="I26" s="35">
        <v>33</v>
      </c>
      <c r="J26" s="29">
        <v>45</v>
      </c>
      <c r="K26" s="29">
        <v>0</v>
      </c>
      <c r="L26" s="29">
        <v>0</v>
      </c>
    </row>
    <row r="27" spans="1:12">
      <c r="A27" s="41">
        <v>6.2</v>
      </c>
      <c r="B27" s="41">
        <v>1.6</v>
      </c>
      <c r="C27" s="29">
        <v>40</v>
      </c>
      <c r="D27" s="29">
        <v>14</v>
      </c>
      <c r="E27" s="29">
        <v>82</v>
      </c>
      <c r="F27" s="29">
        <v>2</v>
      </c>
      <c r="G27" s="29">
        <v>101</v>
      </c>
      <c r="H27" s="29">
        <v>1</v>
      </c>
      <c r="I27" s="35">
        <v>40</v>
      </c>
      <c r="J27" s="29">
        <v>9</v>
      </c>
      <c r="K27" s="29">
        <v>0</v>
      </c>
      <c r="L27" s="29">
        <v>0</v>
      </c>
    </row>
    <row r="28" spans="1:12">
      <c r="A28" s="41">
        <v>16.899999999999999</v>
      </c>
      <c r="B28" s="41">
        <v>3.4</v>
      </c>
      <c r="C28" s="29">
        <v>85</v>
      </c>
      <c r="D28" s="29">
        <v>12</v>
      </c>
      <c r="E28" s="29">
        <v>311</v>
      </c>
      <c r="F28" s="29">
        <v>4</v>
      </c>
      <c r="G28" s="29">
        <v>124</v>
      </c>
      <c r="H28" s="29">
        <v>1</v>
      </c>
      <c r="I28" s="35">
        <v>42</v>
      </c>
      <c r="J28" s="29">
        <v>62</v>
      </c>
      <c r="K28" s="29">
        <v>0</v>
      </c>
      <c r="L28" s="29">
        <v>0</v>
      </c>
    </row>
    <row r="29" spans="1:12">
      <c r="A29" s="41">
        <v>7.9</v>
      </c>
      <c r="B29" s="41">
        <v>1.5</v>
      </c>
      <c r="C29" s="29">
        <v>35</v>
      </c>
      <c r="D29" s="29">
        <v>6</v>
      </c>
      <c r="E29" s="29">
        <v>65</v>
      </c>
      <c r="F29" s="29">
        <v>1</v>
      </c>
      <c r="G29" s="29">
        <v>88</v>
      </c>
      <c r="H29" s="29">
        <v>0</v>
      </c>
      <c r="I29" s="35">
        <v>37</v>
      </c>
      <c r="J29" s="29">
        <v>16</v>
      </c>
      <c r="K29" s="29">
        <v>1</v>
      </c>
      <c r="L29" s="29">
        <v>0</v>
      </c>
    </row>
    <row r="30" spans="1:12">
      <c r="A30" s="41">
        <v>9.6</v>
      </c>
      <c r="B30" s="41">
        <v>1.9</v>
      </c>
      <c r="C30" s="29">
        <v>51</v>
      </c>
      <c r="D30" s="29">
        <v>6</v>
      </c>
      <c r="E30" s="29">
        <v>31</v>
      </c>
      <c r="F30" s="29">
        <v>4</v>
      </c>
      <c r="G30" s="29">
        <v>117</v>
      </c>
      <c r="H30" s="29">
        <v>0</v>
      </c>
      <c r="I30" s="35">
        <v>36</v>
      </c>
      <c r="J30" s="29">
        <v>20</v>
      </c>
      <c r="K30" s="29">
        <v>1</v>
      </c>
      <c r="L30" s="29">
        <v>0</v>
      </c>
    </row>
    <row r="31" spans="1:12">
      <c r="A31" s="41">
        <v>16.3</v>
      </c>
      <c r="B31" s="41">
        <v>3.7</v>
      </c>
      <c r="C31" s="29">
        <v>102</v>
      </c>
      <c r="D31" s="29">
        <v>12</v>
      </c>
      <c r="E31" s="29">
        <v>249</v>
      </c>
      <c r="F31" s="29">
        <v>6</v>
      </c>
      <c r="G31" s="29">
        <v>154</v>
      </c>
      <c r="H31" s="29">
        <v>1</v>
      </c>
      <c r="I31" s="35">
        <v>42</v>
      </c>
      <c r="J31" s="29">
        <v>114</v>
      </c>
      <c r="K31" s="29">
        <v>0</v>
      </c>
      <c r="L31" s="29">
        <v>0</v>
      </c>
    </row>
    <row r="32" spans="1:12">
      <c r="A32" s="41">
        <v>11.2</v>
      </c>
      <c r="B32" s="41">
        <v>2.6</v>
      </c>
      <c r="C32" s="29">
        <v>70</v>
      </c>
      <c r="D32" s="29">
        <v>14</v>
      </c>
      <c r="E32" s="29">
        <v>197</v>
      </c>
      <c r="F32" s="29">
        <v>0</v>
      </c>
      <c r="G32" s="29">
        <v>72</v>
      </c>
      <c r="H32" s="29">
        <v>1</v>
      </c>
      <c r="I32" s="35">
        <v>42</v>
      </c>
      <c r="J32" s="29">
        <v>56</v>
      </c>
      <c r="K32" s="29">
        <v>1</v>
      </c>
      <c r="L32" s="29">
        <v>0</v>
      </c>
    </row>
    <row r="33" spans="1:12">
      <c r="A33" s="41">
        <v>13.1</v>
      </c>
      <c r="B33" s="41">
        <v>2.5</v>
      </c>
      <c r="C33" s="29">
        <v>61</v>
      </c>
      <c r="D33" s="29">
        <v>7</v>
      </c>
      <c r="E33" s="29">
        <v>213</v>
      </c>
      <c r="F33" s="29">
        <v>2</v>
      </c>
      <c r="G33" s="29">
        <v>101</v>
      </c>
      <c r="H33" s="29">
        <v>1</v>
      </c>
      <c r="I33" s="35">
        <v>39</v>
      </c>
      <c r="J33" s="29">
        <v>43</v>
      </c>
      <c r="K33" s="29">
        <v>0</v>
      </c>
      <c r="L33" s="29">
        <v>0</v>
      </c>
    </row>
    <row r="34" spans="1:12">
      <c r="A34" s="41">
        <v>8</v>
      </c>
      <c r="B34" s="41">
        <v>1.8</v>
      </c>
      <c r="C34" s="29">
        <v>44</v>
      </c>
      <c r="D34" s="29">
        <v>3</v>
      </c>
      <c r="E34" s="29">
        <v>69</v>
      </c>
      <c r="F34" s="29">
        <v>0</v>
      </c>
      <c r="G34" s="29">
        <v>72</v>
      </c>
      <c r="H34" s="29">
        <v>1</v>
      </c>
      <c r="I34" s="35">
        <v>34</v>
      </c>
      <c r="J34" s="29">
        <v>20</v>
      </c>
      <c r="K34" s="29">
        <v>0</v>
      </c>
      <c r="L34" s="29">
        <v>0</v>
      </c>
    </row>
    <row r="35" spans="1:12">
      <c r="A35" s="41">
        <v>16.100000000000001</v>
      </c>
      <c r="B35" s="41">
        <v>3.9</v>
      </c>
      <c r="C35" s="29">
        <v>98</v>
      </c>
      <c r="D35" s="29">
        <v>3</v>
      </c>
      <c r="E35" s="29">
        <v>201</v>
      </c>
      <c r="F35" s="29">
        <v>1</v>
      </c>
      <c r="G35" s="29">
        <v>91</v>
      </c>
      <c r="H35" s="29">
        <v>1</v>
      </c>
      <c r="I35" s="35">
        <v>32</v>
      </c>
      <c r="J35" s="29">
        <v>106</v>
      </c>
      <c r="K35" s="29">
        <v>0</v>
      </c>
      <c r="L35" s="29">
        <v>1</v>
      </c>
    </row>
    <row r="36" spans="1:12">
      <c r="A36" s="41">
        <v>10.4</v>
      </c>
      <c r="B36" s="41">
        <v>2</v>
      </c>
      <c r="C36" s="29">
        <v>53</v>
      </c>
      <c r="D36" s="29">
        <v>4</v>
      </c>
      <c r="E36" s="29">
        <v>69</v>
      </c>
      <c r="F36" s="29">
        <v>1</v>
      </c>
      <c r="G36" s="29">
        <v>78</v>
      </c>
      <c r="H36" s="29">
        <v>0</v>
      </c>
      <c r="I36" s="35">
        <v>37</v>
      </c>
      <c r="J36" s="29">
        <v>25</v>
      </c>
      <c r="K36" s="29">
        <v>1</v>
      </c>
      <c r="L36" s="29">
        <v>0</v>
      </c>
    </row>
    <row r="37" spans="1:12">
      <c r="A37" s="41">
        <v>7.4</v>
      </c>
      <c r="B37" s="41">
        <v>1.8</v>
      </c>
      <c r="C37" s="29">
        <v>44</v>
      </c>
      <c r="D37" s="29">
        <v>12</v>
      </c>
      <c r="E37" s="29">
        <v>117</v>
      </c>
      <c r="F37" s="29">
        <v>1</v>
      </c>
      <c r="G37" s="29">
        <v>96</v>
      </c>
      <c r="H37" s="29">
        <v>0</v>
      </c>
      <c r="I37" s="35">
        <v>40</v>
      </c>
      <c r="J37" s="29">
        <v>22</v>
      </c>
      <c r="K37" s="29">
        <v>0</v>
      </c>
      <c r="L37" s="29">
        <v>0</v>
      </c>
    </row>
    <row r="38" spans="1:12">
      <c r="A38" s="41">
        <v>10.5</v>
      </c>
      <c r="B38" s="41">
        <v>2.2999999999999998</v>
      </c>
      <c r="C38" s="29">
        <v>58</v>
      </c>
      <c r="D38" s="29">
        <v>15</v>
      </c>
      <c r="E38" s="29">
        <v>81</v>
      </c>
      <c r="F38" s="29">
        <v>4</v>
      </c>
      <c r="G38" s="29">
        <v>120</v>
      </c>
      <c r="H38" s="29">
        <v>0</v>
      </c>
      <c r="I38" s="35">
        <v>41</v>
      </c>
      <c r="J38" s="29">
        <v>35</v>
      </c>
      <c r="K38" s="29">
        <v>0</v>
      </c>
      <c r="L38" s="29">
        <v>1</v>
      </c>
    </row>
    <row r="39" spans="1:12">
      <c r="A39" s="41">
        <v>12</v>
      </c>
      <c r="B39" s="41">
        <v>2.2999999999999998</v>
      </c>
      <c r="C39" s="29">
        <v>60</v>
      </c>
      <c r="D39" s="29">
        <v>5</v>
      </c>
      <c r="E39" s="29">
        <v>211</v>
      </c>
      <c r="F39" s="29">
        <v>3</v>
      </c>
      <c r="G39" s="29">
        <v>112</v>
      </c>
      <c r="H39" s="29">
        <v>0</v>
      </c>
      <c r="I39" s="35">
        <v>37</v>
      </c>
      <c r="J39" s="29">
        <v>39</v>
      </c>
      <c r="K39" s="29">
        <v>0</v>
      </c>
      <c r="L39" s="29">
        <v>0</v>
      </c>
    </row>
    <row r="40" spans="1:12">
      <c r="A40" s="41">
        <v>14.5</v>
      </c>
      <c r="B40" s="41">
        <v>2.4</v>
      </c>
      <c r="C40" s="29">
        <v>54</v>
      </c>
      <c r="D40" s="29">
        <v>9</v>
      </c>
      <c r="E40" s="29">
        <v>151</v>
      </c>
      <c r="F40" s="29">
        <v>0</v>
      </c>
      <c r="G40" s="29">
        <v>72</v>
      </c>
      <c r="H40" s="29">
        <v>1</v>
      </c>
      <c r="I40" s="35">
        <v>39</v>
      </c>
      <c r="J40" s="29">
        <v>26</v>
      </c>
      <c r="K40" s="29">
        <v>1</v>
      </c>
      <c r="L40" s="29">
        <v>0</v>
      </c>
    </row>
    <row r="41" spans="1:12">
      <c r="A41" s="42">
        <v>5.9</v>
      </c>
      <c r="B41" s="42">
        <v>1.9</v>
      </c>
      <c r="C41" s="43">
        <v>48</v>
      </c>
      <c r="D41" s="43">
        <v>2</v>
      </c>
      <c r="E41" s="43">
        <v>77</v>
      </c>
      <c r="F41" s="43">
        <v>6</v>
      </c>
      <c r="G41" s="43">
        <v>150</v>
      </c>
      <c r="H41" s="43">
        <v>1</v>
      </c>
      <c r="I41" s="35">
        <v>30</v>
      </c>
      <c r="J41" s="29">
        <v>24</v>
      </c>
      <c r="K41" s="29">
        <v>0</v>
      </c>
      <c r="L41" s="43">
        <v>0</v>
      </c>
    </row>
    <row r="42" spans="1:12">
      <c r="A42" s="41">
        <v>9</v>
      </c>
      <c r="B42" s="41">
        <v>1.9</v>
      </c>
      <c r="C42" s="29">
        <v>53</v>
      </c>
      <c r="D42" s="29">
        <v>13</v>
      </c>
      <c r="E42" s="29">
        <v>99</v>
      </c>
      <c r="F42" s="29">
        <v>3</v>
      </c>
      <c r="G42" s="29">
        <v>110</v>
      </c>
      <c r="H42" s="29">
        <v>0</v>
      </c>
      <c r="I42" s="35">
        <v>41</v>
      </c>
      <c r="J42" s="29">
        <v>30</v>
      </c>
      <c r="K42" s="29">
        <v>0</v>
      </c>
      <c r="L42" s="29">
        <v>0</v>
      </c>
    </row>
    <row r="43" spans="1:12">
      <c r="A43" s="41">
        <v>15.8</v>
      </c>
      <c r="B43" s="41">
        <v>3.5</v>
      </c>
      <c r="C43" s="29">
        <v>88</v>
      </c>
      <c r="D43" s="29">
        <v>18</v>
      </c>
      <c r="E43" s="29">
        <v>283</v>
      </c>
      <c r="F43" s="29">
        <v>2</v>
      </c>
      <c r="G43" s="29">
        <v>104</v>
      </c>
      <c r="H43" s="29">
        <v>0</v>
      </c>
      <c r="I43" s="35">
        <v>43</v>
      </c>
      <c r="J43" s="29">
        <v>64</v>
      </c>
      <c r="K43" s="29">
        <v>0</v>
      </c>
      <c r="L43" s="29">
        <v>0</v>
      </c>
    </row>
    <row r="44" spans="1:12">
      <c r="A44" s="41">
        <v>14</v>
      </c>
      <c r="B44" s="41">
        <v>2.5</v>
      </c>
      <c r="C44" s="29">
        <v>59</v>
      </c>
      <c r="D44" s="29">
        <v>5</v>
      </c>
      <c r="E44" s="29">
        <v>196</v>
      </c>
      <c r="F44" s="29">
        <v>2</v>
      </c>
      <c r="G44" s="29">
        <v>99</v>
      </c>
      <c r="H44" s="29">
        <v>0</v>
      </c>
      <c r="I44" s="35">
        <v>35</v>
      </c>
      <c r="J44" s="29">
        <v>45</v>
      </c>
      <c r="K44" s="29">
        <v>0</v>
      </c>
      <c r="L44" s="29">
        <v>0</v>
      </c>
    </row>
    <row r="45" spans="1:12">
      <c r="A45" s="41">
        <v>15.3</v>
      </c>
      <c r="B45" s="41">
        <v>3.4</v>
      </c>
      <c r="C45" s="29">
        <v>117</v>
      </c>
      <c r="D45" s="29">
        <v>2</v>
      </c>
      <c r="E45" s="29">
        <v>253</v>
      </c>
      <c r="F45" s="29">
        <v>6</v>
      </c>
      <c r="G45" s="29">
        <v>145</v>
      </c>
      <c r="H45" s="29">
        <v>1</v>
      </c>
      <c r="I45" s="35">
        <v>30</v>
      </c>
      <c r="J45" s="29">
        <v>59</v>
      </c>
      <c r="K45" s="29">
        <v>0</v>
      </c>
      <c r="L45" s="29">
        <v>0</v>
      </c>
    </row>
    <row r="46" spans="1:12">
      <c r="A46" s="41">
        <v>14.4</v>
      </c>
      <c r="B46" s="41">
        <v>3.1</v>
      </c>
      <c r="C46" s="29">
        <v>83</v>
      </c>
      <c r="D46" s="29">
        <v>22</v>
      </c>
      <c r="E46" s="29">
        <v>203</v>
      </c>
      <c r="F46" s="29">
        <v>3</v>
      </c>
      <c r="G46" s="29">
        <v>111</v>
      </c>
      <c r="H46" s="29">
        <v>0</v>
      </c>
      <c r="I46" s="35">
        <v>50</v>
      </c>
      <c r="J46" s="29">
        <v>87</v>
      </c>
      <c r="K46" s="29">
        <v>0</v>
      </c>
      <c r="L46" s="29">
        <v>0</v>
      </c>
    </row>
    <row r="47" spans="1:12">
      <c r="A47" s="41">
        <v>14.8</v>
      </c>
      <c r="B47" s="41">
        <v>3.6</v>
      </c>
      <c r="C47" s="29">
        <v>91</v>
      </c>
      <c r="D47" s="29">
        <v>2</v>
      </c>
      <c r="E47" s="29">
        <v>164</v>
      </c>
      <c r="F47" s="29">
        <v>1</v>
      </c>
      <c r="G47" s="29">
        <v>86</v>
      </c>
      <c r="H47" s="29">
        <v>0</v>
      </c>
      <c r="I47" s="35">
        <v>29</v>
      </c>
      <c r="J47" s="29">
        <v>98</v>
      </c>
      <c r="K47" s="29">
        <v>0</v>
      </c>
      <c r="L47" s="29">
        <v>0</v>
      </c>
    </row>
    <row r="48" spans="1:12">
      <c r="A48" s="41">
        <v>12.1</v>
      </c>
      <c r="B48" s="41">
        <v>2.5</v>
      </c>
      <c r="C48" s="29">
        <v>56</v>
      </c>
      <c r="D48" s="29">
        <v>4</v>
      </c>
      <c r="E48" s="29">
        <v>146</v>
      </c>
      <c r="F48" s="29">
        <v>1</v>
      </c>
      <c r="G48" s="29">
        <v>84</v>
      </c>
      <c r="H48" s="29">
        <v>1</v>
      </c>
      <c r="I48" s="35">
        <v>34</v>
      </c>
      <c r="J48" s="29">
        <v>40</v>
      </c>
      <c r="K48" s="29">
        <v>1</v>
      </c>
      <c r="L48" s="29">
        <v>0</v>
      </c>
    </row>
    <row r="49" spans="1:12">
      <c r="A49" s="41">
        <v>8</v>
      </c>
      <c r="B49" s="41">
        <v>1.9</v>
      </c>
      <c r="C49" s="29">
        <v>51</v>
      </c>
      <c r="D49" s="29">
        <v>2</v>
      </c>
      <c r="E49" s="29">
        <v>121</v>
      </c>
      <c r="F49" s="29">
        <v>4</v>
      </c>
      <c r="G49" s="29">
        <v>123</v>
      </c>
      <c r="H49" s="29">
        <v>0</v>
      </c>
      <c r="I49" s="35">
        <v>33</v>
      </c>
      <c r="J49" s="29">
        <v>32</v>
      </c>
      <c r="K49" s="29">
        <v>0</v>
      </c>
      <c r="L49" s="29">
        <v>1</v>
      </c>
    </row>
    <row r="50" spans="1:12">
      <c r="A50" s="41">
        <v>8.4</v>
      </c>
      <c r="B50" s="41">
        <v>2</v>
      </c>
      <c r="C50" s="29">
        <v>56</v>
      </c>
      <c r="D50" s="29">
        <v>14</v>
      </c>
      <c r="E50" s="29">
        <v>128</v>
      </c>
      <c r="F50" s="29">
        <v>1</v>
      </c>
      <c r="G50" s="29">
        <v>97</v>
      </c>
      <c r="H50" s="29">
        <v>1</v>
      </c>
      <c r="I50" s="35">
        <v>41</v>
      </c>
      <c r="J50" s="29">
        <v>37</v>
      </c>
      <c r="K50" s="29">
        <v>0</v>
      </c>
      <c r="L50" s="29">
        <v>0</v>
      </c>
    </row>
    <row r="51" spans="1:12">
      <c r="A51" s="41">
        <v>10.6</v>
      </c>
      <c r="B51" s="41">
        <v>2</v>
      </c>
      <c r="C51" s="29">
        <v>51</v>
      </c>
      <c r="D51" s="29">
        <v>3</v>
      </c>
      <c r="E51" s="29">
        <v>132</v>
      </c>
      <c r="F51" s="29">
        <v>2</v>
      </c>
      <c r="G51" s="29">
        <v>98</v>
      </c>
      <c r="H51" s="29">
        <v>0</v>
      </c>
      <c r="I51" s="35">
        <v>35</v>
      </c>
      <c r="J51" s="29">
        <v>26</v>
      </c>
      <c r="K51" s="29">
        <v>0</v>
      </c>
      <c r="L51" s="29">
        <v>0</v>
      </c>
    </row>
    <row r="52" spans="1:12">
      <c r="A52" s="41">
        <v>10.9</v>
      </c>
      <c r="B52" s="41">
        <v>2.2999999999999998</v>
      </c>
      <c r="C52" s="29">
        <v>56</v>
      </c>
      <c r="D52" s="29">
        <v>9</v>
      </c>
      <c r="E52" s="29">
        <v>75</v>
      </c>
      <c r="F52" s="29">
        <v>0</v>
      </c>
      <c r="G52" s="29">
        <v>72</v>
      </c>
      <c r="H52" s="29">
        <v>1</v>
      </c>
      <c r="I52" s="35">
        <v>41</v>
      </c>
      <c r="J52" s="29">
        <v>33</v>
      </c>
      <c r="K52" s="29">
        <v>1</v>
      </c>
      <c r="L52" s="29">
        <v>0</v>
      </c>
    </row>
    <row r="53" spans="1:12">
      <c r="A53" s="41">
        <v>8.6999999999999993</v>
      </c>
      <c r="B53" s="41">
        <v>2.1</v>
      </c>
      <c r="C53" s="29">
        <v>53</v>
      </c>
      <c r="D53" s="29">
        <v>2</v>
      </c>
      <c r="E53" s="29">
        <v>144</v>
      </c>
      <c r="F53" s="29">
        <v>0</v>
      </c>
      <c r="G53" s="29">
        <v>73</v>
      </c>
      <c r="H53" s="29">
        <v>1</v>
      </c>
      <c r="I53" s="35">
        <v>32</v>
      </c>
      <c r="J53" s="29">
        <v>34</v>
      </c>
      <c r="K53" s="29">
        <v>0</v>
      </c>
      <c r="L53" s="29">
        <v>0</v>
      </c>
    </row>
    <row r="54" spans="1:12">
      <c r="A54" s="41">
        <v>9.5</v>
      </c>
      <c r="B54" s="41">
        <v>2.5</v>
      </c>
      <c r="C54" s="29">
        <v>62</v>
      </c>
      <c r="D54" s="29">
        <v>21</v>
      </c>
      <c r="E54" s="29">
        <v>152</v>
      </c>
      <c r="F54" s="29">
        <v>3</v>
      </c>
      <c r="G54" s="29">
        <v>111</v>
      </c>
      <c r="H54" s="29">
        <v>0</v>
      </c>
      <c r="I54" s="35">
        <v>47</v>
      </c>
      <c r="J54" s="29">
        <v>43</v>
      </c>
      <c r="K54" s="29">
        <v>0</v>
      </c>
      <c r="L54" s="29">
        <v>0</v>
      </c>
    </row>
    <row r="55" spans="1:12">
      <c r="A55" s="41">
        <v>6.8</v>
      </c>
      <c r="B55" s="41">
        <v>1.7</v>
      </c>
      <c r="C55" s="29">
        <v>44</v>
      </c>
      <c r="D55" s="29">
        <v>4</v>
      </c>
      <c r="E55" s="29">
        <v>104</v>
      </c>
      <c r="F55" s="29">
        <v>1</v>
      </c>
      <c r="G55" s="29">
        <v>86</v>
      </c>
      <c r="H55" s="29">
        <v>0</v>
      </c>
      <c r="I55" s="35">
        <v>36</v>
      </c>
      <c r="J55" s="29">
        <v>21</v>
      </c>
      <c r="K55" s="29">
        <v>0</v>
      </c>
      <c r="L55" s="29">
        <v>0</v>
      </c>
    </row>
    <row r="56" spans="1:12">
      <c r="A56" s="41">
        <v>7.2</v>
      </c>
      <c r="B56" s="41">
        <v>1.6</v>
      </c>
      <c r="C56" s="29">
        <v>41</v>
      </c>
      <c r="D56" s="29">
        <v>12</v>
      </c>
      <c r="E56" s="29">
        <v>112</v>
      </c>
      <c r="F56" s="29">
        <v>3</v>
      </c>
      <c r="G56" s="29">
        <v>120</v>
      </c>
      <c r="H56" s="29">
        <v>1</v>
      </c>
      <c r="I56" s="35">
        <v>40</v>
      </c>
      <c r="J56" s="29">
        <v>14</v>
      </c>
      <c r="K56" s="29">
        <v>0</v>
      </c>
      <c r="L56" s="29">
        <v>0</v>
      </c>
    </row>
    <row r="57" spans="1:12">
      <c r="A57" s="41">
        <v>11.3</v>
      </c>
      <c r="B57" s="41">
        <v>2.6</v>
      </c>
      <c r="C57" s="29">
        <v>72</v>
      </c>
      <c r="D57" s="29">
        <v>4</v>
      </c>
      <c r="E57" s="29">
        <v>139</v>
      </c>
      <c r="F57" s="29">
        <v>1</v>
      </c>
      <c r="G57" s="29">
        <v>84</v>
      </c>
      <c r="H57" s="29">
        <v>1</v>
      </c>
      <c r="I57" s="35">
        <v>34</v>
      </c>
      <c r="J57" s="29">
        <v>77</v>
      </c>
      <c r="K57" s="29">
        <v>0</v>
      </c>
      <c r="L57" s="29">
        <v>0</v>
      </c>
    </row>
    <row r="58" spans="1:12">
      <c r="A58" s="41">
        <v>9.4</v>
      </c>
      <c r="B58" s="41">
        <v>2</v>
      </c>
      <c r="C58" s="29">
        <v>55</v>
      </c>
      <c r="D58" s="29">
        <v>14</v>
      </c>
      <c r="E58" s="29">
        <v>150</v>
      </c>
      <c r="F58" s="29">
        <v>3</v>
      </c>
      <c r="G58" s="29">
        <v>108</v>
      </c>
      <c r="H58" s="29">
        <v>0</v>
      </c>
      <c r="I58" s="35">
        <v>40</v>
      </c>
      <c r="J58" s="29">
        <v>35</v>
      </c>
      <c r="K58" s="29">
        <v>1</v>
      </c>
      <c r="L58" s="29">
        <v>0</v>
      </c>
    </row>
    <row r="59" spans="1:12">
      <c r="A59" s="41">
        <v>8.6</v>
      </c>
      <c r="B59" s="41">
        <v>1.8</v>
      </c>
      <c r="C59" s="29">
        <v>48</v>
      </c>
      <c r="D59" s="29">
        <v>10</v>
      </c>
      <c r="E59" s="29">
        <v>60</v>
      </c>
      <c r="F59" s="29">
        <v>3</v>
      </c>
      <c r="G59" s="29">
        <v>118</v>
      </c>
      <c r="H59" s="29">
        <v>1</v>
      </c>
      <c r="I59" s="35">
        <v>39</v>
      </c>
      <c r="J59" s="29">
        <v>22</v>
      </c>
      <c r="K59" s="29">
        <v>0</v>
      </c>
      <c r="L59" s="29">
        <v>0</v>
      </c>
    </row>
    <row r="60" spans="1:12">
      <c r="A60" s="41">
        <v>17.100000000000001</v>
      </c>
      <c r="B60" s="41">
        <v>2.9</v>
      </c>
      <c r="C60" s="29">
        <v>76</v>
      </c>
      <c r="D60" s="29">
        <v>5</v>
      </c>
      <c r="E60" s="29">
        <v>266</v>
      </c>
      <c r="F60" s="29">
        <v>1</v>
      </c>
      <c r="G60" s="29">
        <v>92</v>
      </c>
      <c r="H60" s="29">
        <v>1</v>
      </c>
      <c r="I60" s="35">
        <v>34</v>
      </c>
      <c r="J60" s="29">
        <v>87</v>
      </c>
      <c r="K60" s="29">
        <v>0</v>
      </c>
      <c r="L60" s="29">
        <v>0</v>
      </c>
    </row>
    <row r="61" spans="1:12">
      <c r="A61" s="41">
        <v>15.4</v>
      </c>
      <c r="B61" s="41">
        <v>2.4</v>
      </c>
      <c r="C61" s="29">
        <v>58</v>
      </c>
      <c r="D61" s="29">
        <v>6</v>
      </c>
      <c r="E61" s="29">
        <v>209</v>
      </c>
      <c r="F61" s="29">
        <v>1</v>
      </c>
      <c r="G61" s="29">
        <v>88</v>
      </c>
      <c r="H61" s="29">
        <v>1</v>
      </c>
      <c r="I61" s="35">
        <v>38</v>
      </c>
      <c r="J61" s="29">
        <v>45</v>
      </c>
      <c r="K61" s="29">
        <v>0</v>
      </c>
      <c r="L61" s="29">
        <v>0</v>
      </c>
    </row>
    <row r="62" spans="1:12">
      <c r="A62" s="41">
        <v>11</v>
      </c>
      <c r="B62" s="41">
        <v>2.2000000000000002</v>
      </c>
      <c r="C62" s="29">
        <v>51</v>
      </c>
      <c r="D62" s="29">
        <v>6</v>
      </c>
      <c r="E62" s="29">
        <v>181</v>
      </c>
      <c r="F62" s="29">
        <v>2</v>
      </c>
      <c r="G62" s="29">
        <v>101</v>
      </c>
      <c r="H62" s="29">
        <v>1</v>
      </c>
      <c r="I62" s="35">
        <v>37</v>
      </c>
      <c r="J62" s="29">
        <v>33</v>
      </c>
      <c r="K62" s="29">
        <v>1</v>
      </c>
      <c r="L62" s="29">
        <v>0</v>
      </c>
    </row>
    <row r="63" spans="1:12">
      <c r="A63" s="41">
        <v>15.6</v>
      </c>
      <c r="B63" s="41">
        <v>3</v>
      </c>
      <c r="C63" s="29">
        <v>67</v>
      </c>
      <c r="D63" s="29">
        <v>13</v>
      </c>
      <c r="E63" s="29">
        <v>180</v>
      </c>
      <c r="F63" s="29">
        <v>1</v>
      </c>
      <c r="G63" s="29">
        <v>91</v>
      </c>
      <c r="H63" s="29">
        <v>0</v>
      </c>
      <c r="I63" s="35">
        <v>40</v>
      </c>
      <c r="J63" s="29">
        <v>44</v>
      </c>
      <c r="K63" s="29">
        <v>1</v>
      </c>
      <c r="L63" s="29">
        <v>0</v>
      </c>
    </row>
    <row r="64" spans="1:12">
      <c r="A64" s="41">
        <v>7.6</v>
      </c>
      <c r="B64" s="41">
        <v>1.8</v>
      </c>
      <c r="C64" s="29">
        <v>50</v>
      </c>
      <c r="D64" s="29">
        <v>3</v>
      </c>
      <c r="E64" s="29">
        <v>111</v>
      </c>
      <c r="F64" s="29">
        <v>4</v>
      </c>
      <c r="G64" s="29">
        <v>120</v>
      </c>
      <c r="H64" s="29">
        <v>0</v>
      </c>
      <c r="I64" s="35">
        <v>32</v>
      </c>
      <c r="J64" s="29">
        <v>26</v>
      </c>
      <c r="K64" s="29">
        <v>0</v>
      </c>
      <c r="L64" s="29">
        <v>0</v>
      </c>
    </row>
    <row r="65" spans="1:12">
      <c r="A65" s="41">
        <v>11.4</v>
      </c>
      <c r="B65" s="41">
        <v>2.4</v>
      </c>
      <c r="C65" s="29">
        <v>58</v>
      </c>
      <c r="D65" s="29">
        <v>2</v>
      </c>
      <c r="E65" s="29">
        <v>150</v>
      </c>
      <c r="F65" s="29">
        <v>2</v>
      </c>
      <c r="G65" s="29">
        <v>98</v>
      </c>
      <c r="H65" s="29">
        <v>1</v>
      </c>
      <c r="I65" s="35">
        <v>25</v>
      </c>
      <c r="J65" s="29">
        <v>41</v>
      </c>
      <c r="K65" s="29">
        <v>0</v>
      </c>
      <c r="L65" s="29">
        <v>1</v>
      </c>
    </row>
    <row r="66" spans="1:12">
      <c r="A66" s="41">
        <v>23.5</v>
      </c>
      <c r="B66" s="41">
        <v>3.6</v>
      </c>
      <c r="C66" s="29">
        <v>89</v>
      </c>
      <c r="D66" s="29">
        <v>8</v>
      </c>
      <c r="E66" s="29">
        <v>348</v>
      </c>
      <c r="F66" s="29">
        <v>2</v>
      </c>
      <c r="G66" s="29">
        <v>98</v>
      </c>
      <c r="H66" s="29">
        <v>1</v>
      </c>
      <c r="I66" s="35">
        <v>40</v>
      </c>
      <c r="J66" s="29">
        <v>57</v>
      </c>
      <c r="K66" s="29">
        <v>1</v>
      </c>
      <c r="L66" s="29">
        <v>0</v>
      </c>
    </row>
    <row r="67" spans="1:12">
      <c r="A67" s="41">
        <v>12.4</v>
      </c>
      <c r="B67" s="41">
        <v>3.2</v>
      </c>
      <c r="C67" s="29">
        <v>76</v>
      </c>
      <c r="D67" s="29">
        <v>19</v>
      </c>
      <c r="E67" s="29">
        <v>214</v>
      </c>
      <c r="F67" s="29">
        <v>2</v>
      </c>
      <c r="G67" s="29">
        <v>98</v>
      </c>
      <c r="H67" s="29">
        <v>1</v>
      </c>
      <c r="I67" s="35">
        <v>43</v>
      </c>
      <c r="J67" s="29">
        <v>59</v>
      </c>
      <c r="K67" s="29">
        <v>0</v>
      </c>
      <c r="L67" s="29">
        <v>0</v>
      </c>
    </row>
    <row r="68" spans="1:12">
      <c r="A68" s="41">
        <v>13.4</v>
      </c>
      <c r="B68" s="41">
        <v>2.7</v>
      </c>
      <c r="C68" s="29">
        <v>71</v>
      </c>
      <c r="D68" s="29">
        <v>5</v>
      </c>
      <c r="E68" s="29">
        <v>141</v>
      </c>
      <c r="F68" s="29">
        <v>2</v>
      </c>
      <c r="G68" s="29">
        <v>96</v>
      </c>
      <c r="H68" s="29">
        <v>1</v>
      </c>
      <c r="I68" s="35">
        <v>37</v>
      </c>
      <c r="J68" s="29">
        <v>54</v>
      </c>
      <c r="K68" s="29">
        <v>0</v>
      </c>
      <c r="L68" s="29">
        <v>0</v>
      </c>
    </row>
    <row r="69" spans="1:12">
      <c r="A69" s="41">
        <v>13.8</v>
      </c>
      <c r="B69" s="41">
        <v>2.5</v>
      </c>
      <c r="C69" s="29">
        <v>63</v>
      </c>
      <c r="D69" s="29">
        <v>12</v>
      </c>
      <c r="E69" s="29">
        <v>148</v>
      </c>
      <c r="F69" s="29">
        <v>3</v>
      </c>
      <c r="G69" s="29">
        <v>116</v>
      </c>
      <c r="H69" s="29">
        <v>0</v>
      </c>
      <c r="I69" s="35">
        <v>39</v>
      </c>
      <c r="J69" s="29">
        <v>42</v>
      </c>
      <c r="K69" s="29">
        <v>1</v>
      </c>
      <c r="L69" s="29">
        <v>0</v>
      </c>
    </row>
    <row r="70" spans="1:12">
      <c r="A70" s="41">
        <v>11.6</v>
      </c>
      <c r="B70" s="41">
        <v>2.2999999999999998</v>
      </c>
      <c r="C70" s="29">
        <v>55</v>
      </c>
      <c r="D70" s="29">
        <v>3</v>
      </c>
      <c r="E70" s="29">
        <v>146</v>
      </c>
      <c r="F70" s="29">
        <v>3</v>
      </c>
      <c r="G70" s="29">
        <v>114</v>
      </c>
      <c r="H70" s="29">
        <v>1</v>
      </c>
      <c r="I70" s="35">
        <v>28</v>
      </c>
      <c r="J70" s="29">
        <v>35</v>
      </c>
      <c r="K70" s="29">
        <v>0</v>
      </c>
      <c r="L70" s="29">
        <v>0</v>
      </c>
    </row>
    <row r="71" spans="1:12">
      <c r="A71" s="41">
        <v>11.8</v>
      </c>
      <c r="B71" s="41">
        <v>2.6</v>
      </c>
      <c r="C71" s="29">
        <v>56</v>
      </c>
      <c r="D71" s="29">
        <v>2</v>
      </c>
      <c r="E71" s="29">
        <v>199</v>
      </c>
      <c r="F71" s="29">
        <v>2</v>
      </c>
      <c r="G71" s="29">
        <v>98</v>
      </c>
      <c r="H71" s="29">
        <v>1</v>
      </c>
      <c r="I71" s="35">
        <v>30</v>
      </c>
      <c r="J71" s="29">
        <v>37</v>
      </c>
      <c r="K71" s="29">
        <v>1</v>
      </c>
      <c r="L71" s="29">
        <v>0</v>
      </c>
    </row>
    <row r="72" spans="1:12">
      <c r="A72" s="41">
        <v>12.4</v>
      </c>
      <c r="B72" s="41">
        <v>2.6</v>
      </c>
      <c r="C72" s="29">
        <v>57</v>
      </c>
      <c r="D72" s="29">
        <v>7</v>
      </c>
      <c r="E72" s="29">
        <v>171</v>
      </c>
      <c r="F72" s="29">
        <v>1</v>
      </c>
      <c r="G72" s="29">
        <v>91</v>
      </c>
      <c r="H72" s="29">
        <v>0</v>
      </c>
      <c r="I72" s="35">
        <v>38</v>
      </c>
      <c r="J72" s="29">
        <v>41</v>
      </c>
      <c r="K72" s="29">
        <v>0</v>
      </c>
      <c r="L72" s="29">
        <v>0</v>
      </c>
    </row>
    <row r="73" spans="1:12">
      <c r="A73" s="41">
        <v>8.1</v>
      </c>
      <c r="B73" s="41">
        <v>3.3</v>
      </c>
      <c r="C73" s="29">
        <v>79</v>
      </c>
      <c r="D73" s="29">
        <v>2</v>
      </c>
      <c r="E73" s="29">
        <v>122</v>
      </c>
      <c r="F73" s="29">
        <v>4</v>
      </c>
      <c r="G73" s="29">
        <v>129</v>
      </c>
      <c r="H73" s="29">
        <v>1</v>
      </c>
      <c r="I73" s="35">
        <v>33</v>
      </c>
      <c r="J73" s="29">
        <v>74</v>
      </c>
      <c r="K73" s="29">
        <v>0</v>
      </c>
      <c r="L73" s="29">
        <v>0</v>
      </c>
    </row>
    <row r="74" spans="1:12">
      <c r="A74" s="41">
        <v>9.5</v>
      </c>
      <c r="B74" s="41">
        <v>2</v>
      </c>
      <c r="C74" s="29">
        <v>53</v>
      </c>
      <c r="D74" s="29">
        <v>19</v>
      </c>
      <c r="E74" s="29">
        <v>110</v>
      </c>
      <c r="F74" s="29">
        <v>1</v>
      </c>
      <c r="G74" s="29">
        <v>88</v>
      </c>
      <c r="H74" s="29">
        <v>0</v>
      </c>
      <c r="I74" s="35">
        <v>49</v>
      </c>
      <c r="J74" s="29">
        <v>31</v>
      </c>
      <c r="K74" s="29">
        <v>0</v>
      </c>
      <c r="L74" s="29">
        <v>0</v>
      </c>
    </row>
    <row r="75" spans="1:12">
      <c r="A75" s="41">
        <v>8.4</v>
      </c>
      <c r="B75" s="41">
        <v>1.8</v>
      </c>
      <c r="C75" s="29">
        <v>47</v>
      </c>
      <c r="D75" s="29">
        <v>10</v>
      </c>
      <c r="E75" s="29">
        <v>73</v>
      </c>
      <c r="F75" s="29">
        <v>0</v>
      </c>
      <c r="G75" s="29">
        <v>82</v>
      </c>
      <c r="H75" s="29">
        <v>1</v>
      </c>
      <c r="I75" s="35">
        <v>41</v>
      </c>
      <c r="J75" s="29">
        <v>22</v>
      </c>
      <c r="K75" s="29">
        <v>0</v>
      </c>
      <c r="L75" s="29">
        <v>1</v>
      </c>
    </row>
    <row r="76" spans="1:12">
      <c r="A76" s="41">
        <v>9</v>
      </c>
      <c r="B76" s="41">
        <v>1.8</v>
      </c>
      <c r="C76" s="29">
        <v>39</v>
      </c>
      <c r="D76" s="29">
        <v>9</v>
      </c>
      <c r="E76" s="29">
        <v>89</v>
      </c>
      <c r="F76" s="29">
        <v>5</v>
      </c>
      <c r="G76" s="29">
        <v>135</v>
      </c>
      <c r="H76" s="29">
        <v>1</v>
      </c>
      <c r="I76" s="35">
        <v>40</v>
      </c>
      <c r="J76" s="29">
        <v>16</v>
      </c>
      <c r="K76" s="29">
        <v>1</v>
      </c>
      <c r="L76" s="29">
        <v>0</v>
      </c>
    </row>
    <row r="77" spans="1:12">
      <c r="A77" s="41">
        <v>15.5</v>
      </c>
      <c r="B77" s="41">
        <v>3.1</v>
      </c>
      <c r="C77" s="29">
        <v>75</v>
      </c>
      <c r="D77" s="29">
        <v>4</v>
      </c>
      <c r="E77" s="29">
        <v>166</v>
      </c>
      <c r="F77" s="29">
        <v>5</v>
      </c>
      <c r="G77" s="29">
        <v>133</v>
      </c>
      <c r="H77" s="29">
        <v>0</v>
      </c>
      <c r="I77" s="35">
        <v>32</v>
      </c>
      <c r="J77" s="29">
        <v>97</v>
      </c>
      <c r="K77" s="29">
        <v>0</v>
      </c>
      <c r="L77" s="29">
        <v>0</v>
      </c>
    </row>
    <row r="78" spans="1:12">
      <c r="A78" s="41">
        <v>10.4</v>
      </c>
      <c r="B78" s="41">
        <v>2.1</v>
      </c>
      <c r="C78" s="29">
        <v>51</v>
      </c>
      <c r="D78" s="29">
        <v>5</v>
      </c>
      <c r="E78" s="29">
        <v>118</v>
      </c>
      <c r="F78" s="29">
        <v>3</v>
      </c>
      <c r="G78" s="29">
        <v>112</v>
      </c>
      <c r="H78" s="29">
        <v>0</v>
      </c>
      <c r="I78" s="35">
        <v>35</v>
      </c>
      <c r="J78" s="29">
        <v>26</v>
      </c>
      <c r="K78" s="29">
        <v>0</v>
      </c>
      <c r="L78" s="29">
        <v>0</v>
      </c>
    </row>
    <row r="79" spans="1:12">
      <c r="A79" s="41">
        <v>12.7</v>
      </c>
      <c r="B79" s="41">
        <v>2.2000000000000002</v>
      </c>
      <c r="C79" s="29">
        <v>51</v>
      </c>
      <c r="D79" s="29">
        <v>7</v>
      </c>
      <c r="E79" s="29">
        <v>117</v>
      </c>
      <c r="F79" s="29">
        <v>6</v>
      </c>
      <c r="G79" s="29">
        <v>168</v>
      </c>
      <c r="H79" s="29">
        <v>1</v>
      </c>
      <c r="I79" s="35">
        <v>36</v>
      </c>
      <c r="J79" s="29">
        <v>23</v>
      </c>
      <c r="K79" s="29">
        <v>1</v>
      </c>
      <c r="L79" s="29">
        <v>0</v>
      </c>
    </row>
    <row r="80" spans="1:12">
      <c r="A80" s="41">
        <v>14</v>
      </c>
      <c r="B80" s="41">
        <v>3</v>
      </c>
      <c r="C80" s="29">
        <v>74</v>
      </c>
      <c r="D80" s="29">
        <v>18</v>
      </c>
      <c r="E80" s="29">
        <v>175</v>
      </c>
      <c r="F80" s="29">
        <v>0</v>
      </c>
      <c r="G80" s="29">
        <v>78</v>
      </c>
      <c r="H80" s="29">
        <v>1</v>
      </c>
      <c r="I80" s="35">
        <v>45</v>
      </c>
      <c r="J80" s="29">
        <v>84</v>
      </c>
      <c r="K80" s="29">
        <v>0</v>
      </c>
      <c r="L80" s="29">
        <v>0</v>
      </c>
    </row>
    <row r="81" spans="1:12">
      <c r="A81" s="41">
        <v>9.4</v>
      </c>
      <c r="B81" s="41">
        <v>2</v>
      </c>
      <c r="C81" s="29">
        <v>50</v>
      </c>
      <c r="D81" s="29">
        <v>11</v>
      </c>
      <c r="E81" s="29">
        <v>102</v>
      </c>
      <c r="F81" s="29">
        <v>3</v>
      </c>
      <c r="G81" s="29">
        <v>110</v>
      </c>
      <c r="H81" s="29">
        <v>0</v>
      </c>
      <c r="I81" s="35">
        <v>41</v>
      </c>
      <c r="J81" s="29">
        <v>28</v>
      </c>
      <c r="K81" s="29">
        <v>0</v>
      </c>
      <c r="L81" s="29">
        <v>0</v>
      </c>
    </row>
    <row r="82" spans="1:12">
      <c r="A82" s="41">
        <v>14</v>
      </c>
      <c r="B82" s="41">
        <v>2.5</v>
      </c>
      <c r="C82" s="29">
        <v>70</v>
      </c>
      <c r="D82" s="29">
        <v>5</v>
      </c>
      <c r="E82" s="29">
        <v>182</v>
      </c>
      <c r="F82" s="29">
        <v>5</v>
      </c>
      <c r="G82" s="29">
        <v>132</v>
      </c>
      <c r="H82" s="29">
        <v>1</v>
      </c>
      <c r="I82" s="35">
        <v>35</v>
      </c>
      <c r="J82" s="29">
        <v>74</v>
      </c>
      <c r="K82" s="29">
        <v>0</v>
      </c>
      <c r="L82" s="29">
        <v>0</v>
      </c>
    </row>
    <row r="83" spans="1:12">
      <c r="A83" s="41">
        <v>15.9</v>
      </c>
      <c r="B83" s="41">
        <v>2.5</v>
      </c>
      <c r="C83" s="29">
        <v>66</v>
      </c>
      <c r="D83" s="29">
        <v>9</v>
      </c>
      <c r="E83" s="29">
        <v>230</v>
      </c>
      <c r="F83" s="29">
        <v>5</v>
      </c>
      <c r="G83" s="29">
        <v>137</v>
      </c>
      <c r="H83" s="29">
        <v>0</v>
      </c>
      <c r="I83" s="35">
        <v>38</v>
      </c>
      <c r="J83" s="29">
        <v>65</v>
      </c>
      <c r="K83" s="29">
        <v>0</v>
      </c>
      <c r="L83" s="29">
        <v>1</v>
      </c>
    </row>
    <row r="84" spans="1:12">
      <c r="A84" s="41">
        <v>7.5</v>
      </c>
      <c r="B84" s="41">
        <v>1.6</v>
      </c>
      <c r="C84" s="29">
        <v>43</v>
      </c>
      <c r="D84" s="29">
        <v>5</v>
      </c>
      <c r="E84" s="29">
        <v>59</v>
      </c>
      <c r="F84" s="29">
        <v>4</v>
      </c>
      <c r="G84" s="29">
        <v>127</v>
      </c>
      <c r="H84" s="29">
        <v>1</v>
      </c>
      <c r="I84" s="35">
        <v>35</v>
      </c>
      <c r="J84" s="29">
        <v>17</v>
      </c>
      <c r="K84" s="29">
        <v>0</v>
      </c>
      <c r="L84" s="29">
        <v>1</v>
      </c>
    </row>
    <row r="85" spans="1:12">
      <c r="A85" s="41">
        <v>8.1</v>
      </c>
      <c r="B85" s="41">
        <v>1.9</v>
      </c>
      <c r="C85" s="29">
        <v>49</v>
      </c>
      <c r="D85" s="29">
        <v>16</v>
      </c>
      <c r="E85" s="29">
        <v>71</v>
      </c>
      <c r="F85" s="29">
        <v>2</v>
      </c>
      <c r="G85" s="29">
        <v>112</v>
      </c>
      <c r="H85" s="29">
        <v>1</v>
      </c>
      <c r="I85" s="35">
        <v>45</v>
      </c>
      <c r="J85" s="29">
        <v>23</v>
      </c>
      <c r="K85" s="29">
        <v>0</v>
      </c>
      <c r="L85" s="29">
        <v>0</v>
      </c>
    </row>
    <row r="86" spans="1:12">
      <c r="A86" s="41">
        <v>10.3</v>
      </c>
      <c r="B86" s="41">
        <v>2.1</v>
      </c>
      <c r="C86" s="29">
        <v>49</v>
      </c>
      <c r="D86" s="29">
        <v>3</v>
      </c>
      <c r="E86" s="29">
        <v>46</v>
      </c>
      <c r="F86" s="29">
        <v>1</v>
      </c>
      <c r="G86" s="29">
        <v>85</v>
      </c>
      <c r="H86" s="29">
        <v>1</v>
      </c>
      <c r="I86" s="35">
        <v>32</v>
      </c>
      <c r="J86" s="29">
        <v>17</v>
      </c>
      <c r="K86" s="29">
        <v>1</v>
      </c>
      <c r="L86" s="29">
        <v>1</v>
      </c>
    </row>
    <row r="87" spans="1:12">
      <c r="A87" s="41">
        <v>7.7</v>
      </c>
      <c r="B87" s="41">
        <v>1.9</v>
      </c>
      <c r="C87" s="29">
        <v>46</v>
      </c>
      <c r="D87" s="29">
        <v>3</v>
      </c>
      <c r="E87" s="29">
        <v>43</v>
      </c>
      <c r="F87" s="29">
        <v>0</v>
      </c>
      <c r="G87" s="29">
        <v>74</v>
      </c>
      <c r="H87" s="29">
        <v>1</v>
      </c>
      <c r="I87" s="35">
        <v>32</v>
      </c>
      <c r="J87" s="29">
        <v>21</v>
      </c>
      <c r="K87" s="29">
        <v>0</v>
      </c>
      <c r="L87" s="29">
        <v>1</v>
      </c>
    </row>
    <row r="88" spans="1:12">
      <c r="A88" s="41">
        <v>8.5</v>
      </c>
      <c r="B88" s="41">
        <v>1.9</v>
      </c>
      <c r="C88" s="29">
        <v>53</v>
      </c>
      <c r="D88" s="29">
        <v>21</v>
      </c>
      <c r="E88" s="29">
        <v>125</v>
      </c>
      <c r="F88" s="29">
        <v>3</v>
      </c>
      <c r="G88" s="29">
        <v>109</v>
      </c>
      <c r="H88" s="29">
        <v>0</v>
      </c>
      <c r="I88" s="35">
        <v>45</v>
      </c>
      <c r="J88" s="29">
        <v>34</v>
      </c>
      <c r="K88" s="29">
        <v>1</v>
      </c>
      <c r="L88" s="29">
        <v>0</v>
      </c>
    </row>
    <row r="89" spans="1:12">
      <c r="A89" s="41">
        <v>10.7</v>
      </c>
      <c r="B89" s="41">
        <v>2.2000000000000002</v>
      </c>
      <c r="C89" s="29">
        <v>62</v>
      </c>
      <c r="D89" s="29">
        <v>8</v>
      </c>
      <c r="E89" s="29">
        <v>118</v>
      </c>
      <c r="F89" s="29">
        <v>3</v>
      </c>
      <c r="G89" s="29">
        <v>108</v>
      </c>
      <c r="H89" s="29">
        <v>0</v>
      </c>
      <c r="I89" s="35">
        <v>37</v>
      </c>
      <c r="J89" s="29">
        <v>50</v>
      </c>
      <c r="K89" s="29">
        <v>0</v>
      </c>
      <c r="L89" s="29">
        <v>0</v>
      </c>
    </row>
    <row r="90" spans="1:12">
      <c r="A90" s="41">
        <v>7.4</v>
      </c>
      <c r="B90" s="41">
        <v>1.8</v>
      </c>
      <c r="C90" s="29">
        <v>51</v>
      </c>
      <c r="D90" s="29">
        <v>4</v>
      </c>
      <c r="E90" s="29">
        <v>101</v>
      </c>
      <c r="F90" s="29">
        <v>2</v>
      </c>
      <c r="G90" s="29">
        <v>100</v>
      </c>
      <c r="H90" s="29">
        <v>1</v>
      </c>
      <c r="I90" s="35">
        <v>34</v>
      </c>
      <c r="J90" s="29">
        <v>28</v>
      </c>
      <c r="K90" s="29">
        <v>0</v>
      </c>
      <c r="L90" s="29">
        <v>1</v>
      </c>
    </row>
    <row r="91" spans="1:12">
      <c r="A91" s="41">
        <v>14.8</v>
      </c>
      <c r="B91" s="41">
        <v>2.6</v>
      </c>
      <c r="C91" s="29">
        <v>70</v>
      </c>
      <c r="D91" s="29">
        <v>6</v>
      </c>
      <c r="E91" s="29">
        <v>213</v>
      </c>
      <c r="F91" s="29">
        <v>5</v>
      </c>
      <c r="G91" s="29">
        <v>168</v>
      </c>
      <c r="H91" s="29">
        <v>1</v>
      </c>
      <c r="I91" s="35">
        <v>37</v>
      </c>
      <c r="J91" s="29">
        <v>75</v>
      </c>
      <c r="K91" s="29">
        <v>0</v>
      </c>
      <c r="L91" s="29">
        <v>0</v>
      </c>
    </row>
    <row r="92" spans="1:12">
      <c r="A92" s="41">
        <v>7.3</v>
      </c>
      <c r="B92" s="41">
        <v>1.9</v>
      </c>
      <c r="C92" s="29">
        <v>56</v>
      </c>
      <c r="D92" s="29">
        <v>24</v>
      </c>
      <c r="E92" s="29">
        <v>115</v>
      </c>
      <c r="F92" s="29">
        <v>1</v>
      </c>
      <c r="G92" s="29">
        <v>87</v>
      </c>
      <c r="H92" s="29">
        <v>1</v>
      </c>
      <c r="I92" s="35">
        <v>45</v>
      </c>
      <c r="J92" s="29">
        <v>37</v>
      </c>
      <c r="K92" s="29">
        <v>0</v>
      </c>
      <c r="L92" s="29">
        <v>0</v>
      </c>
    </row>
    <row r="93" spans="1:12">
      <c r="A93" s="41">
        <v>7.6</v>
      </c>
      <c r="B93" s="41">
        <v>1.8</v>
      </c>
      <c r="C93" s="29">
        <v>42</v>
      </c>
      <c r="D93" s="29">
        <v>1</v>
      </c>
      <c r="E93" s="29">
        <v>121</v>
      </c>
      <c r="F93" s="29">
        <v>1</v>
      </c>
      <c r="G93" s="29">
        <v>84</v>
      </c>
      <c r="H93" s="29">
        <v>1</v>
      </c>
      <c r="I93" s="35">
        <v>24</v>
      </c>
      <c r="J93" s="29">
        <v>14</v>
      </c>
      <c r="K93" s="29">
        <v>1</v>
      </c>
      <c r="L93" s="29">
        <v>0</v>
      </c>
    </row>
    <row r="94" spans="1:12">
      <c r="A94" s="41">
        <v>9</v>
      </c>
      <c r="B94" s="41">
        <v>1.9</v>
      </c>
      <c r="C94" s="29">
        <v>56</v>
      </c>
      <c r="D94" s="29">
        <v>3</v>
      </c>
      <c r="E94" s="29">
        <v>69</v>
      </c>
      <c r="F94" s="29">
        <v>1</v>
      </c>
      <c r="G94" s="29">
        <v>87</v>
      </c>
      <c r="H94" s="29">
        <v>0</v>
      </c>
      <c r="I94" s="35">
        <v>32</v>
      </c>
      <c r="J94" s="29">
        <v>38</v>
      </c>
      <c r="K94" s="29">
        <v>1</v>
      </c>
      <c r="L94" s="29">
        <v>0</v>
      </c>
    </row>
    <row r="95" spans="1:12">
      <c r="A95" s="41">
        <v>12.9</v>
      </c>
      <c r="B95" s="41">
        <v>2.1</v>
      </c>
      <c r="C95" s="29">
        <v>60</v>
      </c>
      <c r="D95" s="29">
        <v>5</v>
      </c>
      <c r="E95" s="29">
        <v>178</v>
      </c>
      <c r="F95" s="29">
        <v>2</v>
      </c>
      <c r="G95" s="29">
        <v>101</v>
      </c>
      <c r="H95" s="29">
        <v>1</v>
      </c>
      <c r="I95" s="35">
        <v>36</v>
      </c>
      <c r="J95" s="29">
        <v>49</v>
      </c>
      <c r="K95" s="29">
        <v>0</v>
      </c>
      <c r="L95" s="29">
        <v>0</v>
      </c>
    </row>
    <row r="96" spans="1:12">
      <c r="A96" s="41">
        <v>9</v>
      </c>
      <c r="B96" s="41">
        <v>1.9</v>
      </c>
      <c r="C96" s="29">
        <v>48</v>
      </c>
      <c r="D96" s="29">
        <v>12</v>
      </c>
      <c r="E96" s="29">
        <v>85</v>
      </c>
      <c r="F96" s="29">
        <v>4</v>
      </c>
      <c r="G96" s="29">
        <v>130</v>
      </c>
      <c r="H96" s="29">
        <v>1</v>
      </c>
      <c r="I96" s="35">
        <v>38</v>
      </c>
      <c r="J96" s="29">
        <v>22</v>
      </c>
      <c r="K96" s="29">
        <v>1</v>
      </c>
      <c r="L96" s="29">
        <v>0</v>
      </c>
    </row>
    <row r="97" spans="1:12">
      <c r="A97" s="41">
        <v>18.2</v>
      </c>
      <c r="B97" s="41">
        <v>3.6</v>
      </c>
      <c r="C97" s="29">
        <v>88</v>
      </c>
      <c r="D97" s="29">
        <v>12</v>
      </c>
      <c r="E97" s="29">
        <v>282</v>
      </c>
      <c r="F97" s="29">
        <v>0</v>
      </c>
      <c r="G97" s="29">
        <v>72</v>
      </c>
      <c r="H97" s="29">
        <v>1</v>
      </c>
      <c r="I97" s="35">
        <v>41</v>
      </c>
      <c r="J97" s="29">
        <v>29</v>
      </c>
      <c r="K97" s="29">
        <v>1</v>
      </c>
      <c r="L97" s="29">
        <v>0</v>
      </c>
    </row>
    <row r="98" spans="1:12">
      <c r="A98" s="41">
        <v>14.4</v>
      </c>
      <c r="B98" s="41">
        <v>3</v>
      </c>
      <c r="C98" s="29">
        <v>75</v>
      </c>
      <c r="D98" s="29">
        <v>5</v>
      </c>
      <c r="E98" s="29">
        <v>156</v>
      </c>
      <c r="F98" s="29">
        <v>4</v>
      </c>
      <c r="G98" s="29">
        <v>129</v>
      </c>
      <c r="H98" s="29">
        <v>1</v>
      </c>
      <c r="I98" s="35">
        <v>36</v>
      </c>
      <c r="J98" s="29">
        <v>55</v>
      </c>
      <c r="K98" s="29">
        <v>0</v>
      </c>
      <c r="L98" s="29">
        <v>1</v>
      </c>
    </row>
    <row r="99" spans="1:12">
      <c r="A99" s="41">
        <v>8.8000000000000007</v>
      </c>
      <c r="B99" s="41">
        <v>2</v>
      </c>
      <c r="C99" s="29">
        <v>56</v>
      </c>
      <c r="D99" s="29">
        <v>3</v>
      </c>
      <c r="E99" s="29">
        <v>86</v>
      </c>
      <c r="F99" s="29">
        <v>3</v>
      </c>
      <c r="G99" s="29">
        <v>100</v>
      </c>
      <c r="H99" s="29">
        <v>0</v>
      </c>
      <c r="I99" s="35">
        <v>31</v>
      </c>
      <c r="J99" s="29">
        <v>37</v>
      </c>
      <c r="K99" s="29">
        <v>0</v>
      </c>
      <c r="L99" s="29">
        <v>1</v>
      </c>
    </row>
    <row r="100" spans="1:12">
      <c r="A100" s="41">
        <v>12.5</v>
      </c>
      <c r="B100" s="41">
        <v>2.5</v>
      </c>
      <c r="C100" s="29">
        <v>60</v>
      </c>
      <c r="D100" s="29">
        <v>17</v>
      </c>
      <c r="E100" s="29">
        <v>212</v>
      </c>
      <c r="F100" s="29">
        <v>1</v>
      </c>
      <c r="G100" s="29">
        <v>86</v>
      </c>
      <c r="H100" s="29">
        <v>1</v>
      </c>
      <c r="I100" s="35">
        <v>44</v>
      </c>
      <c r="J100" s="29">
        <v>40</v>
      </c>
      <c r="K100" s="29">
        <v>0</v>
      </c>
      <c r="L100" s="29">
        <v>0</v>
      </c>
    </row>
    <row r="101" spans="1:12">
      <c r="A101" s="41">
        <v>13.3</v>
      </c>
      <c r="B101" s="41">
        <v>2.2000000000000002</v>
      </c>
      <c r="C101" s="29">
        <v>58</v>
      </c>
      <c r="D101" s="29">
        <v>6</v>
      </c>
      <c r="E101" s="29">
        <v>157</v>
      </c>
      <c r="F101" s="29">
        <v>2</v>
      </c>
      <c r="G101" s="29">
        <v>98</v>
      </c>
      <c r="H101" s="29">
        <v>1</v>
      </c>
      <c r="I101" s="35">
        <v>36</v>
      </c>
      <c r="J101" s="29">
        <v>45</v>
      </c>
      <c r="K101" s="29">
        <v>1</v>
      </c>
      <c r="L101" s="29">
        <v>0</v>
      </c>
    </row>
    <row r="102" spans="1:12">
      <c r="A102" s="41">
        <v>12.5</v>
      </c>
      <c r="B102" s="41">
        <v>2.4</v>
      </c>
      <c r="C102" s="29">
        <v>67</v>
      </c>
      <c r="D102" s="29">
        <v>10</v>
      </c>
      <c r="E102" s="29">
        <v>91</v>
      </c>
      <c r="F102" s="29">
        <v>3</v>
      </c>
      <c r="G102" s="29">
        <v>112</v>
      </c>
      <c r="H102" s="29">
        <v>0</v>
      </c>
      <c r="I102" s="35">
        <v>38</v>
      </c>
      <c r="J102" s="29">
        <v>43</v>
      </c>
      <c r="K102" s="29">
        <v>1</v>
      </c>
      <c r="L102" s="29">
        <v>0</v>
      </c>
    </row>
    <row r="103" spans="1:12">
      <c r="A103" s="41">
        <v>13.2</v>
      </c>
      <c r="B103" s="41">
        <v>2.8</v>
      </c>
      <c r="C103" s="29">
        <v>73</v>
      </c>
      <c r="D103" s="29">
        <v>15</v>
      </c>
      <c r="E103" s="29">
        <v>169</v>
      </c>
      <c r="F103" s="29">
        <v>0</v>
      </c>
      <c r="G103" s="29">
        <v>85</v>
      </c>
      <c r="H103" s="29">
        <v>1</v>
      </c>
      <c r="I103" s="35">
        <v>42</v>
      </c>
      <c r="J103" s="29">
        <v>83</v>
      </c>
      <c r="K103" s="29">
        <v>0</v>
      </c>
      <c r="L103" s="29">
        <v>0</v>
      </c>
    </row>
    <row r="104" spans="1:12">
      <c r="A104" s="41">
        <v>11.1</v>
      </c>
      <c r="B104" s="41">
        <v>2.5</v>
      </c>
      <c r="C104" s="29">
        <v>70</v>
      </c>
      <c r="D104" s="29">
        <v>20</v>
      </c>
      <c r="E104" s="29">
        <v>175</v>
      </c>
      <c r="F104" s="29">
        <v>2</v>
      </c>
      <c r="G104" s="29">
        <v>96</v>
      </c>
      <c r="H104" s="29">
        <v>0</v>
      </c>
      <c r="I104" s="35">
        <v>47</v>
      </c>
      <c r="J104" s="29">
        <v>49</v>
      </c>
      <c r="K104" s="29">
        <v>0</v>
      </c>
      <c r="L104" s="29">
        <v>0</v>
      </c>
    </row>
    <row r="105" spans="1:12">
      <c r="A105" s="41">
        <v>8.3000000000000007</v>
      </c>
      <c r="B105" s="41">
        <v>1.9</v>
      </c>
      <c r="C105" s="29">
        <v>49</v>
      </c>
      <c r="D105" s="29">
        <v>4</v>
      </c>
      <c r="E105" s="29">
        <v>77</v>
      </c>
      <c r="F105" s="29">
        <v>5</v>
      </c>
      <c r="G105" s="29">
        <v>150</v>
      </c>
      <c r="H105" s="29">
        <v>1</v>
      </c>
      <c r="I105" s="35">
        <v>32</v>
      </c>
      <c r="J105" s="29">
        <v>24</v>
      </c>
      <c r="K105" s="29">
        <v>0</v>
      </c>
      <c r="L105" s="29">
        <v>1</v>
      </c>
    </row>
    <row r="106" spans="1:12">
      <c r="A106" s="41">
        <v>9.3000000000000007</v>
      </c>
      <c r="B106" s="41">
        <v>1.9</v>
      </c>
      <c r="C106" s="29">
        <v>55</v>
      </c>
      <c r="D106" s="29">
        <v>11</v>
      </c>
      <c r="E106" s="29">
        <v>125</v>
      </c>
      <c r="F106" s="29">
        <v>7</v>
      </c>
      <c r="G106" s="29">
        <v>168</v>
      </c>
      <c r="H106" s="29">
        <v>1</v>
      </c>
      <c r="I106" s="35">
        <v>41</v>
      </c>
      <c r="J106" s="29">
        <v>35</v>
      </c>
      <c r="K106" s="29">
        <v>0</v>
      </c>
      <c r="L106" s="29">
        <v>0</v>
      </c>
    </row>
    <row r="107" spans="1:12">
      <c r="A107" s="41">
        <v>8.1999999999999993</v>
      </c>
      <c r="B107" s="41">
        <v>1.7</v>
      </c>
      <c r="C107" s="29">
        <v>49</v>
      </c>
      <c r="D107" s="29">
        <v>13</v>
      </c>
      <c r="E107" s="29">
        <v>102</v>
      </c>
      <c r="F107" s="29">
        <v>3</v>
      </c>
      <c r="G107" s="29">
        <v>108</v>
      </c>
      <c r="H107" s="29">
        <v>1</v>
      </c>
      <c r="I107" s="35">
        <v>41</v>
      </c>
      <c r="J107" s="29">
        <v>25</v>
      </c>
      <c r="K107" s="29">
        <v>0</v>
      </c>
      <c r="L107" s="29">
        <v>0</v>
      </c>
    </row>
    <row r="108" spans="1:12">
      <c r="A108" s="41">
        <v>14.8</v>
      </c>
      <c r="B108" s="41">
        <v>3.3</v>
      </c>
      <c r="C108" s="29">
        <v>74</v>
      </c>
      <c r="D108" s="29">
        <v>6</v>
      </c>
      <c r="E108" s="29">
        <v>249</v>
      </c>
      <c r="F108" s="29">
        <v>2</v>
      </c>
      <c r="G108" s="29">
        <v>78</v>
      </c>
      <c r="H108" s="29">
        <v>1</v>
      </c>
      <c r="I108" s="35">
        <v>38</v>
      </c>
      <c r="J108" s="29">
        <v>58</v>
      </c>
      <c r="K108" s="29">
        <v>1</v>
      </c>
      <c r="L108" s="29">
        <v>0</v>
      </c>
    </row>
    <row r="109" spans="1:12">
      <c r="A109" s="41">
        <v>10.7</v>
      </c>
      <c r="B109" s="41">
        <v>2</v>
      </c>
      <c r="C109" s="29">
        <v>53</v>
      </c>
      <c r="D109" s="29">
        <v>4</v>
      </c>
      <c r="E109" s="29">
        <v>134</v>
      </c>
      <c r="F109" s="29">
        <v>1</v>
      </c>
      <c r="G109" s="29">
        <v>86</v>
      </c>
      <c r="H109" s="29">
        <v>1</v>
      </c>
      <c r="I109" s="35">
        <v>35</v>
      </c>
      <c r="J109" s="29">
        <v>31</v>
      </c>
      <c r="K109" s="29">
        <v>1</v>
      </c>
      <c r="L109" s="29">
        <v>0</v>
      </c>
    </row>
    <row r="110" spans="1:12">
      <c r="A110" s="41">
        <v>8.8000000000000007</v>
      </c>
      <c r="B110" s="41">
        <v>2.1</v>
      </c>
      <c r="C110" s="29">
        <v>58</v>
      </c>
      <c r="D110" s="29">
        <v>13</v>
      </c>
      <c r="E110" s="29">
        <v>129</v>
      </c>
      <c r="F110" s="29">
        <v>4</v>
      </c>
      <c r="G110" s="29">
        <v>133</v>
      </c>
      <c r="H110" s="29">
        <v>0</v>
      </c>
      <c r="I110" s="35">
        <v>44</v>
      </c>
      <c r="J110" s="29">
        <v>39</v>
      </c>
      <c r="K110" s="29">
        <v>0</v>
      </c>
      <c r="L110" s="29">
        <v>0</v>
      </c>
    </row>
    <row r="111" spans="1:12">
      <c r="A111" s="41">
        <v>9.6999999999999993</v>
      </c>
      <c r="B111" s="41">
        <v>2</v>
      </c>
      <c r="C111" s="29">
        <v>54</v>
      </c>
      <c r="D111" s="29">
        <v>2</v>
      </c>
      <c r="E111" s="29">
        <v>51</v>
      </c>
      <c r="F111" s="29">
        <v>2</v>
      </c>
      <c r="G111" s="29">
        <v>107</v>
      </c>
      <c r="H111" s="29">
        <v>1</v>
      </c>
      <c r="I111" s="35">
        <v>28</v>
      </c>
      <c r="J111" s="29">
        <v>26</v>
      </c>
      <c r="K111" s="29">
        <v>1</v>
      </c>
      <c r="L111" s="29">
        <v>0</v>
      </c>
    </row>
    <row r="112" spans="1:12">
      <c r="A112" s="41">
        <v>9.6999999999999993</v>
      </c>
      <c r="B112" s="41">
        <v>1.9</v>
      </c>
      <c r="C112" s="29">
        <v>55</v>
      </c>
      <c r="D112" s="29">
        <v>4</v>
      </c>
      <c r="E112" s="29">
        <v>33</v>
      </c>
      <c r="F112" s="29">
        <v>2</v>
      </c>
      <c r="G112" s="29">
        <v>100</v>
      </c>
      <c r="H112" s="29">
        <v>1</v>
      </c>
      <c r="I112" s="35">
        <v>34</v>
      </c>
      <c r="J112" s="29">
        <v>94</v>
      </c>
      <c r="K112" s="29">
        <v>0</v>
      </c>
      <c r="L112" s="29">
        <v>0</v>
      </c>
    </row>
    <row r="113" spans="1:12">
      <c r="A113" s="41">
        <v>10.5</v>
      </c>
      <c r="B113" s="41">
        <v>2.2000000000000002</v>
      </c>
      <c r="C113" s="29">
        <v>65</v>
      </c>
      <c r="D113" s="29">
        <v>3</v>
      </c>
      <c r="E113" s="29">
        <v>121</v>
      </c>
      <c r="F113" s="29">
        <v>3</v>
      </c>
      <c r="G113" s="29">
        <v>108</v>
      </c>
      <c r="H113" s="29">
        <v>0</v>
      </c>
      <c r="I113" s="35">
        <v>29</v>
      </c>
      <c r="J113" s="29">
        <v>54</v>
      </c>
      <c r="K113" s="29">
        <v>1</v>
      </c>
      <c r="L113" s="29">
        <v>0</v>
      </c>
    </row>
    <row r="114" spans="1:12">
      <c r="A114" s="41">
        <v>8.9</v>
      </c>
      <c r="B114" s="41">
        <v>1.7</v>
      </c>
      <c r="C114" s="29">
        <v>39</v>
      </c>
      <c r="D114" s="29">
        <v>7</v>
      </c>
      <c r="E114" s="29">
        <v>116</v>
      </c>
      <c r="F114" s="29">
        <v>7</v>
      </c>
      <c r="G114" s="29">
        <v>155</v>
      </c>
      <c r="H114" s="29">
        <v>1</v>
      </c>
      <c r="I114" s="35">
        <v>35</v>
      </c>
      <c r="J114" s="29">
        <v>8</v>
      </c>
      <c r="K114" s="29">
        <v>1</v>
      </c>
      <c r="L114" s="29">
        <v>0</v>
      </c>
    </row>
    <row r="115" spans="1:12">
      <c r="A115" s="41">
        <v>7.9</v>
      </c>
      <c r="B115" s="41">
        <v>1.8</v>
      </c>
      <c r="C115" s="29">
        <v>42</v>
      </c>
      <c r="D115" s="29">
        <v>4</v>
      </c>
      <c r="E115" s="29">
        <v>68</v>
      </c>
      <c r="F115" s="29">
        <v>1</v>
      </c>
      <c r="G115" s="29">
        <v>90</v>
      </c>
      <c r="H115" s="29">
        <v>0</v>
      </c>
      <c r="I115" s="35">
        <v>36</v>
      </c>
      <c r="J115" s="29">
        <v>17</v>
      </c>
      <c r="K115" s="29">
        <v>0</v>
      </c>
      <c r="L115" s="29">
        <v>0</v>
      </c>
    </row>
    <row r="116" spans="1:12">
      <c r="A116" s="41">
        <v>21</v>
      </c>
      <c r="B116" s="41">
        <v>3.3</v>
      </c>
      <c r="C116" s="29">
        <v>89</v>
      </c>
      <c r="D116" s="29">
        <v>6</v>
      </c>
      <c r="E116" s="29">
        <v>296</v>
      </c>
      <c r="F116" s="29">
        <v>5</v>
      </c>
      <c r="G116" s="29">
        <v>137</v>
      </c>
      <c r="H116" s="29">
        <v>0</v>
      </c>
      <c r="I116" s="35">
        <v>36</v>
      </c>
      <c r="J116" s="29">
        <v>27</v>
      </c>
      <c r="K116" s="29">
        <v>1</v>
      </c>
      <c r="L116" s="29">
        <v>0</v>
      </c>
    </row>
    <row r="117" spans="1:12">
      <c r="A117" s="41">
        <v>12.7</v>
      </c>
      <c r="B117" s="41">
        <v>2.2000000000000002</v>
      </c>
      <c r="C117" s="29">
        <v>65</v>
      </c>
      <c r="D117" s="29">
        <v>6</v>
      </c>
      <c r="E117" s="29">
        <v>165</v>
      </c>
      <c r="F117" s="29">
        <v>4</v>
      </c>
      <c r="G117" s="29">
        <v>140</v>
      </c>
      <c r="H117" s="29">
        <v>1</v>
      </c>
      <c r="I117" s="35">
        <v>35</v>
      </c>
      <c r="J117" s="29">
        <v>62</v>
      </c>
      <c r="K117" s="29">
        <v>1</v>
      </c>
      <c r="L117" s="29">
        <v>1</v>
      </c>
    </row>
    <row r="118" spans="1:12">
      <c r="A118" s="41">
        <v>9.4</v>
      </c>
      <c r="B118" s="41">
        <v>1.9</v>
      </c>
      <c r="C118" s="29">
        <v>49</v>
      </c>
      <c r="D118" s="29">
        <v>10</v>
      </c>
      <c r="E118" s="29">
        <v>92</v>
      </c>
      <c r="F118" s="29">
        <v>2</v>
      </c>
      <c r="G118" s="29">
        <v>98</v>
      </c>
      <c r="H118" s="29">
        <v>1</v>
      </c>
      <c r="I118" s="35">
        <v>42</v>
      </c>
      <c r="J118" s="29">
        <v>25</v>
      </c>
      <c r="K118" s="29">
        <v>1</v>
      </c>
      <c r="L118" s="29">
        <v>1</v>
      </c>
    </row>
    <row r="119" spans="1:12">
      <c r="A119" s="41">
        <v>7.5</v>
      </c>
      <c r="B119" s="41">
        <v>1.8</v>
      </c>
      <c r="C119" s="29">
        <v>51</v>
      </c>
      <c r="D119" s="29">
        <v>18</v>
      </c>
      <c r="E119" s="29">
        <v>109</v>
      </c>
      <c r="F119" s="29">
        <v>3</v>
      </c>
      <c r="G119" s="29">
        <v>111</v>
      </c>
      <c r="H119" s="29">
        <v>0</v>
      </c>
      <c r="I119" s="35">
        <v>49</v>
      </c>
      <c r="J119" s="29">
        <v>29</v>
      </c>
      <c r="K119" s="29">
        <v>0</v>
      </c>
      <c r="L119" s="29">
        <v>0</v>
      </c>
    </row>
    <row r="120" spans="1:12">
      <c r="A120" s="41">
        <v>11.8</v>
      </c>
      <c r="B120" s="41">
        <v>1.8</v>
      </c>
      <c r="C120" s="29">
        <v>53</v>
      </c>
      <c r="D120" s="29">
        <v>7</v>
      </c>
      <c r="E120" s="29">
        <v>125</v>
      </c>
      <c r="F120" s="29">
        <v>2</v>
      </c>
      <c r="G120" s="29">
        <v>101</v>
      </c>
      <c r="H120" s="29">
        <v>0</v>
      </c>
      <c r="I120" s="35">
        <v>36</v>
      </c>
      <c r="J120" s="29">
        <v>32</v>
      </c>
      <c r="K120" s="29">
        <v>1</v>
      </c>
      <c r="L120" s="29">
        <v>0</v>
      </c>
    </row>
    <row r="121" spans="1:12">
      <c r="A121" s="41">
        <v>11.4</v>
      </c>
      <c r="B121" s="41">
        <v>3.6</v>
      </c>
      <c r="C121" s="29">
        <v>96</v>
      </c>
      <c r="D121" s="29">
        <v>1</v>
      </c>
      <c r="E121" s="29">
        <v>199</v>
      </c>
      <c r="F121" s="29">
        <v>3</v>
      </c>
      <c r="G121" s="29">
        <v>109</v>
      </c>
      <c r="H121" s="29">
        <v>0</v>
      </c>
      <c r="I121" s="35">
        <v>24</v>
      </c>
      <c r="J121" s="29">
        <v>65</v>
      </c>
      <c r="K121" s="29">
        <v>0</v>
      </c>
      <c r="L121" s="29">
        <v>0</v>
      </c>
    </row>
    <row r="122" spans="1:12">
      <c r="A122" s="41">
        <v>7.2</v>
      </c>
      <c r="B122" s="41">
        <v>1.9</v>
      </c>
      <c r="C122" s="29">
        <v>56</v>
      </c>
      <c r="D122" s="29">
        <v>4</v>
      </c>
      <c r="E122" s="29">
        <v>113</v>
      </c>
      <c r="F122" s="29">
        <v>5</v>
      </c>
      <c r="G122" s="29">
        <v>132</v>
      </c>
      <c r="H122" s="29">
        <v>1</v>
      </c>
      <c r="I122" s="35">
        <v>31</v>
      </c>
      <c r="J122" s="29">
        <v>36</v>
      </c>
      <c r="K122" s="29">
        <v>0</v>
      </c>
      <c r="L122" s="29">
        <v>1</v>
      </c>
    </row>
    <row r="123" spans="1:12">
      <c r="A123" s="41">
        <v>20.399999999999999</v>
      </c>
      <c r="B123" s="41">
        <v>3.3</v>
      </c>
      <c r="C123" s="29">
        <v>79</v>
      </c>
      <c r="D123" s="29">
        <v>7</v>
      </c>
      <c r="E123" s="29">
        <v>284</v>
      </c>
      <c r="F123" s="29">
        <v>5</v>
      </c>
      <c r="G123" s="29">
        <v>137</v>
      </c>
      <c r="H123" s="29">
        <v>0</v>
      </c>
      <c r="I123" s="35">
        <v>39</v>
      </c>
      <c r="J123" s="29">
        <v>39</v>
      </c>
      <c r="K123" s="29">
        <v>1</v>
      </c>
      <c r="L123" s="29">
        <v>0</v>
      </c>
    </row>
    <row r="124" spans="1:12">
      <c r="A124" s="41">
        <v>9.8000000000000007</v>
      </c>
      <c r="B124" s="41">
        <v>1.9</v>
      </c>
      <c r="C124" s="29">
        <v>64</v>
      </c>
      <c r="D124" s="29">
        <v>5</v>
      </c>
      <c r="E124" s="29">
        <v>115</v>
      </c>
      <c r="F124" s="29">
        <v>0</v>
      </c>
      <c r="G124" s="29">
        <v>72</v>
      </c>
      <c r="H124" s="29">
        <v>1</v>
      </c>
      <c r="I124" s="35">
        <v>35</v>
      </c>
      <c r="J124" s="29">
        <v>50</v>
      </c>
      <c r="K124" s="29">
        <v>0</v>
      </c>
      <c r="L124" s="29">
        <v>0</v>
      </c>
    </row>
    <row r="125" spans="1:12">
      <c r="A125" s="41">
        <v>16.2</v>
      </c>
      <c r="B125" s="41">
        <v>2.9</v>
      </c>
      <c r="C125" s="29">
        <v>67</v>
      </c>
      <c r="D125" s="29">
        <v>9</v>
      </c>
      <c r="E125" s="29">
        <v>188</v>
      </c>
      <c r="F125" s="29">
        <v>0</v>
      </c>
      <c r="G125" s="29">
        <v>76</v>
      </c>
      <c r="H125" s="29">
        <v>1</v>
      </c>
      <c r="I125" s="35">
        <v>37</v>
      </c>
      <c r="J125" s="29">
        <v>49</v>
      </c>
      <c r="K125" s="29">
        <v>0</v>
      </c>
      <c r="L125" s="29">
        <v>1</v>
      </c>
    </row>
    <row r="126" spans="1:12">
      <c r="A126" s="41">
        <v>11.4</v>
      </c>
      <c r="B126" s="41">
        <v>2.2999999999999998</v>
      </c>
      <c r="C126" s="29">
        <v>65</v>
      </c>
      <c r="D126" s="29">
        <v>9</v>
      </c>
      <c r="E126" s="29">
        <v>139</v>
      </c>
      <c r="F126" s="29">
        <v>4</v>
      </c>
      <c r="G126" s="29">
        <v>124</v>
      </c>
      <c r="H126" s="29">
        <v>1</v>
      </c>
      <c r="I126" s="35">
        <v>40</v>
      </c>
      <c r="J126" s="29">
        <v>59</v>
      </c>
      <c r="K126" s="29">
        <v>0</v>
      </c>
      <c r="L126" s="29">
        <v>1</v>
      </c>
    </row>
    <row r="127" spans="1:12">
      <c r="A127" s="41">
        <v>18.3</v>
      </c>
      <c r="B127" s="41">
        <v>3.2</v>
      </c>
      <c r="C127" s="29">
        <v>89</v>
      </c>
      <c r="D127" s="29">
        <v>6</v>
      </c>
      <c r="E127" s="29">
        <v>232</v>
      </c>
      <c r="F127" s="29">
        <v>2</v>
      </c>
      <c r="G127" s="29">
        <v>99</v>
      </c>
      <c r="H127" s="29">
        <v>1</v>
      </c>
      <c r="I127" s="35">
        <v>37</v>
      </c>
      <c r="J127" s="29">
        <v>89</v>
      </c>
      <c r="K127" s="29">
        <v>0</v>
      </c>
      <c r="L127" s="29">
        <v>1</v>
      </c>
    </row>
    <row r="128" spans="1:12">
      <c r="A128" s="41">
        <v>8.6999999999999993</v>
      </c>
      <c r="B128" s="41">
        <v>1.8</v>
      </c>
      <c r="C128" s="29">
        <v>53</v>
      </c>
      <c r="D128" s="29">
        <v>10</v>
      </c>
      <c r="E128" s="29">
        <v>83</v>
      </c>
      <c r="F128" s="29">
        <v>2</v>
      </c>
      <c r="G128" s="29">
        <v>90</v>
      </c>
      <c r="H128" s="29">
        <v>1</v>
      </c>
      <c r="I128" s="35">
        <v>39</v>
      </c>
      <c r="J128" s="29">
        <v>109</v>
      </c>
      <c r="K128" s="29">
        <v>0</v>
      </c>
      <c r="L128" s="29">
        <v>0</v>
      </c>
    </row>
    <row r="129" spans="1:12">
      <c r="A129" s="41">
        <v>9.1</v>
      </c>
      <c r="B129" s="41">
        <v>1.8</v>
      </c>
      <c r="C129" s="29">
        <v>44</v>
      </c>
      <c r="D129" s="29">
        <v>14</v>
      </c>
      <c r="E129" s="29">
        <v>100</v>
      </c>
      <c r="F129" s="29">
        <v>2</v>
      </c>
      <c r="G129" s="29">
        <v>98</v>
      </c>
      <c r="H129" s="29">
        <v>1</v>
      </c>
      <c r="I129" s="35">
        <v>41</v>
      </c>
      <c r="J129" s="29">
        <v>20</v>
      </c>
      <c r="K129" s="29">
        <v>1</v>
      </c>
      <c r="L129" s="29">
        <v>0</v>
      </c>
    </row>
    <row r="130" spans="1:12">
      <c r="A130" s="41">
        <v>9.6999999999999993</v>
      </c>
      <c r="B130" s="41">
        <v>1.8</v>
      </c>
      <c r="C130" s="29">
        <v>46</v>
      </c>
      <c r="D130" s="29">
        <v>7</v>
      </c>
      <c r="E130" s="29">
        <v>113</v>
      </c>
      <c r="F130" s="29">
        <v>1</v>
      </c>
      <c r="G130" s="29">
        <v>85</v>
      </c>
      <c r="H130" s="29">
        <v>0</v>
      </c>
      <c r="I130" s="35">
        <v>39</v>
      </c>
      <c r="J130" s="29">
        <v>22</v>
      </c>
      <c r="K130" s="29">
        <v>1</v>
      </c>
      <c r="L130" s="29">
        <v>0</v>
      </c>
    </row>
    <row r="131" spans="1:12">
      <c r="A131" s="41">
        <v>6.6</v>
      </c>
      <c r="B131" s="41">
        <v>1.6</v>
      </c>
      <c r="C131" s="29">
        <v>58</v>
      </c>
      <c r="D131" s="29">
        <v>17</v>
      </c>
      <c r="E131" s="29">
        <v>100</v>
      </c>
      <c r="F131" s="29">
        <v>4</v>
      </c>
      <c r="G131" s="29">
        <v>136</v>
      </c>
      <c r="H131" s="29">
        <v>1</v>
      </c>
      <c r="I131" s="35">
        <v>43</v>
      </c>
      <c r="J131" s="29">
        <v>39</v>
      </c>
      <c r="K131" s="29">
        <v>0</v>
      </c>
      <c r="L131" s="29">
        <v>0</v>
      </c>
    </row>
    <row r="132" spans="1:12">
      <c r="A132" s="41">
        <v>9.1</v>
      </c>
      <c r="B132" s="41">
        <v>2.2000000000000002</v>
      </c>
      <c r="C132" s="29">
        <v>62</v>
      </c>
      <c r="D132" s="29">
        <v>23</v>
      </c>
      <c r="E132" s="29">
        <v>123</v>
      </c>
      <c r="F132" s="29">
        <v>6</v>
      </c>
      <c r="G132" s="29">
        <v>168</v>
      </c>
      <c r="H132" s="29">
        <v>1</v>
      </c>
      <c r="I132" s="35">
        <v>48</v>
      </c>
      <c r="J132" s="29">
        <v>43</v>
      </c>
      <c r="K132" s="29">
        <v>0</v>
      </c>
      <c r="L132" s="29">
        <v>1</v>
      </c>
    </row>
    <row r="133" spans="1:12">
      <c r="A133" s="41">
        <v>9.6999999999999993</v>
      </c>
      <c r="B133" s="41">
        <v>2.1</v>
      </c>
      <c r="C133" s="29">
        <v>62</v>
      </c>
      <c r="D133" s="29">
        <v>11</v>
      </c>
      <c r="E133" s="29">
        <v>106</v>
      </c>
      <c r="F133" s="29">
        <v>2</v>
      </c>
      <c r="G133" s="29">
        <v>96</v>
      </c>
      <c r="H133" s="29">
        <v>1</v>
      </c>
      <c r="I133" s="35">
        <v>42</v>
      </c>
      <c r="J133" s="29">
        <v>49</v>
      </c>
      <c r="K133" s="29">
        <v>0</v>
      </c>
      <c r="L133" s="29">
        <v>0</v>
      </c>
    </row>
    <row r="134" spans="1:12">
      <c r="A134" s="41">
        <v>7.8</v>
      </c>
      <c r="B134" s="41">
        <v>2.1</v>
      </c>
      <c r="C134" s="29">
        <v>46</v>
      </c>
      <c r="D134" s="29">
        <v>17</v>
      </c>
      <c r="E134" s="29">
        <v>126</v>
      </c>
      <c r="F134" s="29">
        <v>2</v>
      </c>
      <c r="G134" s="29">
        <v>97</v>
      </c>
      <c r="H134" s="29">
        <v>1</v>
      </c>
      <c r="I134" s="35">
        <v>47</v>
      </c>
      <c r="J134" s="29">
        <v>24</v>
      </c>
      <c r="K134" s="29">
        <v>0</v>
      </c>
      <c r="L134" s="29">
        <v>0</v>
      </c>
    </row>
    <row r="135" spans="1:12">
      <c r="A135" s="41">
        <v>13.9</v>
      </c>
      <c r="B135" s="41">
        <v>2.4</v>
      </c>
      <c r="C135" s="29">
        <v>66</v>
      </c>
      <c r="D135" s="29">
        <v>7</v>
      </c>
      <c r="E135" s="29">
        <v>200</v>
      </c>
      <c r="F135" s="29">
        <v>4</v>
      </c>
      <c r="G135" s="29">
        <v>124</v>
      </c>
      <c r="H135" s="29">
        <v>1</v>
      </c>
      <c r="I135" s="35">
        <v>38</v>
      </c>
      <c r="J135" s="29">
        <v>62</v>
      </c>
      <c r="K135" s="29">
        <v>1</v>
      </c>
      <c r="L135" s="29">
        <v>0</v>
      </c>
    </row>
    <row r="136" spans="1:12">
      <c r="A136" s="41">
        <v>10.3</v>
      </c>
      <c r="B136" s="41">
        <v>2.2000000000000002</v>
      </c>
      <c r="C136" s="29">
        <v>56</v>
      </c>
      <c r="D136" s="29">
        <v>11</v>
      </c>
      <c r="E136" s="29">
        <v>47</v>
      </c>
      <c r="F136" s="29">
        <v>3</v>
      </c>
      <c r="G136" s="29">
        <v>111</v>
      </c>
      <c r="H136" s="29">
        <v>0</v>
      </c>
      <c r="I136" s="35">
        <v>38</v>
      </c>
      <c r="J136" s="29">
        <v>30</v>
      </c>
      <c r="K136" s="29">
        <v>1</v>
      </c>
      <c r="L136" s="29">
        <v>0</v>
      </c>
    </row>
    <row r="137" spans="1:12">
      <c r="A137" s="41">
        <v>11.7</v>
      </c>
      <c r="B137" s="41">
        <v>3</v>
      </c>
      <c r="C137" s="29">
        <v>82</v>
      </c>
      <c r="D137" s="29">
        <v>15</v>
      </c>
      <c r="E137" s="29">
        <v>202</v>
      </c>
      <c r="F137" s="29">
        <v>5</v>
      </c>
      <c r="G137" s="29">
        <v>147</v>
      </c>
      <c r="H137" s="29">
        <v>1</v>
      </c>
      <c r="I137" s="35">
        <v>42</v>
      </c>
      <c r="J137" s="29">
        <v>61</v>
      </c>
      <c r="K137" s="29">
        <v>0</v>
      </c>
      <c r="L137" s="29">
        <v>0</v>
      </c>
    </row>
    <row r="138" spans="1:12">
      <c r="A138" s="41">
        <v>9.4</v>
      </c>
      <c r="B138" s="41">
        <v>1.8</v>
      </c>
      <c r="C138" s="29">
        <v>44</v>
      </c>
      <c r="D138" s="29">
        <v>12</v>
      </c>
      <c r="E138" s="29">
        <v>97</v>
      </c>
      <c r="F138" s="29">
        <v>2</v>
      </c>
      <c r="G138" s="29">
        <v>101</v>
      </c>
      <c r="H138" s="29">
        <v>1</v>
      </c>
      <c r="I138" s="35">
        <v>40</v>
      </c>
      <c r="J138" s="29">
        <v>21</v>
      </c>
      <c r="K138" s="29">
        <v>1</v>
      </c>
      <c r="L138" s="29">
        <v>0</v>
      </c>
    </row>
    <row r="139" spans="1:12">
      <c r="A139" s="41">
        <v>9.5</v>
      </c>
      <c r="B139" s="41">
        <v>1.9</v>
      </c>
      <c r="C139" s="29">
        <v>44</v>
      </c>
      <c r="D139" s="29">
        <v>10</v>
      </c>
      <c r="E139" s="29">
        <v>49</v>
      </c>
      <c r="F139" s="29">
        <v>3</v>
      </c>
      <c r="G139" s="29">
        <v>111</v>
      </c>
      <c r="H139" s="29">
        <v>0</v>
      </c>
      <c r="I139" s="35">
        <v>40</v>
      </c>
      <c r="J139" s="29">
        <v>15</v>
      </c>
      <c r="K139" s="29">
        <v>1</v>
      </c>
      <c r="L139" s="29">
        <v>0</v>
      </c>
    </row>
    <row r="140" spans="1:12">
      <c r="A140" s="41">
        <v>8.6999999999999993</v>
      </c>
      <c r="B140" s="41">
        <v>2.1</v>
      </c>
      <c r="C140" s="29">
        <v>51</v>
      </c>
      <c r="D140" s="29">
        <v>15</v>
      </c>
      <c r="E140" s="29">
        <v>84</v>
      </c>
      <c r="F140" s="29">
        <v>4</v>
      </c>
      <c r="G140" s="29">
        <v>122</v>
      </c>
      <c r="H140" s="29">
        <v>1</v>
      </c>
      <c r="I140" s="35">
        <v>43</v>
      </c>
      <c r="J140" s="29">
        <v>26</v>
      </c>
      <c r="K140" s="29">
        <v>0</v>
      </c>
      <c r="L140" s="29">
        <v>0</v>
      </c>
    </row>
    <row r="141" spans="1:12">
      <c r="A141" s="41">
        <v>12.8</v>
      </c>
      <c r="B141" s="41">
        <v>2.9</v>
      </c>
      <c r="C141" s="29">
        <v>70</v>
      </c>
      <c r="D141" s="29">
        <v>13</v>
      </c>
      <c r="E141" s="29">
        <v>209</v>
      </c>
      <c r="F141" s="29">
        <v>1</v>
      </c>
      <c r="G141" s="29">
        <v>85</v>
      </c>
      <c r="H141" s="29">
        <v>1</v>
      </c>
      <c r="I141" s="35">
        <v>40</v>
      </c>
      <c r="J141" s="29">
        <v>57</v>
      </c>
      <c r="K141" s="29">
        <v>0</v>
      </c>
      <c r="L141" s="29">
        <v>0</v>
      </c>
    </row>
    <row r="142" spans="1:12">
      <c r="A142" s="41">
        <v>6.6</v>
      </c>
      <c r="B142" s="41">
        <v>1.7</v>
      </c>
      <c r="C142" s="29">
        <v>44</v>
      </c>
      <c r="D142" s="29">
        <v>2</v>
      </c>
      <c r="E142" s="29">
        <v>70</v>
      </c>
      <c r="F142" s="29">
        <v>5</v>
      </c>
      <c r="G142" s="29">
        <v>137</v>
      </c>
      <c r="H142" s="29">
        <v>0</v>
      </c>
      <c r="I142" s="35">
        <v>29</v>
      </c>
      <c r="J142" s="29">
        <v>19</v>
      </c>
      <c r="K142" s="29">
        <v>0</v>
      </c>
      <c r="L142" s="29">
        <v>0</v>
      </c>
    </row>
    <row r="143" spans="1:12">
      <c r="A143" s="41">
        <v>17</v>
      </c>
      <c r="B143" s="41">
        <v>3</v>
      </c>
      <c r="C143" s="29">
        <v>75</v>
      </c>
      <c r="D143" s="29">
        <v>7</v>
      </c>
      <c r="E143" s="29">
        <v>185</v>
      </c>
      <c r="F143" s="29">
        <v>2</v>
      </c>
      <c r="G143" s="29">
        <v>99</v>
      </c>
      <c r="H143" s="29">
        <v>1</v>
      </c>
      <c r="I143" s="35">
        <v>39</v>
      </c>
      <c r="J143" s="29">
        <v>58</v>
      </c>
      <c r="K143" s="29">
        <v>0</v>
      </c>
      <c r="L143" s="29">
        <v>0</v>
      </c>
    </row>
    <row r="144" spans="1:12">
      <c r="A144" s="41">
        <v>16.7</v>
      </c>
      <c r="B144" s="41">
        <v>3</v>
      </c>
      <c r="C144" s="29">
        <v>68</v>
      </c>
      <c r="D144" s="29">
        <v>4</v>
      </c>
      <c r="E144" s="29">
        <v>209</v>
      </c>
      <c r="F144" s="29">
        <v>0</v>
      </c>
      <c r="G144" s="29">
        <v>75</v>
      </c>
      <c r="H144" s="29">
        <v>1</v>
      </c>
      <c r="I144" s="35">
        <v>35</v>
      </c>
      <c r="J144" s="29">
        <v>51</v>
      </c>
      <c r="K144" s="29">
        <v>0</v>
      </c>
      <c r="L144" s="29">
        <v>0</v>
      </c>
    </row>
    <row r="145" spans="1:12">
      <c r="A145" s="41">
        <v>15.9</v>
      </c>
      <c r="B145" s="41">
        <v>3.4</v>
      </c>
      <c r="C145" s="29">
        <v>84</v>
      </c>
      <c r="D145" s="29">
        <v>9</v>
      </c>
      <c r="E145" s="29">
        <v>175</v>
      </c>
      <c r="F145" s="29">
        <v>1</v>
      </c>
      <c r="G145" s="29">
        <v>84</v>
      </c>
      <c r="H145" s="29">
        <v>1</v>
      </c>
      <c r="I145" s="35">
        <v>37</v>
      </c>
      <c r="J145" s="29">
        <v>76</v>
      </c>
      <c r="K145" s="29">
        <v>0</v>
      </c>
      <c r="L145" s="29">
        <v>0</v>
      </c>
    </row>
    <row r="146" spans="1:12">
      <c r="A146" s="41">
        <v>7.9</v>
      </c>
      <c r="B146" s="41">
        <v>2</v>
      </c>
      <c r="C146" s="29">
        <v>51</v>
      </c>
      <c r="D146" s="29">
        <v>3</v>
      </c>
      <c r="E146" s="29">
        <v>118</v>
      </c>
      <c r="F146" s="29">
        <v>3</v>
      </c>
      <c r="G146" s="29">
        <v>115</v>
      </c>
      <c r="H146" s="29">
        <v>0</v>
      </c>
      <c r="I146" s="35">
        <v>33</v>
      </c>
      <c r="J146" s="29">
        <v>31</v>
      </c>
      <c r="K146" s="29">
        <v>0</v>
      </c>
      <c r="L146" s="29">
        <v>0</v>
      </c>
    </row>
    <row r="147" spans="1:12">
      <c r="A147" s="41">
        <v>14.1</v>
      </c>
      <c r="B147" s="41">
        <v>3.3</v>
      </c>
      <c r="C147" s="29">
        <v>88</v>
      </c>
      <c r="D147" s="29">
        <v>5</v>
      </c>
      <c r="E147" s="29">
        <v>253</v>
      </c>
      <c r="F147" s="29">
        <v>4</v>
      </c>
      <c r="G147" s="29">
        <v>124</v>
      </c>
      <c r="H147" s="29">
        <v>1</v>
      </c>
      <c r="I147" s="35">
        <v>35</v>
      </c>
      <c r="J147" s="29">
        <v>63</v>
      </c>
      <c r="K147" s="29">
        <v>0</v>
      </c>
      <c r="L147" s="29">
        <v>1</v>
      </c>
    </row>
    <row r="148" spans="1:12">
      <c r="A148" s="41">
        <v>8.1</v>
      </c>
      <c r="B148" s="41">
        <v>1.7</v>
      </c>
      <c r="C148" s="29">
        <v>58</v>
      </c>
      <c r="D148" s="29">
        <v>19</v>
      </c>
      <c r="E148" s="29">
        <v>20</v>
      </c>
      <c r="F148" s="29">
        <v>4</v>
      </c>
      <c r="G148" s="29">
        <v>139</v>
      </c>
      <c r="H148" s="29">
        <v>0</v>
      </c>
      <c r="I148" s="35">
        <v>42</v>
      </c>
      <c r="J148" s="29">
        <v>35</v>
      </c>
      <c r="K148" s="29">
        <v>0</v>
      </c>
      <c r="L148" s="29">
        <v>0</v>
      </c>
    </row>
    <row r="149" spans="1:12">
      <c r="A149" s="41">
        <v>13.6</v>
      </c>
      <c r="B149" s="41">
        <v>2.9</v>
      </c>
      <c r="C149" s="29">
        <v>66</v>
      </c>
      <c r="D149" s="29">
        <v>17</v>
      </c>
      <c r="E149" s="29">
        <v>103</v>
      </c>
      <c r="F149" s="29">
        <v>2</v>
      </c>
      <c r="G149" s="29">
        <v>102</v>
      </c>
      <c r="H149" s="29">
        <v>0</v>
      </c>
      <c r="I149" s="35">
        <v>45</v>
      </c>
      <c r="J149" s="29">
        <v>48</v>
      </c>
      <c r="K149" s="29">
        <v>0</v>
      </c>
      <c r="L149" s="29">
        <v>0</v>
      </c>
    </row>
    <row r="150" spans="1:12">
      <c r="A150" s="41">
        <v>10</v>
      </c>
      <c r="B150" s="41">
        <v>2</v>
      </c>
      <c r="C150" s="29">
        <v>55</v>
      </c>
      <c r="D150" s="29">
        <v>8</v>
      </c>
      <c r="E150" s="29">
        <v>120</v>
      </c>
      <c r="F150" s="29">
        <v>3</v>
      </c>
      <c r="G150" s="29">
        <v>114</v>
      </c>
      <c r="H150" s="29">
        <v>0</v>
      </c>
      <c r="I150" s="35">
        <v>40</v>
      </c>
      <c r="J150" s="29">
        <v>34</v>
      </c>
      <c r="K150" s="29">
        <v>0</v>
      </c>
      <c r="L150" s="29">
        <v>0</v>
      </c>
    </row>
    <row r="151" spans="1:12">
      <c r="A151" s="41">
        <v>11.6</v>
      </c>
      <c r="B151" s="41">
        <v>2.2000000000000002</v>
      </c>
      <c r="C151" s="29">
        <v>60</v>
      </c>
      <c r="D151" s="29">
        <v>9</v>
      </c>
      <c r="E151" s="29">
        <v>102</v>
      </c>
      <c r="F151" s="29">
        <v>5</v>
      </c>
      <c r="G151" s="29">
        <v>135</v>
      </c>
      <c r="H151" s="29">
        <v>1</v>
      </c>
      <c r="I151" s="35">
        <v>39</v>
      </c>
      <c r="J151" s="29">
        <v>37</v>
      </c>
      <c r="K151" s="29">
        <v>1</v>
      </c>
      <c r="L151" s="29">
        <v>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670BB-C3FC-A845-A92F-169C31503153}">
  <dimension ref="A1:CZ200"/>
  <sheetViews>
    <sheetView zoomScale="68" workbookViewId="0">
      <selection activeCell="V169" sqref="V169:V170"/>
    </sheetView>
  </sheetViews>
  <sheetFormatPr baseColWidth="10" defaultRowHeight="13"/>
  <cols>
    <col min="1" max="1" width="17.5" bestFit="1" customWidth="1"/>
    <col min="2" max="2" width="15.5" bestFit="1" customWidth="1"/>
    <col min="3" max="3" width="12.6640625" bestFit="1" customWidth="1"/>
    <col min="4" max="4" width="12.1640625" bestFit="1" customWidth="1"/>
    <col min="5" max="5" width="12.6640625" bestFit="1" customWidth="1"/>
    <col min="6" max="6" width="12.1640625" bestFit="1" customWidth="1"/>
    <col min="7" max="10" width="12.6640625" bestFit="1" customWidth="1"/>
    <col min="11" max="11" width="12.1640625" bestFit="1" customWidth="1"/>
    <col min="12" max="12" width="12.6640625" bestFit="1" customWidth="1"/>
    <col min="13" max="13" width="12.1640625" bestFit="1" customWidth="1"/>
    <col min="18" max="19" width="8" bestFit="1" customWidth="1"/>
    <col min="28" max="28" width="8" bestFit="1" customWidth="1"/>
    <col min="29" max="29" width="9.1640625" bestFit="1" customWidth="1"/>
    <col min="38" max="38" width="8" bestFit="1" customWidth="1"/>
    <col min="48" max="48" width="8" bestFit="1" customWidth="1"/>
    <col min="49" max="49" width="9.5" bestFit="1" customWidth="1"/>
    <col min="58" max="58" width="8" bestFit="1" customWidth="1"/>
    <col min="59" max="59" width="7.5" bestFit="1" customWidth="1"/>
    <col min="68" max="68" width="8" bestFit="1" customWidth="1"/>
    <col min="69" max="69" width="7.1640625" bestFit="1" customWidth="1"/>
    <col min="77" max="77" width="8" bestFit="1" customWidth="1"/>
    <col min="78" max="78" width="9.33203125" bestFit="1" customWidth="1"/>
    <col min="86" max="86" width="8" bestFit="1" customWidth="1"/>
    <col min="87" max="87" width="8.5" bestFit="1" customWidth="1"/>
    <col min="96" max="96" width="8" bestFit="1" customWidth="1"/>
    <col min="97" max="97" width="11" bestFit="1" customWidth="1"/>
  </cols>
  <sheetData>
    <row r="1" spans="1:104" ht="20">
      <c r="A1" s="215" t="s">
        <v>270</v>
      </c>
      <c r="B1" s="215"/>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5"/>
      <c r="AH1" s="215"/>
      <c r="AI1" s="215"/>
      <c r="AJ1" s="215"/>
      <c r="AK1" s="215"/>
      <c r="AL1" s="215"/>
      <c r="AM1" s="215"/>
      <c r="AN1" s="215"/>
      <c r="AO1" s="215"/>
      <c r="AP1" s="215"/>
      <c r="AQ1" s="215"/>
      <c r="AR1" s="215"/>
      <c r="AS1" s="215"/>
      <c r="AT1" s="215"/>
      <c r="AU1" s="215"/>
      <c r="AV1" s="215"/>
      <c r="AW1" s="215"/>
      <c r="AX1" s="215"/>
      <c r="AY1" s="215"/>
      <c r="AZ1" s="215"/>
      <c r="BA1" s="215"/>
      <c r="BB1" s="215"/>
      <c r="BC1" s="215"/>
      <c r="BD1" s="215"/>
      <c r="BE1" s="215"/>
      <c r="BF1" s="215"/>
      <c r="BG1" s="215"/>
      <c r="BH1" s="215"/>
      <c r="BI1" s="215"/>
      <c r="BJ1" s="215"/>
      <c r="BK1" s="215"/>
      <c r="BL1" s="215"/>
      <c r="BM1" s="215"/>
      <c r="BN1" s="215"/>
      <c r="BO1" s="215"/>
      <c r="BP1" s="215"/>
      <c r="BQ1" s="215"/>
      <c r="BR1" s="215"/>
      <c r="BS1" s="215"/>
      <c r="BT1" s="215"/>
      <c r="BU1" s="215"/>
      <c r="BV1" s="215"/>
      <c r="BW1" s="215"/>
      <c r="BX1" s="215"/>
      <c r="BY1" s="215"/>
      <c r="BZ1" s="215"/>
      <c r="CA1" s="215"/>
      <c r="CB1" s="215"/>
      <c r="CC1" s="215"/>
      <c r="CD1" s="215"/>
      <c r="CE1" s="215"/>
      <c r="CF1" s="215"/>
      <c r="CG1" s="215"/>
      <c r="CH1" s="215"/>
      <c r="CI1" s="215"/>
      <c r="CJ1" s="215"/>
      <c r="CK1" s="215"/>
      <c r="CL1" s="215"/>
      <c r="CM1" s="215"/>
      <c r="CN1" s="215"/>
      <c r="CO1" s="215"/>
      <c r="CP1" s="215"/>
      <c r="CQ1" s="215"/>
      <c r="CR1" s="215"/>
      <c r="CS1" s="215"/>
      <c r="CT1" s="215"/>
      <c r="CU1" s="215"/>
      <c r="CV1" s="215"/>
      <c r="CW1" s="215"/>
      <c r="CX1" s="215"/>
      <c r="CY1" s="215"/>
      <c r="CZ1" s="215"/>
    </row>
    <row r="3" spans="1:104" ht="15">
      <c r="A3" s="39" t="s">
        <v>51</v>
      </c>
      <c r="B3" s="39" t="s">
        <v>52</v>
      </c>
      <c r="I3" s="39" t="s">
        <v>51</v>
      </c>
      <c r="J3" s="39" t="s">
        <v>53</v>
      </c>
      <c r="R3" s="39" t="s">
        <v>51</v>
      </c>
      <c r="S3" s="39" t="s">
        <v>54</v>
      </c>
      <c r="AB3" s="39" t="s">
        <v>51</v>
      </c>
      <c r="AC3" s="39" t="s">
        <v>55</v>
      </c>
      <c r="AL3" s="39" t="s">
        <v>51</v>
      </c>
      <c r="AM3" s="39" t="s">
        <v>56</v>
      </c>
      <c r="AV3" s="39" t="s">
        <v>51</v>
      </c>
      <c r="AW3" s="39" t="s">
        <v>57</v>
      </c>
      <c r="BF3" s="39" t="s">
        <v>51</v>
      </c>
      <c r="BG3" s="39" t="s">
        <v>58</v>
      </c>
      <c r="BP3" s="39" t="s">
        <v>51</v>
      </c>
      <c r="BQ3" s="39" t="s">
        <v>59</v>
      </c>
      <c r="BY3" s="39" t="s">
        <v>51</v>
      </c>
      <c r="BZ3" s="39" t="s">
        <v>60</v>
      </c>
      <c r="CH3" s="39" t="s">
        <v>51</v>
      </c>
      <c r="CI3" s="39" t="s">
        <v>61</v>
      </c>
      <c r="CR3" s="39" t="s">
        <v>51</v>
      </c>
      <c r="CS3" s="39" t="s">
        <v>62</v>
      </c>
    </row>
    <row r="4" spans="1:104" ht="15">
      <c r="A4" s="41">
        <v>12.5</v>
      </c>
      <c r="B4" s="41">
        <v>2.2999999999999998</v>
      </c>
      <c r="I4" s="41">
        <v>12.5</v>
      </c>
      <c r="J4" s="29">
        <v>60</v>
      </c>
      <c r="R4" s="41">
        <v>12.5</v>
      </c>
      <c r="S4" s="29">
        <v>10</v>
      </c>
      <c r="AB4" s="41">
        <v>12.5</v>
      </c>
      <c r="AC4" s="29">
        <v>171</v>
      </c>
      <c r="AL4" s="41">
        <v>12.5</v>
      </c>
      <c r="AM4" s="29">
        <v>3</v>
      </c>
      <c r="AV4" s="41">
        <v>12.5</v>
      </c>
      <c r="AW4" s="29">
        <v>110</v>
      </c>
      <c r="BF4" s="41">
        <v>12.5</v>
      </c>
      <c r="BG4" s="29">
        <v>0</v>
      </c>
      <c r="BP4" s="41">
        <v>12.5</v>
      </c>
      <c r="BQ4" s="35">
        <v>38</v>
      </c>
      <c r="BY4" s="41">
        <v>12.5</v>
      </c>
      <c r="BZ4" s="29">
        <v>46</v>
      </c>
      <c r="CH4" s="41">
        <v>12.5</v>
      </c>
      <c r="CI4" s="29">
        <v>0</v>
      </c>
      <c r="CR4" s="41">
        <v>12.5</v>
      </c>
      <c r="CS4" s="29">
        <v>0</v>
      </c>
    </row>
    <row r="5" spans="1:104" ht="15">
      <c r="A5" s="41">
        <v>14.5</v>
      </c>
      <c r="B5" s="41">
        <v>2.7</v>
      </c>
      <c r="I5" s="41">
        <v>14.5</v>
      </c>
      <c r="J5" s="29">
        <v>69</v>
      </c>
      <c r="R5" s="41">
        <v>14.5</v>
      </c>
      <c r="S5" s="29">
        <v>8</v>
      </c>
      <c r="AB5" s="41">
        <v>14.5</v>
      </c>
      <c r="AC5" s="29">
        <v>213</v>
      </c>
      <c r="AL5" s="41">
        <v>14.5</v>
      </c>
      <c r="AM5" s="29">
        <v>5</v>
      </c>
      <c r="AV5" s="41">
        <v>14.5</v>
      </c>
      <c r="AW5" s="29">
        <v>134</v>
      </c>
      <c r="BF5" s="41">
        <v>14.5</v>
      </c>
      <c r="BG5" s="29">
        <v>0</v>
      </c>
      <c r="BP5" s="41">
        <v>14.5</v>
      </c>
      <c r="BQ5" s="35">
        <v>38</v>
      </c>
      <c r="BY5" s="41">
        <v>14.5</v>
      </c>
      <c r="BZ5" s="29">
        <v>73</v>
      </c>
      <c r="CH5" s="41">
        <v>14.5</v>
      </c>
      <c r="CI5" s="29">
        <v>0</v>
      </c>
      <c r="CR5" s="41">
        <v>14.5</v>
      </c>
      <c r="CS5" s="29">
        <v>0</v>
      </c>
    </row>
    <row r="6" spans="1:104" ht="15">
      <c r="A6" s="41">
        <v>19</v>
      </c>
      <c r="B6" s="41">
        <v>3.1</v>
      </c>
      <c r="I6" s="41">
        <v>19</v>
      </c>
      <c r="J6" s="29">
        <v>79</v>
      </c>
      <c r="R6" s="41">
        <v>19</v>
      </c>
      <c r="S6" s="29">
        <v>7</v>
      </c>
      <c r="AB6" s="41">
        <v>19</v>
      </c>
      <c r="AC6" s="29">
        <v>255</v>
      </c>
      <c r="AL6" s="41">
        <v>19</v>
      </c>
      <c r="AM6" s="29">
        <v>2</v>
      </c>
      <c r="AV6" s="41">
        <v>19</v>
      </c>
      <c r="AW6" s="29">
        <v>98</v>
      </c>
      <c r="BF6" s="41">
        <v>19</v>
      </c>
      <c r="BG6" s="29">
        <v>1</v>
      </c>
      <c r="BP6" s="41">
        <v>19</v>
      </c>
      <c r="BQ6" s="35">
        <v>39</v>
      </c>
      <c r="BY6" s="41">
        <v>19</v>
      </c>
      <c r="BZ6" s="29">
        <v>64</v>
      </c>
      <c r="CH6" s="41">
        <v>19</v>
      </c>
      <c r="CI6" s="29">
        <v>0</v>
      </c>
      <c r="CR6" s="41">
        <v>19</v>
      </c>
      <c r="CS6" s="29">
        <v>0</v>
      </c>
    </row>
    <row r="7" spans="1:104" ht="15">
      <c r="A7" s="41">
        <v>18.2</v>
      </c>
      <c r="B7" s="41">
        <v>2.6</v>
      </c>
      <c r="I7" s="41">
        <v>18.2</v>
      </c>
      <c r="J7" s="29">
        <v>66</v>
      </c>
      <c r="R7" s="41">
        <v>18.2</v>
      </c>
      <c r="S7" s="29">
        <v>7</v>
      </c>
      <c r="AB7" s="41">
        <v>18.2</v>
      </c>
      <c r="AC7" s="29">
        <v>287</v>
      </c>
      <c r="AL7" s="41">
        <v>18.2</v>
      </c>
      <c r="AM7" s="29">
        <v>1</v>
      </c>
      <c r="AV7" s="41">
        <v>18.2</v>
      </c>
      <c r="AW7" s="29">
        <v>85</v>
      </c>
      <c r="BF7" s="41">
        <v>18.2</v>
      </c>
      <c r="BG7" s="29">
        <v>1</v>
      </c>
      <c r="BP7" s="41">
        <v>18.2</v>
      </c>
      <c r="BQ7" s="35">
        <v>38</v>
      </c>
      <c r="BY7" s="41">
        <v>18.2</v>
      </c>
      <c r="BZ7" s="29">
        <v>66</v>
      </c>
      <c r="CH7" s="41">
        <v>18.2</v>
      </c>
      <c r="CI7" s="29">
        <v>1</v>
      </c>
      <c r="CR7" s="41">
        <v>18.2</v>
      </c>
      <c r="CS7" s="29">
        <v>0</v>
      </c>
    </row>
    <row r="8" spans="1:104" ht="15">
      <c r="A8" s="41">
        <v>7.6</v>
      </c>
      <c r="B8" s="41">
        <v>2</v>
      </c>
      <c r="I8" s="41">
        <v>7.6</v>
      </c>
      <c r="J8" s="29">
        <v>51</v>
      </c>
      <c r="R8" s="41">
        <v>7.6</v>
      </c>
      <c r="S8" s="29">
        <v>15</v>
      </c>
      <c r="AB8" s="41">
        <v>7.6</v>
      </c>
      <c r="AC8" s="29">
        <v>112</v>
      </c>
      <c r="AL8" s="41">
        <v>7.6</v>
      </c>
      <c r="AM8" s="29">
        <v>0</v>
      </c>
      <c r="AV8" s="41">
        <v>7.6</v>
      </c>
      <c r="AW8" s="29">
        <v>72</v>
      </c>
      <c r="BF8" s="41">
        <v>7.6</v>
      </c>
      <c r="BG8" s="29">
        <v>1</v>
      </c>
      <c r="BP8" s="41">
        <v>7.6</v>
      </c>
      <c r="BQ8" s="35">
        <v>40</v>
      </c>
      <c r="BY8" s="41">
        <v>7.6</v>
      </c>
      <c r="BZ8" s="29">
        <v>29</v>
      </c>
      <c r="CH8" s="41">
        <v>7.6</v>
      </c>
      <c r="CI8" s="29">
        <v>0</v>
      </c>
      <c r="CR8" s="41">
        <v>7.6</v>
      </c>
      <c r="CS8" s="29">
        <v>0</v>
      </c>
    </row>
    <row r="9" spans="1:104" ht="15">
      <c r="A9" s="41">
        <v>18.5</v>
      </c>
      <c r="B9" s="41">
        <v>2.7</v>
      </c>
      <c r="I9" s="41">
        <v>18.5</v>
      </c>
      <c r="J9" s="29">
        <v>62</v>
      </c>
      <c r="R9" s="41">
        <v>18.5</v>
      </c>
      <c r="S9" s="29">
        <v>6</v>
      </c>
      <c r="AB9" s="41">
        <v>18.5</v>
      </c>
      <c r="AC9" s="29">
        <v>238</v>
      </c>
      <c r="AL9" s="41">
        <v>18.5</v>
      </c>
      <c r="AM9" s="29">
        <v>0</v>
      </c>
      <c r="AV9" s="41">
        <v>18.5</v>
      </c>
      <c r="AW9" s="29">
        <v>77</v>
      </c>
      <c r="BF9" s="41">
        <v>18.5</v>
      </c>
      <c r="BG9" s="29">
        <v>1</v>
      </c>
      <c r="BP9" s="41">
        <v>18.5</v>
      </c>
      <c r="BQ9" s="35">
        <v>37</v>
      </c>
      <c r="BY9" s="41">
        <v>18.5</v>
      </c>
      <c r="BZ9" s="29">
        <v>40</v>
      </c>
      <c r="CH9" s="41">
        <v>18.5</v>
      </c>
      <c r="CI9" s="29">
        <v>1</v>
      </c>
      <c r="CR9" s="41">
        <v>18.5</v>
      </c>
      <c r="CS9" s="29">
        <v>0</v>
      </c>
    </row>
    <row r="10" spans="1:104" ht="15">
      <c r="A10" s="41">
        <v>13.1</v>
      </c>
      <c r="B10" s="41">
        <v>2.4</v>
      </c>
      <c r="I10" s="41">
        <v>13.1</v>
      </c>
      <c r="J10" s="29">
        <v>61</v>
      </c>
      <c r="R10" s="41">
        <v>13.1</v>
      </c>
      <c r="S10" s="29">
        <v>7</v>
      </c>
      <c r="AB10" s="41">
        <v>13.1</v>
      </c>
      <c r="AC10" s="29">
        <v>124</v>
      </c>
      <c r="AL10" s="41">
        <v>13.1</v>
      </c>
      <c r="AM10" s="29">
        <v>2</v>
      </c>
      <c r="AV10" s="41">
        <v>13.1</v>
      </c>
      <c r="AW10" s="29">
        <v>100</v>
      </c>
      <c r="BF10" s="41">
        <v>13.1</v>
      </c>
      <c r="BG10" s="29">
        <v>1</v>
      </c>
      <c r="BP10" s="41">
        <v>13.1</v>
      </c>
      <c r="BQ10" s="35">
        <v>37</v>
      </c>
      <c r="BY10" s="41">
        <v>13.1</v>
      </c>
      <c r="BZ10" s="29">
        <v>69</v>
      </c>
      <c r="CH10" s="41">
        <v>13.1</v>
      </c>
      <c r="CI10" s="29">
        <v>0</v>
      </c>
      <c r="CR10" s="41">
        <v>13.1</v>
      </c>
      <c r="CS10" s="29">
        <v>0</v>
      </c>
    </row>
    <row r="11" spans="1:104" ht="15">
      <c r="A11" s="41">
        <v>14.9</v>
      </c>
      <c r="B11" s="41">
        <v>2.5</v>
      </c>
      <c r="I11" s="41">
        <v>14.9</v>
      </c>
      <c r="J11" s="29">
        <v>59</v>
      </c>
      <c r="R11" s="41">
        <v>14.9</v>
      </c>
      <c r="S11" s="29">
        <v>6</v>
      </c>
      <c r="AB11" s="41">
        <v>14.9</v>
      </c>
      <c r="AC11" s="29">
        <v>214</v>
      </c>
      <c r="AL11" s="41">
        <v>14.9</v>
      </c>
      <c r="AM11" s="29">
        <v>2</v>
      </c>
      <c r="AV11" s="41">
        <v>14.9</v>
      </c>
      <c r="AW11" s="29">
        <v>95</v>
      </c>
      <c r="BF11" s="41">
        <v>14.9</v>
      </c>
      <c r="BG11" s="29">
        <v>0</v>
      </c>
      <c r="BP11" s="41">
        <v>14.9</v>
      </c>
      <c r="BQ11" s="35">
        <v>36</v>
      </c>
      <c r="BY11" s="41">
        <v>14.9</v>
      </c>
      <c r="BZ11" s="29">
        <v>45</v>
      </c>
      <c r="CH11" s="41">
        <v>14.9</v>
      </c>
      <c r="CI11" s="29">
        <v>1</v>
      </c>
      <c r="CR11" s="41">
        <v>14.9</v>
      </c>
      <c r="CS11" s="29">
        <v>0</v>
      </c>
    </row>
    <row r="12" spans="1:104" ht="15">
      <c r="A12" s="41">
        <v>17.100000000000001</v>
      </c>
      <c r="B12" s="41">
        <v>2.7</v>
      </c>
      <c r="I12" s="41">
        <v>17.100000000000001</v>
      </c>
      <c r="J12" s="29">
        <v>65</v>
      </c>
      <c r="R12" s="41">
        <v>17.100000000000001</v>
      </c>
      <c r="S12" s="29">
        <v>8</v>
      </c>
      <c r="AB12" s="41">
        <v>17.100000000000001</v>
      </c>
      <c r="AC12" s="29">
        <v>215</v>
      </c>
      <c r="AL12" s="41">
        <v>17.100000000000001</v>
      </c>
      <c r="AM12" s="29">
        <v>3</v>
      </c>
      <c r="AV12" s="41">
        <v>17.100000000000001</v>
      </c>
      <c r="AW12" s="29">
        <v>112</v>
      </c>
      <c r="BF12" s="41">
        <v>17.100000000000001</v>
      </c>
      <c r="BG12" s="29">
        <v>0</v>
      </c>
      <c r="BP12" s="41">
        <v>17.100000000000001</v>
      </c>
      <c r="BQ12" s="35">
        <v>40</v>
      </c>
      <c r="BY12" s="41">
        <v>17.100000000000001</v>
      </c>
      <c r="BZ12" s="29">
        <v>42</v>
      </c>
      <c r="CH12" s="41">
        <v>17.100000000000001</v>
      </c>
      <c r="CI12" s="29">
        <v>0</v>
      </c>
      <c r="CR12" s="41">
        <v>17.100000000000001</v>
      </c>
      <c r="CS12" s="29">
        <v>0</v>
      </c>
    </row>
    <row r="13" spans="1:104" ht="15">
      <c r="A13" s="41">
        <v>9.1999999999999993</v>
      </c>
      <c r="B13" s="41">
        <v>2.1</v>
      </c>
      <c r="I13" s="41">
        <v>9.1999999999999993</v>
      </c>
      <c r="J13" s="29">
        <v>55</v>
      </c>
      <c r="R13" s="41">
        <v>9.1999999999999993</v>
      </c>
      <c r="S13" s="29">
        <v>16</v>
      </c>
      <c r="AB13" s="41">
        <v>9.1999999999999993</v>
      </c>
      <c r="AC13" s="29">
        <v>154</v>
      </c>
      <c r="AL13" s="41">
        <v>9.1999999999999993</v>
      </c>
      <c r="AM13" s="29">
        <v>5</v>
      </c>
      <c r="AV13" s="41">
        <v>9.1999999999999993</v>
      </c>
      <c r="AW13" s="29">
        <v>135</v>
      </c>
      <c r="BF13" s="41">
        <v>9.1999999999999993</v>
      </c>
      <c r="BG13" s="29">
        <v>1</v>
      </c>
      <c r="BP13" s="41">
        <v>9.1999999999999993</v>
      </c>
      <c r="BQ13" s="35">
        <v>43</v>
      </c>
      <c r="BY13" s="41">
        <v>9.1999999999999993</v>
      </c>
      <c r="BZ13" s="29">
        <v>34</v>
      </c>
      <c r="CH13" s="41">
        <v>9.1999999999999993</v>
      </c>
      <c r="CI13" s="29">
        <v>0</v>
      </c>
      <c r="CR13" s="41">
        <v>9.1999999999999993</v>
      </c>
      <c r="CS13" s="29">
        <v>1</v>
      </c>
    </row>
    <row r="14" spans="1:104" ht="15">
      <c r="A14" s="41">
        <v>10.3</v>
      </c>
      <c r="B14" s="41">
        <v>2.2000000000000002</v>
      </c>
      <c r="I14" s="41">
        <v>10.3</v>
      </c>
      <c r="J14" s="29">
        <v>65</v>
      </c>
      <c r="R14" s="41">
        <v>10.3</v>
      </c>
      <c r="S14" s="29">
        <v>10</v>
      </c>
      <c r="AB14" s="41">
        <v>10.3</v>
      </c>
      <c r="AC14" s="29">
        <v>97</v>
      </c>
      <c r="AL14" s="41">
        <v>10.3</v>
      </c>
      <c r="AM14" s="29">
        <v>2</v>
      </c>
      <c r="AV14" s="41">
        <v>10.3</v>
      </c>
      <c r="AW14" s="29">
        <v>100</v>
      </c>
      <c r="BF14" s="41">
        <v>10.3</v>
      </c>
      <c r="BG14" s="29">
        <v>0</v>
      </c>
      <c r="BP14" s="41">
        <v>10.3</v>
      </c>
      <c r="BQ14" s="35">
        <v>40</v>
      </c>
      <c r="BY14" s="41">
        <v>10.3</v>
      </c>
      <c r="BZ14" s="29">
        <v>51</v>
      </c>
      <c r="CH14" s="41">
        <v>10.3</v>
      </c>
      <c r="CI14" s="29">
        <v>0</v>
      </c>
      <c r="CR14" s="41">
        <v>10.3</v>
      </c>
      <c r="CS14" s="29">
        <v>0</v>
      </c>
    </row>
    <row r="15" spans="1:104" ht="15">
      <c r="A15" s="41">
        <v>19.3</v>
      </c>
      <c r="B15" s="41">
        <v>3.1</v>
      </c>
      <c r="I15" s="41">
        <v>19.3</v>
      </c>
      <c r="J15" s="29">
        <v>74</v>
      </c>
      <c r="R15" s="41">
        <v>19.3</v>
      </c>
      <c r="S15" s="29">
        <v>7</v>
      </c>
      <c r="AB15" s="41">
        <v>19.3</v>
      </c>
      <c r="AC15" s="29">
        <v>301</v>
      </c>
      <c r="AL15" s="41">
        <v>19.3</v>
      </c>
      <c r="AM15" s="29">
        <v>2</v>
      </c>
      <c r="AV15" s="41">
        <v>19.3</v>
      </c>
      <c r="AW15" s="29">
        <v>96</v>
      </c>
      <c r="BF15" s="41">
        <v>19.3</v>
      </c>
      <c r="BG15" s="29">
        <v>0</v>
      </c>
      <c r="BP15" s="41">
        <v>19.3</v>
      </c>
      <c r="BQ15" s="35">
        <v>40</v>
      </c>
      <c r="BY15" s="41">
        <v>19.3</v>
      </c>
      <c r="BZ15" s="29">
        <v>86</v>
      </c>
      <c r="CH15" s="41">
        <v>19.3</v>
      </c>
      <c r="CI15" s="29">
        <v>0</v>
      </c>
      <c r="CR15" s="41">
        <v>19.3</v>
      </c>
      <c r="CS15" s="29">
        <v>0</v>
      </c>
    </row>
    <row r="16" spans="1:104" ht="15">
      <c r="A16" s="41">
        <v>8.1</v>
      </c>
      <c r="B16" s="41">
        <v>1.8</v>
      </c>
      <c r="I16" s="41">
        <v>8.1</v>
      </c>
      <c r="J16" s="29">
        <v>43</v>
      </c>
      <c r="R16" s="41">
        <v>8.1</v>
      </c>
      <c r="S16" s="29">
        <v>23</v>
      </c>
      <c r="AB16" s="41">
        <v>8.1</v>
      </c>
      <c r="AC16" s="29">
        <v>123</v>
      </c>
      <c r="AL16" s="41">
        <v>8.1</v>
      </c>
      <c r="AM16" s="29">
        <v>1</v>
      </c>
      <c r="AV16" s="41">
        <v>8.1</v>
      </c>
      <c r="AW16" s="29">
        <v>72</v>
      </c>
      <c r="BF16" s="41">
        <v>8.1</v>
      </c>
      <c r="BG16" s="29">
        <v>1</v>
      </c>
      <c r="BP16" s="41">
        <v>8.1</v>
      </c>
      <c r="BQ16" s="35">
        <v>44</v>
      </c>
      <c r="BY16" s="41">
        <v>8.1</v>
      </c>
      <c r="BZ16" s="29">
        <v>19</v>
      </c>
      <c r="CH16" s="41">
        <v>8.1</v>
      </c>
      <c r="CI16" s="29">
        <v>0</v>
      </c>
      <c r="CR16" s="41">
        <v>8.1</v>
      </c>
      <c r="CS16" s="29">
        <v>1</v>
      </c>
    </row>
    <row r="17" spans="1:97" ht="15">
      <c r="A17" s="41">
        <v>9.1</v>
      </c>
      <c r="B17" s="41">
        <v>3.3</v>
      </c>
      <c r="I17" s="41">
        <v>9.1</v>
      </c>
      <c r="J17" s="29">
        <v>78</v>
      </c>
      <c r="R17" s="41">
        <v>9.1</v>
      </c>
      <c r="S17" s="29">
        <v>3</v>
      </c>
      <c r="AB17" s="41">
        <v>9.1</v>
      </c>
      <c r="AC17" s="29">
        <v>148</v>
      </c>
      <c r="AL17" s="41">
        <v>9.1</v>
      </c>
      <c r="AM17" s="29">
        <v>0</v>
      </c>
      <c r="AV17" s="41">
        <v>9.1</v>
      </c>
      <c r="AW17" s="29">
        <v>73</v>
      </c>
      <c r="BF17" s="41">
        <v>9.1</v>
      </c>
      <c r="BG17" s="29">
        <v>0</v>
      </c>
      <c r="BP17" s="41">
        <v>9.1</v>
      </c>
      <c r="BQ17" s="35">
        <v>36</v>
      </c>
      <c r="BY17" s="41">
        <v>9.1</v>
      </c>
      <c r="BZ17" s="29">
        <v>59</v>
      </c>
      <c r="CH17" s="41">
        <v>9.1</v>
      </c>
      <c r="CI17" s="29">
        <v>0</v>
      </c>
      <c r="CR17" s="41">
        <v>9.1</v>
      </c>
      <c r="CS17" s="29">
        <v>0</v>
      </c>
    </row>
    <row r="18" spans="1:97" ht="15">
      <c r="A18" s="41">
        <v>15.7</v>
      </c>
      <c r="B18" s="41">
        <v>2.8</v>
      </c>
      <c r="I18" s="41">
        <v>15.7</v>
      </c>
      <c r="J18" s="29">
        <v>67</v>
      </c>
      <c r="R18" s="41">
        <v>15.7</v>
      </c>
      <c r="S18" s="29">
        <v>9</v>
      </c>
      <c r="AB18" s="41">
        <v>15.7</v>
      </c>
      <c r="AC18" s="29">
        <v>228</v>
      </c>
      <c r="AL18" s="41">
        <v>15.7</v>
      </c>
      <c r="AM18" s="29">
        <v>1</v>
      </c>
      <c r="AV18" s="41">
        <v>15.7</v>
      </c>
      <c r="AW18" s="29">
        <v>86</v>
      </c>
      <c r="BF18" s="41">
        <v>15.7</v>
      </c>
      <c r="BG18" s="29">
        <v>0</v>
      </c>
      <c r="BP18" s="41">
        <v>15.7</v>
      </c>
      <c r="BQ18" s="35">
        <v>38</v>
      </c>
      <c r="BY18" s="41">
        <v>15.7</v>
      </c>
      <c r="BZ18" s="29">
        <v>70</v>
      </c>
      <c r="CH18" s="41">
        <v>15.7</v>
      </c>
      <c r="CI18" s="29">
        <v>0</v>
      </c>
      <c r="CR18" s="41">
        <v>15.7</v>
      </c>
      <c r="CS18" s="29">
        <v>0</v>
      </c>
    </row>
    <row r="19" spans="1:97" ht="15">
      <c r="A19" s="41">
        <v>9.8000000000000007</v>
      </c>
      <c r="B19" s="41">
        <v>2.1</v>
      </c>
      <c r="I19" s="41">
        <v>9.8000000000000007</v>
      </c>
      <c r="J19" s="29">
        <v>62</v>
      </c>
      <c r="R19" s="41">
        <v>9.8000000000000007</v>
      </c>
      <c r="S19" s="29">
        <v>16</v>
      </c>
      <c r="AB19" s="41">
        <v>9.8000000000000007</v>
      </c>
      <c r="AC19" s="29">
        <v>136</v>
      </c>
      <c r="AL19" s="41">
        <v>9.8000000000000007</v>
      </c>
      <c r="AM19" s="29">
        <v>4</v>
      </c>
      <c r="AV19" s="41">
        <v>9.8000000000000007</v>
      </c>
      <c r="AW19" s="29">
        <v>121</v>
      </c>
      <c r="BF19" s="41">
        <v>9.8000000000000007</v>
      </c>
      <c r="BG19" s="29">
        <v>1</v>
      </c>
      <c r="BP19" s="41">
        <v>9.8000000000000007</v>
      </c>
      <c r="BQ19" s="35">
        <v>41</v>
      </c>
      <c r="BY19" s="41">
        <v>9.8000000000000007</v>
      </c>
      <c r="BZ19" s="29">
        <v>44</v>
      </c>
      <c r="CH19" s="41">
        <v>9.8000000000000007</v>
      </c>
      <c r="CI19" s="29">
        <v>0</v>
      </c>
      <c r="CR19" s="41">
        <v>9.8000000000000007</v>
      </c>
      <c r="CS19" s="29">
        <v>0</v>
      </c>
    </row>
    <row r="20" spans="1:97" ht="15">
      <c r="A20" s="41">
        <v>19.5</v>
      </c>
      <c r="B20" s="41">
        <v>3.8</v>
      </c>
      <c r="I20" s="41">
        <v>19.5</v>
      </c>
      <c r="J20" s="29">
        <v>99</v>
      </c>
      <c r="R20" s="41">
        <v>19.5</v>
      </c>
      <c r="S20" s="29">
        <v>9</v>
      </c>
      <c r="AB20" s="41">
        <v>19.5</v>
      </c>
      <c r="AC20" s="29">
        <v>369</v>
      </c>
      <c r="AL20" s="41">
        <v>19.5</v>
      </c>
      <c r="AM20" s="29">
        <v>1</v>
      </c>
      <c r="AV20" s="41">
        <v>19.5</v>
      </c>
      <c r="AW20" s="29">
        <v>85</v>
      </c>
      <c r="BF20" s="41">
        <v>19.5</v>
      </c>
      <c r="BG20" s="29">
        <v>1</v>
      </c>
      <c r="BP20" s="41">
        <v>19.5</v>
      </c>
      <c r="BQ20" s="35">
        <v>38</v>
      </c>
      <c r="BY20" s="41">
        <v>19.5</v>
      </c>
      <c r="BZ20" s="29">
        <v>68</v>
      </c>
      <c r="CH20" s="41">
        <v>19.5</v>
      </c>
      <c r="CI20" s="29">
        <v>0</v>
      </c>
      <c r="CR20" s="41">
        <v>19.5</v>
      </c>
      <c r="CS20" s="29">
        <v>0</v>
      </c>
    </row>
    <row r="21" spans="1:97" ht="15">
      <c r="A21" s="41">
        <v>16.2</v>
      </c>
      <c r="B21" s="41">
        <v>2.6</v>
      </c>
      <c r="I21" s="41">
        <v>16.2</v>
      </c>
      <c r="J21" s="29">
        <v>67</v>
      </c>
      <c r="R21" s="41">
        <v>16.2</v>
      </c>
      <c r="S21" s="29">
        <v>8</v>
      </c>
      <c r="AB21" s="41">
        <v>16.2</v>
      </c>
      <c r="AC21" s="29">
        <v>187</v>
      </c>
      <c r="AL21" s="41">
        <v>16.2</v>
      </c>
      <c r="AM21" s="29">
        <v>0</v>
      </c>
      <c r="AV21" s="41">
        <v>16.2</v>
      </c>
      <c r="AW21" s="29">
        <v>73</v>
      </c>
      <c r="BF21" s="41">
        <v>16.2</v>
      </c>
      <c r="BG21" s="29">
        <v>1</v>
      </c>
      <c r="BP21" s="41">
        <v>16.2</v>
      </c>
      <c r="BQ21" s="35">
        <v>41</v>
      </c>
      <c r="BY21" s="41">
        <v>16.2</v>
      </c>
      <c r="BZ21" s="29">
        <v>45</v>
      </c>
      <c r="CH21" s="41">
        <v>16.2</v>
      </c>
      <c r="CI21" s="29">
        <v>0</v>
      </c>
      <c r="CR21" s="41">
        <v>16.2</v>
      </c>
      <c r="CS21" s="29">
        <v>0</v>
      </c>
    </row>
    <row r="22" spans="1:97" ht="15">
      <c r="A22" s="41">
        <v>8</v>
      </c>
      <c r="B22" s="41">
        <v>1.9</v>
      </c>
      <c r="I22" s="41">
        <v>8</v>
      </c>
      <c r="J22" s="29">
        <v>51</v>
      </c>
      <c r="R22" s="41">
        <v>8</v>
      </c>
      <c r="S22" s="29">
        <v>12</v>
      </c>
      <c r="AB22" s="41">
        <v>8</v>
      </c>
      <c r="AC22" s="29">
        <v>66</v>
      </c>
      <c r="AL22" s="41">
        <v>8</v>
      </c>
      <c r="AM22" s="29">
        <v>1</v>
      </c>
      <c r="AV22" s="41">
        <v>8</v>
      </c>
      <c r="AW22" s="29">
        <v>90</v>
      </c>
      <c r="BF22" s="41">
        <v>8</v>
      </c>
      <c r="BG22" s="29">
        <v>1</v>
      </c>
      <c r="BP22" s="41">
        <v>8</v>
      </c>
      <c r="BQ22" s="35">
        <v>40</v>
      </c>
      <c r="BY22" s="41">
        <v>8</v>
      </c>
      <c r="BZ22" s="29">
        <v>25</v>
      </c>
      <c r="CH22" s="41">
        <v>8</v>
      </c>
      <c r="CI22" s="29">
        <v>1</v>
      </c>
      <c r="CR22" s="41">
        <v>8</v>
      </c>
      <c r="CS22" s="29">
        <v>0</v>
      </c>
    </row>
    <row r="23" spans="1:97" ht="15">
      <c r="A23" s="41">
        <v>12.2</v>
      </c>
      <c r="B23" s="41">
        <v>2.6</v>
      </c>
      <c r="I23" s="41">
        <v>12.2</v>
      </c>
      <c r="J23" s="29">
        <v>71</v>
      </c>
      <c r="R23" s="41">
        <v>12.2</v>
      </c>
      <c r="S23" s="29">
        <v>13</v>
      </c>
      <c r="AB23" s="41">
        <v>12.2</v>
      </c>
      <c r="AC23" s="29">
        <v>116</v>
      </c>
      <c r="AL23" s="41">
        <v>12.2</v>
      </c>
      <c r="AM23" s="29">
        <v>0</v>
      </c>
      <c r="AV23" s="41">
        <v>12.2</v>
      </c>
      <c r="AW23" s="29">
        <v>82</v>
      </c>
      <c r="BF23" s="41">
        <v>12.2</v>
      </c>
      <c r="BG23" s="29">
        <v>1</v>
      </c>
      <c r="BP23" s="41">
        <v>12.2</v>
      </c>
      <c r="BQ23" s="35">
        <v>40</v>
      </c>
      <c r="BY23" s="41">
        <v>12.2</v>
      </c>
      <c r="BZ23" s="29">
        <v>51</v>
      </c>
      <c r="CH23" s="41">
        <v>12.2</v>
      </c>
      <c r="CI23" s="29">
        <v>0</v>
      </c>
      <c r="CR23" s="41">
        <v>12.2</v>
      </c>
      <c r="CS23" s="29">
        <v>1</v>
      </c>
    </row>
    <row r="24" spans="1:97" ht="15">
      <c r="A24" s="41">
        <v>11.1</v>
      </c>
      <c r="B24" s="41">
        <v>2.4</v>
      </c>
      <c r="I24" s="41">
        <v>11.1</v>
      </c>
      <c r="J24" s="29">
        <v>65</v>
      </c>
      <c r="R24" s="41">
        <v>11.1</v>
      </c>
      <c r="S24" s="29">
        <v>3</v>
      </c>
      <c r="AB24" s="41">
        <v>11.1</v>
      </c>
      <c r="AC24" s="29">
        <v>144</v>
      </c>
      <c r="AL24" s="41">
        <v>11.1</v>
      </c>
      <c r="AM24" s="29">
        <v>6</v>
      </c>
      <c r="AV24" s="41">
        <v>11.1</v>
      </c>
      <c r="AW24" s="29">
        <v>168</v>
      </c>
      <c r="BF24" s="41">
        <v>11.1</v>
      </c>
      <c r="BG24" s="29">
        <v>1</v>
      </c>
      <c r="BP24" s="41">
        <v>11.1</v>
      </c>
      <c r="BQ24" s="35">
        <v>27</v>
      </c>
      <c r="BY24" s="41">
        <v>11.1</v>
      </c>
      <c r="BZ24" s="29">
        <v>59</v>
      </c>
      <c r="CH24" s="41">
        <v>11.1</v>
      </c>
      <c r="CI24" s="29">
        <v>0</v>
      </c>
      <c r="CR24" s="41">
        <v>11.1</v>
      </c>
      <c r="CS24" s="29">
        <v>1</v>
      </c>
    </row>
    <row r="25" spans="1:97" ht="15">
      <c r="A25" s="41">
        <v>16.8</v>
      </c>
      <c r="B25" s="41">
        <v>3</v>
      </c>
      <c r="I25" s="41">
        <v>16.8</v>
      </c>
      <c r="J25" s="29">
        <v>86</v>
      </c>
      <c r="R25" s="41">
        <v>16.8</v>
      </c>
      <c r="S25" s="29">
        <v>8</v>
      </c>
      <c r="AB25" s="41">
        <v>16.8</v>
      </c>
      <c r="AC25" s="29">
        <v>201</v>
      </c>
      <c r="AL25" s="41">
        <v>16.8</v>
      </c>
      <c r="AM25" s="29">
        <v>0</v>
      </c>
      <c r="AV25" s="41">
        <v>16.8</v>
      </c>
      <c r="AW25" s="29">
        <v>80</v>
      </c>
      <c r="BF25" s="41">
        <v>16.8</v>
      </c>
      <c r="BG25" s="29">
        <v>1</v>
      </c>
      <c r="BP25" s="41">
        <v>16.8</v>
      </c>
      <c r="BQ25" s="35">
        <v>37</v>
      </c>
      <c r="BY25" s="41">
        <v>16.8</v>
      </c>
      <c r="BZ25" s="29">
        <v>78</v>
      </c>
      <c r="CH25" s="41">
        <v>16.8</v>
      </c>
      <c r="CI25" s="29">
        <v>0</v>
      </c>
      <c r="CR25" s="41">
        <v>16.8</v>
      </c>
      <c r="CS25" s="29">
        <v>0</v>
      </c>
    </row>
    <row r="26" spans="1:97" ht="15">
      <c r="A26" s="41">
        <v>11.8</v>
      </c>
      <c r="B26" s="41">
        <v>2</v>
      </c>
      <c r="I26" s="41">
        <v>11.8</v>
      </c>
      <c r="J26" s="29">
        <v>51</v>
      </c>
      <c r="R26" s="41">
        <v>11.8</v>
      </c>
      <c r="S26" s="29">
        <v>8</v>
      </c>
      <c r="AB26" s="41">
        <v>11.8</v>
      </c>
      <c r="AC26" s="29">
        <v>96</v>
      </c>
      <c r="AL26" s="41">
        <v>11.8</v>
      </c>
      <c r="AM26" s="29">
        <v>6</v>
      </c>
      <c r="AV26" s="41">
        <v>11.8</v>
      </c>
      <c r="AW26" s="29">
        <v>145</v>
      </c>
      <c r="BF26" s="41">
        <v>11.8</v>
      </c>
      <c r="BG26" s="29">
        <v>1</v>
      </c>
      <c r="BP26" s="41">
        <v>11.8</v>
      </c>
      <c r="BQ26" s="35">
        <v>40</v>
      </c>
      <c r="BY26" s="41">
        <v>11.8</v>
      </c>
      <c r="BZ26" s="29">
        <v>22</v>
      </c>
      <c r="CH26" s="41">
        <v>11.8</v>
      </c>
      <c r="CI26" s="29">
        <v>1</v>
      </c>
      <c r="CR26" s="41">
        <v>11.8</v>
      </c>
      <c r="CS26" s="29">
        <v>0</v>
      </c>
    </row>
    <row r="27" spans="1:97" ht="15">
      <c r="A27" s="41">
        <v>14</v>
      </c>
      <c r="B27" s="41">
        <v>2.2999999999999998</v>
      </c>
      <c r="I27" s="41">
        <v>14</v>
      </c>
      <c r="J27" s="29">
        <v>56</v>
      </c>
      <c r="R27" s="41">
        <v>14</v>
      </c>
      <c r="S27" s="29">
        <v>7</v>
      </c>
      <c r="AB27" s="41">
        <v>14</v>
      </c>
      <c r="AC27" s="29">
        <v>134</v>
      </c>
      <c r="AL27" s="41">
        <v>14</v>
      </c>
      <c r="AM27" s="29">
        <v>3</v>
      </c>
      <c r="AV27" s="41">
        <v>14</v>
      </c>
      <c r="AW27" s="29">
        <v>112</v>
      </c>
      <c r="BF27" s="41">
        <v>14</v>
      </c>
      <c r="BG27" s="29">
        <v>0</v>
      </c>
      <c r="BP27" s="41">
        <v>14</v>
      </c>
      <c r="BQ27" s="35">
        <v>38</v>
      </c>
      <c r="BY27" s="41">
        <v>14</v>
      </c>
      <c r="BZ27" s="29">
        <v>34</v>
      </c>
      <c r="CH27" s="41">
        <v>14</v>
      </c>
      <c r="CI27" s="29">
        <v>0</v>
      </c>
      <c r="CR27" s="41">
        <v>14</v>
      </c>
      <c r="CS27" s="29">
        <v>0</v>
      </c>
    </row>
    <row r="28" spans="1:97" ht="15">
      <c r="A28" s="41">
        <v>10.5</v>
      </c>
      <c r="B28" s="41">
        <v>2.2999999999999998</v>
      </c>
      <c r="I28" s="41">
        <v>10.5</v>
      </c>
      <c r="J28" s="29">
        <v>60</v>
      </c>
      <c r="R28" s="41">
        <v>10.5</v>
      </c>
      <c r="S28" s="29">
        <v>3</v>
      </c>
      <c r="AB28" s="41">
        <v>10.5</v>
      </c>
      <c r="AC28" s="29">
        <v>101</v>
      </c>
      <c r="AL28" s="41">
        <v>10.5</v>
      </c>
      <c r="AM28" s="29">
        <v>3</v>
      </c>
      <c r="AV28" s="41">
        <v>10.5</v>
      </c>
      <c r="AW28" s="29">
        <v>106</v>
      </c>
      <c r="BF28" s="41">
        <v>10.5</v>
      </c>
      <c r="BG28" s="29">
        <v>0</v>
      </c>
      <c r="BP28" s="41">
        <v>10.5</v>
      </c>
      <c r="BQ28" s="35">
        <v>33</v>
      </c>
      <c r="BY28" s="41">
        <v>10.5</v>
      </c>
      <c r="BZ28" s="29">
        <v>45</v>
      </c>
      <c r="CH28" s="41">
        <v>10.5</v>
      </c>
      <c r="CI28" s="29">
        <v>0</v>
      </c>
      <c r="CR28" s="41">
        <v>10.5</v>
      </c>
      <c r="CS28" s="29">
        <v>0</v>
      </c>
    </row>
    <row r="29" spans="1:97" ht="15">
      <c r="A29" s="41">
        <v>6.2</v>
      </c>
      <c r="B29" s="41">
        <v>1.6</v>
      </c>
      <c r="I29" s="41">
        <v>6.2</v>
      </c>
      <c r="J29" s="29">
        <v>40</v>
      </c>
      <c r="R29" s="41">
        <v>6.2</v>
      </c>
      <c r="S29" s="29">
        <v>14</v>
      </c>
      <c r="AB29" s="41">
        <v>6.2</v>
      </c>
      <c r="AC29" s="29">
        <v>82</v>
      </c>
      <c r="AL29" s="41">
        <v>6.2</v>
      </c>
      <c r="AM29" s="29">
        <v>2</v>
      </c>
      <c r="AV29" s="41">
        <v>6.2</v>
      </c>
      <c r="AW29" s="29">
        <v>101</v>
      </c>
      <c r="BF29" s="41">
        <v>6.2</v>
      </c>
      <c r="BG29" s="29">
        <v>1</v>
      </c>
      <c r="BP29" s="41">
        <v>6.2</v>
      </c>
      <c r="BQ29" s="35">
        <v>40</v>
      </c>
      <c r="BY29" s="41">
        <v>6.2</v>
      </c>
      <c r="BZ29" s="29">
        <v>9</v>
      </c>
      <c r="CH29" s="41">
        <v>6.2</v>
      </c>
      <c r="CI29" s="29">
        <v>0</v>
      </c>
      <c r="CR29" s="41">
        <v>6.2</v>
      </c>
      <c r="CS29" s="29">
        <v>0</v>
      </c>
    </row>
    <row r="30" spans="1:97" ht="15">
      <c r="A30" s="41">
        <v>16.899999999999999</v>
      </c>
      <c r="B30" s="41">
        <v>3.4</v>
      </c>
      <c r="I30" s="41">
        <v>16.899999999999999</v>
      </c>
      <c r="J30" s="29">
        <v>85</v>
      </c>
      <c r="R30" s="41">
        <v>16.899999999999999</v>
      </c>
      <c r="S30" s="29">
        <v>12</v>
      </c>
      <c r="AB30" s="41">
        <v>16.899999999999999</v>
      </c>
      <c r="AC30" s="29">
        <v>311</v>
      </c>
      <c r="AL30" s="41">
        <v>16.899999999999999</v>
      </c>
      <c r="AM30" s="29">
        <v>4</v>
      </c>
      <c r="AV30" s="41">
        <v>16.899999999999999</v>
      </c>
      <c r="AW30" s="29">
        <v>124</v>
      </c>
      <c r="BF30" s="41">
        <v>16.899999999999999</v>
      </c>
      <c r="BG30" s="29">
        <v>1</v>
      </c>
      <c r="BP30" s="41">
        <v>16.899999999999999</v>
      </c>
      <c r="BQ30" s="35">
        <v>42</v>
      </c>
      <c r="BY30" s="41">
        <v>16.899999999999999</v>
      </c>
      <c r="BZ30" s="29">
        <v>62</v>
      </c>
      <c r="CH30" s="41">
        <v>16.899999999999999</v>
      </c>
      <c r="CI30" s="29">
        <v>0</v>
      </c>
      <c r="CR30" s="41">
        <v>16.899999999999999</v>
      </c>
      <c r="CS30" s="29">
        <v>0</v>
      </c>
    </row>
    <row r="31" spans="1:97" ht="15">
      <c r="A31" s="41">
        <v>7.9</v>
      </c>
      <c r="B31" s="41">
        <v>1.5</v>
      </c>
      <c r="I31" s="41">
        <v>7.9</v>
      </c>
      <c r="J31" s="29">
        <v>35</v>
      </c>
      <c r="R31" s="41">
        <v>7.9</v>
      </c>
      <c r="S31" s="29">
        <v>6</v>
      </c>
      <c r="AB31" s="41">
        <v>7.9</v>
      </c>
      <c r="AC31" s="29">
        <v>65</v>
      </c>
      <c r="AL31" s="41">
        <v>7.9</v>
      </c>
      <c r="AM31" s="29">
        <v>1</v>
      </c>
      <c r="AV31" s="41">
        <v>7.9</v>
      </c>
      <c r="AW31" s="29">
        <v>88</v>
      </c>
      <c r="BF31" s="41">
        <v>7.9</v>
      </c>
      <c r="BG31" s="29">
        <v>0</v>
      </c>
      <c r="BP31" s="41">
        <v>7.9</v>
      </c>
      <c r="BQ31" s="35">
        <v>37</v>
      </c>
      <c r="BY31" s="41">
        <v>7.9</v>
      </c>
      <c r="BZ31" s="29">
        <v>16</v>
      </c>
      <c r="CH31" s="41">
        <v>7.9</v>
      </c>
      <c r="CI31" s="29">
        <v>1</v>
      </c>
      <c r="CR31" s="41">
        <v>7.9</v>
      </c>
      <c r="CS31" s="29">
        <v>0</v>
      </c>
    </row>
    <row r="32" spans="1:97" ht="15">
      <c r="A32" s="41">
        <v>9.6</v>
      </c>
      <c r="B32" s="41">
        <v>1.9</v>
      </c>
      <c r="I32" s="41">
        <v>9.6</v>
      </c>
      <c r="J32" s="29">
        <v>51</v>
      </c>
      <c r="R32" s="41">
        <v>9.6</v>
      </c>
      <c r="S32" s="29">
        <v>6</v>
      </c>
      <c r="AB32" s="41">
        <v>9.6</v>
      </c>
      <c r="AC32" s="29">
        <v>31</v>
      </c>
      <c r="AL32" s="41">
        <v>9.6</v>
      </c>
      <c r="AM32" s="29">
        <v>4</v>
      </c>
      <c r="AV32" s="41">
        <v>9.6</v>
      </c>
      <c r="AW32" s="29">
        <v>117</v>
      </c>
      <c r="BF32" s="41">
        <v>9.6</v>
      </c>
      <c r="BG32" s="29">
        <v>0</v>
      </c>
      <c r="BP32" s="41">
        <v>9.6</v>
      </c>
      <c r="BQ32" s="35">
        <v>36</v>
      </c>
      <c r="BY32" s="41">
        <v>9.6</v>
      </c>
      <c r="BZ32" s="29">
        <v>20</v>
      </c>
      <c r="CH32" s="41">
        <v>9.6</v>
      </c>
      <c r="CI32" s="29">
        <v>1</v>
      </c>
      <c r="CR32" s="41">
        <v>9.6</v>
      </c>
      <c r="CS32" s="29">
        <v>0</v>
      </c>
    </row>
    <row r="33" spans="1:97" ht="15">
      <c r="A33" s="41">
        <v>16.3</v>
      </c>
      <c r="B33" s="41">
        <v>3.7</v>
      </c>
      <c r="I33" s="41">
        <v>16.3</v>
      </c>
      <c r="J33" s="29">
        <v>102</v>
      </c>
      <c r="R33" s="41">
        <v>16.3</v>
      </c>
      <c r="S33" s="29">
        <v>12</v>
      </c>
      <c r="AB33" s="41">
        <v>16.3</v>
      </c>
      <c r="AC33" s="29">
        <v>249</v>
      </c>
      <c r="AL33" s="41">
        <v>16.3</v>
      </c>
      <c r="AM33" s="29">
        <v>6</v>
      </c>
      <c r="AV33" s="41">
        <v>16.3</v>
      </c>
      <c r="AW33" s="29">
        <v>154</v>
      </c>
      <c r="BF33" s="41">
        <v>16.3</v>
      </c>
      <c r="BG33" s="29">
        <v>1</v>
      </c>
      <c r="BP33" s="41">
        <v>16.3</v>
      </c>
      <c r="BQ33" s="35">
        <v>42</v>
      </c>
      <c r="BY33" s="41">
        <v>16.3</v>
      </c>
      <c r="BZ33" s="29">
        <v>114</v>
      </c>
      <c r="CH33" s="41">
        <v>16.3</v>
      </c>
      <c r="CI33" s="29">
        <v>0</v>
      </c>
      <c r="CR33" s="41">
        <v>16.3</v>
      </c>
      <c r="CS33" s="29">
        <v>0</v>
      </c>
    </row>
    <row r="34" spans="1:97" ht="15">
      <c r="A34" s="41">
        <v>11.2</v>
      </c>
      <c r="B34" s="41">
        <v>2.6</v>
      </c>
      <c r="I34" s="41">
        <v>11.2</v>
      </c>
      <c r="J34" s="29">
        <v>70</v>
      </c>
      <c r="R34" s="41">
        <v>11.2</v>
      </c>
      <c r="S34" s="29">
        <v>14</v>
      </c>
      <c r="AB34" s="41">
        <v>11.2</v>
      </c>
      <c r="AC34" s="29">
        <v>197</v>
      </c>
      <c r="AL34" s="41">
        <v>11.2</v>
      </c>
      <c r="AM34" s="29">
        <v>0</v>
      </c>
      <c r="AV34" s="41">
        <v>11.2</v>
      </c>
      <c r="AW34" s="29">
        <v>72</v>
      </c>
      <c r="BF34" s="41">
        <v>11.2</v>
      </c>
      <c r="BG34" s="29">
        <v>1</v>
      </c>
      <c r="BP34" s="41">
        <v>11.2</v>
      </c>
      <c r="BQ34" s="35">
        <v>42</v>
      </c>
      <c r="BY34" s="41">
        <v>11.2</v>
      </c>
      <c r="BZ34" s="29">
        <v>56</v>
      </c>
      <c r="CH34" s="41">
        <v>11.2</v>
      </c>
      <c r="CI34" s="29">
        <v>1</v>
      </c>
      <c r="CR34" s="41">
        <v>11.2</v>
      </c>
      <c r="CS34" s="29">
        <v>0</v>
      </c>
    </row>
    <row r="35" spans="1:97" ht="15">
      <c r="A35" s="41">
        <v>13.1</v>
      </c>
      <c r="B35" s="41">
        <v>2.5</v>
      </c>
      <c r="I35" s="41">
        <v>13.1</v>
      </c>
      <c r="J35" s="29">
        <v>61</v>
      </c>
      <c r="R35" s="41">
        <v>13.1</v>
      </c>
      <c r="S35" s="29">
        <v>7</v>
      </c>
      <c r="AB35" s="41">
        <v>13.1</v>
      </c>
      <c r="AC35" s="29">
        <v>213</v>
      </c>
      <c r="AL35" s="41">
        <v>13.1</v>
      </c>
      <c r="AM35" s="29">
        <v>2</v>
      </c>
      <c r="AV35" s="41">
        <v>13.1</v>
      </c>
      <c r="AW35" s="29">
        <v>101</v>
      </c>
      <c r="BF35" s="41">
        <v>13.1</v>
      </c>
      <c r="BG35" s="29">
        <v>1</v>
      </c>
      <c r="BP35" s="41">
        <v>13.1</v>
      </c>
      <c r="BQ35" s="35">
        <v>39</v>
      </c>
      <c r="BY35" s="41">
        <v>13.1</v>
      </c>
      <c r="BZ35" s="29">
        <v>43</v>
      </c>
      <c r="CH35" s="41">
        <v>13.1</v>
      </c>
      <c r="CI35" s="29">
        <v>0</v>
      </c>
      <c r="CR35" s="41">
        <v>13.1</v>
      </c>
      <c r="CS35" s="29">
        <v>0</v>
      </c>
    </row>
    <row r="36" spans="1:97" ht="15">
      <c r="A36" s="41">
        <v>8</v>
      </c>
      <c r="B36" s="41">
        <v>1.8</v>
      </c>
      <c r="I36" s="41">
        <v>8</v>
      </c>
      <c r="J36" s="29">
        <v>44</v>
      </c>
      <c r="R36" s="41">
        <v>8</v>
      </c>
      <c r="S36" s="29">
        <v>3</v>
      </c>
      <c r="AB36" s="41">
        <v>8</v>
      </c>
      <c r="AC36" s="29">
        <v>69</v>
      </c>
      <c r="AL36" s="41">
        <v>8</v>
      </c>
      <c r="AM36" s="29">
        <v>0</v>
      </c>
      <c r="AV36" s="41">
        <v>8</v>
      </c>
      <c r="AW36" s="29">
        <v>72</v>
      </c>
      <c r="BF36" s="41">
        <v>8</v>
      </c>
      <c r="BG36" s="29">
        <v>1</v>
      </c>
      <c r="BP36" s="41">
        <v>8</v>
      </c>
      <c r="BQ36" s="35">
        <v>34</v>
      </c>
      <c r="BY36" s="41">
        <v>8</v>
      </c>
      <c r="BZ36" s="29">
        <v>20</v>
      </c>
      <c r="CH36" s="41">
        <v>8</v>
      </c>
      <c r="CI36" s="29">
        <v>0</v>
      </c>
      <c r="CR36" s="41">
        <v>8</v>
      </c>
      <c r="CS36" s="29">
        <v>0</v>
      </c>
    </row>
    <row r="37" spans="1:97" ht="15">
      <c r="A37" s="41">
        <v>16.100000000000001</v>
      </c>
      <c r="B37" s="41">
        <v>3.9</v>
      </c>
      <c r="I37" s="41">
        <v>16.100000000000001</v>
      </c>
      <c r="J37" s="29">
        <v>98</v>
      </c>
      <c r="R37" s="41">
        <v>16.100000000000001</v>
      </c>
      <c r="S37" s="29">
        <v>3</v>
      </c>
      <c r="AB37" s="41">
        <v>16.100000000000001</v>
      </c>
      <c r="AC37" s="29">
        <v>201</v>
      </c>
      <c r="AL37" s="41">
        <v>16.100000000000001</v>
      </c>
      <c r="AM37" s="29">
        <v>1</v>
      </c>
      <c r="AV37" s="41">
        <v>16.100000000000001</v>
      </c>
      <c r="AW37" s="29">
        <v>91</v>
      </c>
      <c r="BF37" s="41">
        <v>16.100000000000001</v>
      </c>
      <c r="BG37" s="29">
        <v>1</v>
      </c>
      <c r="BP37" s="41">
        <v>16.100000000000001</v>
      </c>
      <c r="BQ37" s="35">
        <v>32</v>
      </c>
      <c r="BY37" s="41">
        <v>16.100000000000001</v>
      </c>
      <c r="BZ37" s="29">
        <v>106</v>
      </c>
      <c r="CH37" s="41">
        <v>16.100000000000001</v>
      </c>
      <c r="CI37" s="29">
        <v>0</v>
      </c>
      <c r="CR37" s="41">
        <v>16.100000000000001</v>
      </c>
      <c r="CS37" s="29">
        <v>1</v>
      </c>
    </row>
    <row r="38" spans="1:97" ht="15">
      <c r="A38" s="41">
        <v>10.4</v>
      </c>
      <c r="B38" s="41">
        <v>2</v>
      </c>
      <c r="I38" s="41">
        <v>10.4</v>
      </c>
      <c r="J38" s="29">
        <v>53</v>
      </c>
      <c r="R38" s="41">
        <v>10.4</v>
      </c>
      <c r="S38" s="29">
        <v>4</v>
      </c>
      <c r="AB38" s="41">
        <v>10.4</v>
      </c>
      <c r="AC38" s="29">
        <v>69</v>
      </c>
      <c r="AL38" s="41">
        <v>10.4</v>
      </c>
      <c r="AM38" s="29">
        <v>1</v>
      </c>
      <c r="AV38" s="41">
        <v>10.4</v>
      </c>
      <c r="AW38" s="29">
        <v>78</v>
      </c>
      <c r="BF38" s="41">
        <v>10.4</v>
      </c>
      <c r="BG38" s="29">
        <v>0</v>
      </c>
      <c r="BP38" s="41">
        <v>10.4</v>
      </c>
      <c r="BQ38" s="35">
        <v>37</v>
      </c>
      <c r="BY38" s="41">
        <v>10.4</v>
      </c>
      <c r="BZ38" s="29">
        <v>25</v>
      </c>
      <c r="CH38" s="41">
        <v>10.4</v>
      </c>
      <c r="CI38" s="29">
        <v>1</v>
      </c>
      <c r="CR38" s="41">
        <v>10.4</v>
      </c>
      <c r="CS38" s="29">
        <v>0</v>
      </c>
    </row>
    <row r="39" spans="1:97" ht="15">
      <c r="A39" s="41">
        <v>7.4</v>
      </c>
      <c r="B39" s="41">
        <v>1.8</v>
      </c>
      <c r="I39" s="41">
        <v>7.4</v>
      </c>
      <c r="J39" s="29">
        <v>44</v>
      </c>
      <c r="R39" s="41">
        <v>7.4</v>
      </c>
      <c r="S39" s="29">
        <v>12</v>
      </c>
      <c r="AB39" s="41">
        <v>7.4</v>
      </c>
      <c r="AC39" s="29">
        <v>117</v>
      </c>
      <c r="AL39" s="41">
        <v>7.4</v>
      </c>
      <c r="AM39" s="29">
        <v>1</v>
      </c>
      <c r="AV39" s="41">
        <v>7.4</v>
      </c>
      <c r="AW39" s="29">
        <v>96</v>
      </c>
      <c r="BF39" s="41">
        <v>7.4</v>
      </c>
      <c r="BG39" s="29">
        <v>0</v>
      </c>
      <c r="BP39" s="41">
        <v>7.4</v>
      </c>
      <c r="BQ39" s="35">
        <v>40</v>
      </c>
      <c r="BY39" s="41">
        <v>7.4</v>
      </c>
      <c r="BZ39" s="29">
        <v>22</v>
      </c>
      <c r="CH39" s="41">
        <v>7.4</v>
      </c>
      <c r="CI39" s="29">
        <v>0</v>
      </c>
      <c r="CR39" s="41">
        <v>7.4</v>
      </c>
      <c r="CS39" s="29">
        <v>0</v>
      </c>
    </row>
    <row r="40" spans="1:97" ht="15">
      <c r="A40" s="41">
        <v>10.5</v>
      </c>
      <c r="B40" s="41">
        <v>2.2999999999999998</v>
      </c>
      <c r="I40" s="41">
        <v>10.5</v>
      </c>
      <c r="J40" s="29">
        <v>58</v>
      </c>
      <c r="R40" s="41">
        <v>10.5</v>
      </c>
      <c r="S40" s="29">
        <v>15</v>
      </c>
      <c r="AB40" s="41">
        <v>10.5</v>
      </c>
      <c r="AC40" s="29">
        <v>81</v>
      </c>
      <c r="AL40" s="41">
        <v>10.5</v>
      </c>
      <c r="AM40" s="29">
        <v>4</v>
      </c>
      <c r="AV40" s="41">
        <v>10.5</v>
      </c>
      <c r="AW40" s="29">
        <v>120</v>
      </c>
      <c r="BF40" s="41">
        <v>10.5</v>
      </c>
      <c r="BG40" s="29">
        <v>0</v>
      </c>
      <c r="BP40" s="41">
        <v>10.5</v>
      </c>
      <c r="BQ40" s="35">
        <v>41</v>
      </c>
      <c r="BY40" s="41">
        <v>10.5</v>
      </c>
      <c r="BZ40" s="29">
        <v>35</v>
      </c>
      <c r="CH40" s="41">
        <v>10.5</v>
      </c>
      <c r="CI40" s="29">
        <v>0</v>
      </c>
      <c r="CR40" s="41">
        <v>10.5</v>
      </c>
      <c r="CS40" s="29">
        <v>1</v>
      </c>
    </row>
    <row r="41" spans="1:97" ht="15">
      <c r="A41" s="41">
        <v>12</v>
      </c>
      <c r="B41" s="41">
        <v>2.2999999999999998</v>
      </c>
      <c r="I41" s="41">
        <v>12</v>
      </c>
      <c r="J41" s="29">
        <v>60</v>
      </c>
      <c r="R41" s="41">
        <v>12</v>
      </c>
      <c r="S41" s="29">
        <v>5</v>
      </c>
      <c r="AB41" s="41">
        <v>12</v>
      </c>
      <c r="AC41" s="29">
        <v>211</v>
      </c>
      <c r="AL41" s="41">
        <v>12</v>
      </c>
      <c r="AM41" s="29">
        <v>3</v>
      </c>
      <c r="AV41" s="41">
        <v>12</v>
      </c>
      <c r="AW41" s="29">
        <v>112</v>
      </c>
      <c r="BF41" s="41">
        <v>12</v>
      </c>
      <c r="BG41" s="29">
        <v>0</v>
      </c>
      <c r="BP41" s="41">
        <v>12</v>
      </c>
      <c r="BQ41" s="35">
        <v>37</v>
      </c>
      <c r="BY41" s="41">
        <v>12</v>
      </c>
      <c r="BZ41" s="29">
        <v>39</v>
      </c>
      <c r="CH41" s="41">
        <v>12</v>
      </c>
      <c r="CI41" s="29">
        <v>0</v>
      </c>
      <c r="CR41" s="41">
        <v>12</v>
      </c>
      <c r="CS41" s="29">
        <v>0</v>
      </c>
    </row>
    <row r="42" spans="1:97" ht="15">
      <c r="A42" s="41">
        <v>14.5</v>
      </c>
      <c r="B42" s="41">
        <v>2.4</v>
      </c>
      <c r="I42" s="41">
        <v>14.5</v>
      </c>
      <c r="J42" s="29">
        <v>54</v>
      </c>
      <c r="R42" s="41">
        <v>14.5</v>
      </c>
      <c r="S42" s="29">
        <v>9</v>
      </c>
      <c r="AB42" s="41">
        <v>14.5</v>
      </c>
      <c r="AC42" s="29">
        <v>151</v>
      </c>
      <c r="AL42" s="41">
        <v>14.5</v>
      </c>
      <c r="AM42" s="29">
        <v>0</v>
      </c>
      <c r="AV42" s="41">
        <v>14.5</v>
      </c>
      <c r="AW42" s="29">
        <v>72</v>
      </c>
      <c r="BF42" s="41">
        <v>14.5</v>
      </c>
      <c r="BG42" s="29">
        <v>1</v>
      </c>
      <c r="BP42" s="41">
        <v>14.5</v>
      </c>
      <c r="BQ42" s="35">
        <v>39</v>
      </c>
      <c r="BY42" s="41">
        <v>14.5</v>
      </c>
      <c r="BZ42" s="29">
        <v>26</v>
      </c>
      <c r="CH42" s="41">
        <v>14.5</v>
      </c>
      <c r="CI42" s="29">
        <v>1</v>
      </c>
      <c r="CR42" s="41">
        <v>14.5</v>
      </c>
      <c r="CS42" s="29">
        <v>0</v>
      </c>
    </row>
    <row r="43" spans="1:97" ht="15">
      <c r="A43" s="42">
        <v>5.9</v>
      </c>
      <c r="B43" s="42">
        <v>1.9</v>
      </c>
      <c r="I43" s="42">
        <v>5.9</v>
      </c>
      <c r="J43" s="43">
        <v>48</v>
      </c>
      <c r="R43" s="42">
        <v>5.9</v>
      </c>
      <c r="S43" s="43">
        <v>2</v>
      </c>
      <c r="AB43" s="42">
        <v>5.9</v>
      </c>
      <c r="AC43" s="43">
        <v>77</v>
      </c>
      <c r="AL43" s="42">
        <v>5.9</v>
      </c>
      <c r="AM43" s="43">
        <v>6</v>
      </c>
      <c r="AV43" s="42">
        <v>5.9</v>
      </c>
      <c r="AW43" s="43">
        <v>150</v>
      </c>
      <c r="BF43" s="42">
        <v>5.9</v>
      </c>
      <c r="BG43" s="43">
        <v>1</v>
      </c>
      <c r="BP43" s="42">
        <v>5.9</v>
      </c>
      <c r="BQ43" s="35">
        <v>30</v>
      </c>
      <c r="BY43" s="42">
        <v>5.9</v>
      </c>
      <c r="BZ43" s="29">
        <v>24</v>
      </c>
      <c r="CH43" s="42">
        <v>5.9</v>
      </c>
      <c r="CI43" s="29">
        <v>0</v>
      </c>
      <c r="CR43" s="42">
        <v>5.9</v>
      </c>
      <c r="CS43" s="43">
        <v>0</v>
      </c>
    </row>
    <row r="44" spans="1:97" ht="15">
      <c r="A44" s="41">
        <v>9</v>
      </c>
      <c r="B44" s="41">
        <v>1.9</v>
      </c>
      <c r="I44" s="41">
        <v>9</v>
      </c>
      <c r="J44" s="29">
        <v>53</v>
      </c>
      <c r="R44" s="41">
        <v>9</v>
      </c>
      <c r="S44" s="29">
        <v>13</v>
      </c>
      <c r="AB44" s="41">
        <v>9</v>
      </c>
      <c r="AC44" s="29">
        <v>99</v>
      </c>
      <c r="AL44" s="41">
        <v>9</v>
      </c>
      <c r="AM44" s="29">
        <v>3</v>
      </c>
      <c r="AV44" s="41">
        <v>9</v>
      </c>
      <c r="AW44" s="29">
        <v>110</v>
      </c>
      <c r="BF44" s="41">
        <v>9</v>
      </c>
      <c r="BG44" s="29">
        <v>0</v>
      </c>
      <c r="BP44" s="41">
        <v>9</v>
      </c>
      <c r="BQ44" s="35">
        <v>41</v>
      </c>
      <c r="BY44" s="41">
        <v>9</v>
      </c>
      <c r="BZ44" s="29">
        <v>30</v>
      </c>
      <c r="CH44" s="41">
        <v>9</v>
      </c>
      <c r="CI44" s="29">
        <v>0</v>
      </c>
      <c r="CR44" s="41">
        <v>9</v>
      </c>
      <c r="CS44" s="29">
        <v>0</v>
      </c>
    </row>
    <row r="45" spans="1:97" ht="15">
      <c r="A45" s="41">
        <v>15.8</v>
      </c>
      <c r="B45" s="41">
        <v>3.5</v>
      </c>
      <c r="I45" s="41">
        <v>15.8</v>
      </c>
      <c r="J45" s="29">
        <v>88</v>
      </c>
      <c r="R45" s="41">
        <v>15.8</v>
      </c>
      <c r="S45" s="29">
        <v>18</v>
      </c>
      <c r="AB45" s="41">
        <v>15.8</v>
      </c>
      <c r="AC45" s="29">
        <v>283</v>
      </c>
      <c r="AL45" s="41">
        <v>15.8</v>
      </c>
      <c r="AM45" s="29">
        <v>2</v>
      </c>
      <c r="AV45" s="41">
        <v>15.8</v>
      </c>
      <c r="AW45" s="29">
        <v>104</v>
      </c>
      <c r="BF45" s="41">
        <v>15.8</v>
      </c>
      <c r="BG45" s="29">
        <v>0</v>
      </c>
      <c r="BP45" s="41">
        <v>15.8</v>
      </c>
      <c r="BQ45" s="35">
        <v>43</v>
      </c>
      <c r="BY45" s="41">
        <v>15.8</v>
      </c>
      <c r="BZ45" s="29">
        <v>64</v>
      </c>
      <c r="CH45" s="41">
        <v>15.8</v>
      </c>
      <c r="CI45" s="29">
        <v>0</v>
      </c>
      <c r="CR45" s="41">
        <v>15.8</v>
      </c>
      <c r="CS45" s="29">
        <v>0</v>
      </c>
    </row>
    <row r="46" spans="1:97" ht="15">
      <c r="A46" s="41">
        <v>14</v>
      </c>
      <c r="B46" s="41">
        <v>2.5</v>
      </c>
      <c r="I46" s="41">
        <v>14</v>
      </c>
      <c r="J46" s="29">
        <v>59</v>
      </c>
      <c r="R46" s="41">
        <v>14</v>
      </c>
      <c r="S46" s="29">
        <v>5</v>
      </c>
      <c r="AB46" s="41">
        <v>14</v>
      </c>
      <c r="AC46" s="29">
        <v>196</v>
      </c>
      <c r="AL46" s="41">
        <v>14</v>
      </c>
      <c r="AM46" s="29">
        <v>2</v>
      </c>
      <c r="AV46" s="41">
        <v>14</v>
      </c>
      <c r="AW46" s="29">
        <v>99</v>
      </c>
      <c r="BF46" s="41">
        <v>14</v>
      </c>
      <c r="BG46" s="29">
        <v>0</v>
      </c>
      <c r="BP46" s="41">
        <v>14</v>
      </c>
      <c r="BQ46" s="35">
        <v>35</v>
      </c>
      <c r="BY46" s="41">
        <v>14</v>
      </c>
      <c r="BZ46" s="29">
        <v>45</v>
      </c>
      <c r="CH46" s="41">
        <v>14</v>
      </c>
      <c r="CI46" s="29">
        <v>0</v>
      </c>
      <c r="CR46" s="41">
        <v>14</v>
      </c>
      <c r="CS46" s="29">
        <v>0</v>
      </c>
    </row>
    <row r="47" spans="1:97" ht="15">
      <c r="A47" s="41">
        <v>15.3</v>
      </c>
      <c r="B47" s="41">
        <v>3.4</v>
      </c>
      <c r="I47" s="41">
        <v>15.3</v>
      </c>
      <c r="J47" s="29">
        <v>117</v>
      </c>
      <c r="R47" s="41">
        <v>15.3</v>
      </c>
      <c r="S47" s="29">
        <v>2</v>
      </c>
      <c r="AB47" s="41">
        <v>15.3</v>
      </c>
      <c r="AC47" s="29">
        <v>253</v>
      </c>
      <c r="AL47" s="41">
        <v>15.3</v>
      </c>
      <c r="AM47" s="29">
        <v>6</v>
      </c>
      <c r="AV47" s="41">
        <v>15.3</v>
      </c>
      <c r="AW47" s="29">
        <v>145</v>
      </c>
      <c r="BF47" s="41">
        <v>15.3</v>
      </c>
      <c r="BG47" s="29">
        <v>1</v>
      </c>
      <c r="BP47" s="41">
        <v>15.3</v>
      </c>
      <c r="BQ47" s="35">
        <v>30</v>
      </c>
      <c r="BY47" s="41">
        <v>15.3</v>
      </c>
      <c r="BZ47" s="29">
        <v>59</v>
      </c>
      <c r="CH47" s="41">
        <v>15.3</v>
      </c>
      <c r="CI47" s="29">
        <v>0</v>
      </c>
      <c r="CR47" s="41">
        <v>15.3</v>
      </c>
      <c r="CS47" s="29">
        <v>0</v>
      </c>
    </row>
    <row r="48" spans="1:97" ht="15">
      <c r="A48" s="41">
        <v>14.4</v>
      </c>
      <c r="B48" s="41">
        <v>3.1</v>
      </c>
      <c r="I48" s="41">
        <v>14.4</v>
      </c>
      <c r="J48" s="29">
        <v>83</v>
      </c>
      <c r="R48" s="41">
        <v>14.4</v>
      </c>
      <c r="S48" s="29">
        <v>22</v>
      </c>
      <c r="AB48" s="41">
        <v>14.4</v>
      </c>
      <c r="AC48" s="29">
        <v>203</v>
      </c>
      <c r="AL48" s="41">
        <v>14.4</v>
      </c>
      <c r="AM48" s="29">
        <v>3</v>
      </c>
      <c r="AV48" s="41">
        <v>14.4</v>
      </c>
      <c r="AW48" s="29">
        <v>111</v>
      </c>
      <c r="BF48" s="41">
        <v>14.4</v>
      </c>
      <c r="BG48" s="29">
        <v>0</v>
      </c>
      <c r="BP48" s="41">
        <v>14.4</v>
      </c>
      <c r="BQ48" s="35">
        <v>50</v>
      </c>
      <c r="BY48" s="41">
        <v>14.4</v>
      </c>
      <c r="BZ48" s="29">
        <v>87</v>
      </c>
      <c r="CH48" s="41">
        <v>14.4</v>
      </c>
      <c r="CI48" s="29">
        <v>0</v>
      </c>
      <c r="CR48" s="41">
        <v>14.4</v>
      </c>
      <c r="CS48" s="29">
        <v>0</v>
      </c>
    </row>
    <row r="49" spans="1:97" ht="15">
      <c r="A49" s="41">
        <v>14.8</v>
      </c>
      <c r="B49" s="41">
        <v>3.6</v>
      </c>
      <c r="I49" s="41">
        <v>14.8</v>
      </c>
      <c r="J49" s="29">
        <v>91</v>
      </c>
      <c r="R49" s="41">
        <v>14.8</v>
      </c>
      <c r="S49" s="29">
        <v>2</v>
      </c>
      <c r="AB49" s="41">
        <v>14.8</v>
      </c>
      <c r="AC49" s="29">
        <v>164</v>
      </c>
      <c r="AL49" s="41">
        <v>14.8</v>
      </c>
      <c r="AM49" s="29">
        <v>1</v>
      </c>
      <c r="AV49" s="41">
        <v>14.8</v>
      </c>
      <c r="AW49" s="29">
        <v>86</v>
      </c>
      <c r="BF49" s="41">
        <v>14.8</v>
      </c>
      <c r="BG49" s="29">
        <v>0</v>
      </c>
      <c r="BP49" s="41">
        <v>14.8</v>
      </c>
      <c r="BQ49" s="35">
        <v>29</v>
      </c>
      <c r="BY49" s="41">
        <v>14.8</v>
      </c>
      <c r="BZ49" s="29">
        <v>98</v>
      </c>
      <c r="CH49" s="41">
        <v>14.8</v>
      </c>
      <c r="CI49" s="29">
        <v>0</v>
      </c>
      <c r="CR49" s="41">
        <v>14.8</v>
      </c>
      <c r="CS49" s="29">
        <v>0</v>
      </c>
    </row>
    <row r="50" spans="1:97" ht="15">
      <c r="A50" s="41">
        <v>12.1</v>
      </c>
      <c r="B50" s="41">
        <v>2.5</v>
      </c>
      <c r="I50" s="41">
        <v>12.1</v>
      </c>
      <c r="J50" s="29">
        <v>56</v>
      </c>
      <c r="R50" s="41">
        <v>12.1</v>
      </c>
      <c r="S50" s="29">
        <v>4</v>
      </c>
      <c r="AB50" s="41">
        <v>12.1</v>
      </c>
      <c r="AC50" s="29">
        <v>146</v>
      </c>
      <c r="AL50" s="41">
        <v>12.1</v>
      </c>
      <c r="AM50" s="29">
        <v>1</v>
      </c>
      <c r="AV50" s="41">
        <v>12.1</v>
      </c>
      <c r="AW50" s="29">
        <v>84</v>
      </c>
      <c r="BF50" s="41">
        <v>12.1</v>
      </c>
      <c r="BG50" s="29">
        <v>1</v>
      </c>
      <c r="BP50" s="41">
        <v>12.1</v>
      </c>
      <c r="BQ50" s="35">
        <v>34</v>
      </c>
      <c r="BY50" s="41">
        <v>12.1</v>
      </c>
      <c r="BZ50" s="29">
        <v>40</v>
      </c>
      <c r="CH50" s="41">
        <v>12.1</v>
      </c>
      <c r="CI50" s="29">
        <v>1</v>
      </c>
      <c r="CR50" s="41">
        <v>12.1</v>
      </c>
      <c r="CS50" s="29">
        <v>0</v>
      </c>
    </row>
    <row r="51" spans="1:97" ht="15">
      <c r="A51" s="41">
        <v>8</v>
      </c>
      <c r="B51" s="41">
        <v>1.9</v>
      </c>
      <c r="I51" s="41">
        <v>8</v>
      </c>
      <c r="J51" s="29">
        <v>51</v>
      </c>
      <c r="R51" s="41">
        <v>8</v>
      </c>
      <c r="S51" s="29">
        <v>2</v>
      </c>
      <c r="AB51" s="41">
        <v>8</v>
      </c>
      <c r="AC51" s="29">
        <v>121</v>
      </c>
      <c r="AL51" s="41">
        <v>8</v>
      </c>
      <c r="AM51" s="29">
        <v>4</v>
      </c>
      <c r="AV51" s="41">
        <v>8</v>
      </c>
      <c r="AW51" s="29">
        <v>123</v>
      </c>
      <c r="BF51" s="41">
        <v>8</v>
      </c>
      <c r="BG51" s="29">
        <v>0</v>
      </c>
      <c r="BP51" s="41">
        <v>8</v>
      </c>
      <c r="BQ51" s="35">
        <v>33</v>
      </c>
      <c r="BY51" s="41">
        <v>8</v>
      </c>
      <c r="BZ51" s="29">
        <v>32</v>
      </c>
      <c r="CH51" s="41">
        <v>8</v>
      </c>
      <c r="CI51" s="29">
        <v>0</v>
      </c>
      <c r="CR51" s="41">
        <v>8</v>
      </c>
      <c r="CS51" s="29">
        <v>1</v>
      </c>
    </row>
    <row r="52" spans="1:97" ht="15">
      <c r="A52" s="41">
        <v>8.4</v>
      </c>
      <c r="B52" s="41">
        <v>2</v>
      </c>
      <c r="I52" s="41">
        <v>8.4</v>
      </c>
      <c r="J52" s="29">
        <v>56</v>
      </c>
      <c r="R52" s="41">
        <v>8.4</v>
      </c>
      <c r="S52" s="29">
        <v>14</v>
      </c>
      <c r="AB52" s="41">
        <v>8.4</v>
      </c>
      <c r="AC52" s="29">
        <v>128</v>
      </c>
      <c r="AL52" s="41">
        <v>8.4</v>
      </c>
      <c r="AM52" s="29">
        <v>1</v>
      </c>
      <c r="AV52" s="41">
        <v>8.4</v>
      </c>
      <c r="AW52" s="29">
        <v>97</v>
      </c>
      <c r="BF52" s="41">
        <v>8.4</v>
      </c>
      <c r="BG52" s="29">
        <v>1</v>
      </c>
      <c r="BP52" s="41">
        <v>8.4</v>
      </c>
      <c r="BQ52" s="35">
        <v>41</v>
      </c>
      <c r="BY52" s="41">
        <v>8.4</v>
      </c>
      <c r="BZ52" s="29">
        <v>37</v>
      </c>
      <c r="CH52" s="41">
        <v>8.4</v>
      </c>
      <c r="CI52" s="29">
        <v>0</v>
      </c>
      <c r="CR52" s="41">
        <v>8.4</v>
      </c>
      <c r="CS52" s="29">
        <v>0</v>
      </c>
    </row>
    <row r="53" spans="1:97" ht="15">
      <c r="A53" s="41">
        <v>10.6</v>
      </c>
      <c r="B53" s="41">
        <v>2</v>
      </c>
      <c r="I53" s="41">
        <v>10.6</v>
      </c>
      <c r="J53" s="29">
        <v>51</v>
      </c>
      <c r="R53" s="41">
        <v>10.6</v>
      </c>
      <c r="S53" s="29">
        <v>3</v>
      </c>
      <c r="AB53" s="41">
        <v>10.6</v>
      </c>
      <c r="AC53" s="29">
        <v>132</v>
      </c>
      <c r="AL53" s="41">
        <v>10.6</v>
      </c>
      <c r="AM53" s="29">
        <v>2</v>
      </c>
      <c r="AV53" s="41">
        <v>10.6</v>
      </c>
      <c r="AW53" s="29">
        <v>98</v>
      </c>
      <c r="BF53" s="41">
        <v>10.6</v>
      </c>
      <c r="BG53" s="29">
        <v>0</v>
      </c>
      <c r="BP53" s="41">
        <v>10.6</v>
      </c>
      <c r="BQ53" s="35">
        <v>35</v>
      </c>
      <c r="BY53" s="41">
        <v>10.6</v>
      </c>
      <c r="BZ53" s="29">
        <v>26</v>
      </c>
      <c r="CH53" s="41">
        <v>10.6</v>
      </c>
      <c r="CI53" s="29">
        <v>0</v>
      </c>
      <c r="CR53" s="41">
        <v>10.6</v>
      </c>
      <c r="CS53" s="29">
        <v>0</v>
      </c>
    </row>
    <row r="54" spans="1:97" ht="15">
      <c r="A54" s="41">
        <v>10.9</v>
      </c>
      <c r="B54" s="41">
        <v>2.2999999999999998</v>
      </c>
      <c r="I54" s="41">
        <v>10.9</v>
      </c>
      <c r="J54" s="29">
        <v>56</v>
      </c>
      <c r="R54" s="41">
        <v>10.9</v>
      </c>
      <c r="S54" s="29">
        <v>9</v>
      </c>
      <c r="AB54" s="41">
        <v>10.9</v>
      </c>
      <c r="AC54" s="29">
        <v>75</v>
      </c>
      <c r="AL54" s="41">
        <v>10.9</v>
      </c>
      <c r="AM54" s="29">
        <v>0</v>
      </c>
      <c r="AV54" s="41">
        <v>10.9</v>
      </c>
      <c r="AW54" s="29">
        <v>72</v>
      </c>
      <c r="BF54" s="41">
        <v>10.9</v>
      </c>
      <c r="BG54" s="29">
        <v>1</v>
      </c>
      <c r="BP54" s="41">
        <v>10.9</v>
      </c>
      <c r="BQ54" s="35">
        <v>41</v>
      </c>
      <c r="BY54" s="41">
        <v>10.9</v>
      </c>
      <c r="BZ54" s="29">
        <v>33</v>
      </c>
      <c r="CH54" s="41">
        <v>10.9</v>
      </c>
      <c r="CI54" s="29">
        <v>1</v>
      </c>
      <c r="CR54" s="41">
        <v>10.9</v>
      </c>
      <c r="CS54" s="29">
        <v>0</v>
      </c>
    </row>
    <row r="55" spans="1:97" ht="15">
      <c r="A55" s="41">
        <v>8.6999999999999993</v>
      </c>
      <c r="B55" s="41">
        <v>2.1</v>
      </c>
      <c r="I55" s="41">
        <v>8.6999999999999993</v>
      </c>
      <c r="J55" s="29">
        <v>53</v>
      </c>
      <c r="R55" s="41">
        <v>8.6999999999999993</v>
      </c>
      <c r="S55" s="29">
        <v>2</v>
      </c>
      <c r="AB55" s="41">
        <v>8.6999999999999993</v>
      </c>
      <c r="AC55" s="29">
        <v>144</v>
      </c>
      <c r="AL55" s="41">
        <v>8.6999999999999993</v>
      </c>
      <c r="AM55" s="29">
        <v>0</v>
      </c>
      <c r="AV55" s="41">
        <v>8.6999999999999993</v>
      </c>
      <c r="AW55" s="29">
        <v>73</v>
      </c>
      <c r="BF55" s="41">
        <v>8.6999999999999993</v>
      </c>
      <c r="BG55" s="29">
        <v>1</v>
      </c>
      <c r="BP55" s="41">
        <v>8.6999999999999993</v>
      </c>
      <c r="BQ55" s="35">
        <v>32</v>
      </c>
      <c r="BY55" s="41">
        <v>8.6999999999999993</v>
      </c>
      <c r="BZ55" s="29">
        <v>34</v>
      </c>
      <c r="CH55" s="41">
        <v>8.6999999999999993</v>
      </c>
      <c r="CI55" s="29">
        <v>0</v>
      </c>
      <c r="CR55" s="41">
        <v>8.6999999999999993</v>
      </c>
      <c r="CS55" s="29">
        <v>0</v>
      </c>
    </row>
    <row r="56" spans="1:97" ht="15">
      <c r="A56" s="41">
        <v>9.5</v>
      </c>
      <c r="B56" s="41">
        <v>2.5</v>
      </c>
      <c r="I56" s="41">
        <v>9.5</v>
      </c>
      <c r="J56" s="29">
        <v>62</v>
      </c>
      <c r="R56" s="41">
        <v>9.5</v>
      </c>
      <c r="S56" s="29">
        <v>21</v>
      </c>
      <c r="AB56" s="41">
        <v>9.5</v>
      </c>
      <c r="AC56" s="29">
        <v>152</v>
      </c>
      <c r="AL56" s="41">
        <v>9.5</v>
      </c>
      <c r="AM56" s="29">
        <v>3</v>
      </c>
      <c r="AV56" s="41">
        <v>9.5</v>
      </c>
      <c r="AW56" s="29">
        <v>111</v>
      </c>
      <c r="BF56" s="41">
        <v>9.5</v>
      </c>
      <c r="BG56" s="29">
        <v>0</v>
      </c>
      <c r="BP56" s="41">
        <v>9.5</v>
      </c>
      <c r="BQ56" s="35">
        <v>47</v>
      </c>
      <c r="BY56" s="41">
        <v>9.5</v>
      </c>
      <c r="BZ56" s="29">
        <v>43</v>
      </c>
      <c r="CH56" s="41">
        <v>9.5</v>
      </c>
      <c r="CI56" s="29">
        <v>0</v>
      </c>
      <c r="CR56" s="41">
        <v>9.5</v>
      </c>
      <c r="CS56" s="29">
        <v>0</v>
      </c>
    </row>
    <row r="57" spans="1:97" ht="15">
      <c r="A57" s="41">
        <v>6.8</v>
      </c>
      <c r="B57" s="41">
        <v>1.7</v>
      </c>
      <c r="I57" s="41">
        <v>6.8</v>
      </c>
      <c r="J57" s="29">
        <v>44</v>
      </c>
      <c r="R57" s="41">
        <v>6.8</v>
      </c>
      <c r="S57" s="29">
        <v>4</v>
      </c>
      <c r="AB57" s="41">
        <v>6.8</v>
      </c>
      <c r="AC57" s="29">
        <v>104</v>
      </c>
      <c r="AL57" s="41">
        <v>6.8</v>
      </c>
      <c r="AM57" s="29">
        <v>1</v>
      </c>
      <c r="AV57" s="41">
        <v>6.8</v>
      </c>
      <c r="AW57" s="29">
        <v>86</v>
      </c>
      <c r="BF57" s="41">
        <v>6.8</v>
      </c>
      <c r="BG57" s="29">
        <v>0</v>
      </c>
      <c r="BP57" s="41">
        <v>6.8</v>
      </c>
      <c r="BQ57" s="35">
        <v>36</v>
      </c>
      <c r="BY57" s="41">
        <v>6.8</v>
      </c>
      <c r="BZ57" s="29">
        <v>21</v>
      </c>
      <c r="CH57" s="41">
        <v>6.8</v>
      </c>
      <c r="CI57" s="29">
        <v>0</v>
      </c>
      <c r="CR57" s="41">
        <v>6.8</v>
      </c>
      <c r="CS57" s="29">
        <v>0</v>
      </c>
    </row>
    <row r="58" spans="1:97" ht="15">
      <c r="A58" s="41">
        <v>7.2</v>
      </c>
      <c r="B58" s="41">
        <v>1.6</v>
      </c>
      <c r="I58" s="41">
        <v>7.2</v>
      </c>
      <c r="J58" s="29">
        <v>41</v>
      </c>
      <c r="R58" s="41">
        <v>7.2</v>
      </c>
      <c r="S58" s="29">
        <v>12</v>
      </c>
      <c r="AB58" s="41">
        <v>7.2</v>
      </c>
      <c r="AC58" s="29">
        <v>112</v>
      </c>
      <c r="AL58" s="41">
        <v>7.2</v>
      </c>
      <c r="AM58" s="29">
        <v>3</v>
      </c>
      <c r="AV58" s="41">
        <v>7.2</v>
      </c>
      <c r="AW58" s="29">
        <v>120</v>
      </c>
      <c r="BF58" s="41">
        <v>7.2</v>
      </c>
      <c r="BG58" s="29">
        <v>1</v>
      </c>
      <c r="BP58" s="41">
        <v>7.2</v>
      </c>
      <c r="BQ58" s="35">
        <v>40</v>
      </c>
      <c r="BY58" s="41">
        <v>7.2</v>
      </c>
      <c r="BZ58" s="29">
        <v>14</v>
      </c>
      <c r="CH58" s="41">
        <v>7.2</v>
      </c>
      <c r="CI58" s="29">
        <v>0</v>
      </c>
      <c r="CR58" s="41">
        <v>7.2</v>
      </c>
      <c r="CS58" s="29">
        <v>0</v>
      </c>
    </row>
    <row r="59" spans="1:97" ht="15">
      <c r="A59" s="41">
        <v>11.3</v>
      </c>
      <c r="B59" s="41">
        <v>2.6</v>
      </c>
      <c r="I59" s="41">
        <v>11.3</v>
      </c>
      <c r="J59" s="29">
        <v>72</v>
      </c>
      <c r="R59" s="41">
        <v>11.3</v>
      </c>
      <c r="S59" s="29">
        <v>4</v>
      </c>
      <c r="AB59" s="41">
        <v>11.3</v>
      </c>
      <c r="AC59" s="29">
        <v>139</v>
      </c>
      <c r="AL59" s="41">
        <v>11.3</v>
      </c>
      <c r="AM59" s="29">
        <v>1</v>
      </c>
      <c r="AV59" s="41">
        <v>11.3</v>
      </c>
      <c r="AW59" s="29">
        <v>84</v>
      </c>
      <c r="BF59" s="41">
        <v>11.3</v>
      </c>
      <c r="BG59" s="29">
        <v>1</v>
      </c>
      <c r="BP59" s="41">
        <v>11.3</v>
      </c>
      <c r="BQ59" s="35">
        <v>34</v>
      </c>
      <c r="BY59" s="41">
        <v>11.3</v>
      </c>
      <c r="BZ59" s="29">
        <v>77</v>
      </c>
      <c r="CH59" s="41">
        <v>11.3</v>
      </c>
      <c r="CI59" s="29">
        <v>0</v>
      </c>
      <c r="CR59" s="41">
        <v>11.3</v>
      </c>
      <c r="CS59" s="29">
        <v>0</v>
      </c>
    </row>
    <row r="60" spans="1:97" ht="15">
      <c r="A60" s="41">
        <v>9.4</v>
      </c>
      <c r="B60" s="41">
        <v>2</v>
      </c>
      <c r="I60" s="41">
        <v>9.4</v>
      </c>
      <c r="J60" s="29">
        <v>55</v>
      </c>
      <c r="R60" s="41">
        <v>9.4</v>
      </c>
      <c r="S60" s="29">
        <v>14</v>
      </c>
      <c r="AB60" s="41">
        <v>9.4</v>
      </c>
      <c r="AC60" s="29">
        <v>150</v>
      </c>
      <c r="AL60" s="41">
        <v>9.4</v>
      </c>
      <c r="AM60" s="29">
        <v>3</v>
      </c>
      <c r="AV60" s="41">
        <v>9.4</v>
      </c>
      <c r="AW60" s="29">
        <v>108</v>
      </c>
      <c r="BF60" s="41">
        <v>9.4</v>
      </c>
      <c r="BG60" s="29">
        <v>0</v>
      </c>
      <c r="BP60" s="41">
        <v>9.4</v>
      </c>
      <c r="BQ60" s="35">
        <v>40</v>
      </c>
      <c r="BY60" s="41">
        <v>9.4</v>
      </c>
      <c r="BZ60" s="29">
        <v>35</v>
      </c>
      <c r="CH60" s="41">
        <v>9.4</v>
      </c>
      <c r="CI60" s="29">
        <v>1</v>
      </c>
      <c r="CR60" s="41">
        <v>9.4</v>
      </c>
      <c r="CS60" s="29">
        <v>0</v>
      </c>
    </row>
    <row r="61" spans="1:97" ht="15">
      <c r="A61" s="41">
        <v>8.6</v>
      </c>
      <c r="B61" s="41">
        <v>1.8</v>
      </c>
      <c r="I61" s="41">
        <v>8.6</v>
      </c>
      <c r="J61" s="29">
        <v>48</v>
      </c>
      <c r="R61" s="41">
        <v>8.6</v>
      </c>
      <c r="S61" s="29">
        <v>10</v>
      </c>
      <c r="AB61" s="41">
        <v>8.6</v>
      </c>
      <c r="AC61" s="29">
        <v>60</v>
      </c>
      <c r="AL61" s="41">
        <v>8.6</v>
      </c>
      <c r="AM61" s="29">
        <v>3</v>
      </c>
      <c r="AV61" s="41">
        <v>8.6</v>
      </c>
      <c r="AW61" s="29">
        <v>118</v>
      </c>
      <c r="BF61" s="41">
        <v>8.6</v>
      </c>
      <c r="BG61" s="29">
        <v>1</v>
      </c>
      <c r="BP61" s="41">
        <v>8.6</v>
      </c>
      <c r="BQ61" s="35">
        <v>39</v>
      </c>
      <c r="BY61" s="41">
        <v>8.6</v>
      </c>
      <c r="BZ61" s="29">
        <v>22</v>
      </c>
      <c r="CH61" s="41">
        <v>8.6</v>
      </c>
      <c r="CI61" s="29">
        <v>0</v>
      </c>
      <c r="CR61" s="41">
        <v>8.6</v>
      </c>
      <c r="CS61" s="29">
        <v>0</v>
      </c>
    </row>
    <row r="62" spans="1:97" ht="15">
      <c r="A62" s="41">
        <v>17.100000000000001</v>
      </c>
      <c r="B62" s="41">
        <v>2.9</v>
      </c>
      <c r="I62" s="41">
        <v>17.100000000000001</v>
      </c>
      <c r="J62" s="29">
        <v>76</v>
      </c>
      <c r="R62" s="41">
        <v>17.100000000000001</v>
      </c>
      <c r="S62" s="29">
        <v>5</v>
      </c>
      <c r="AB62" s="41">
        <v>17.100000000000001</v>
      </c>
      <c r="AC62" s="29">
        <v>266</v>
      </c>
      <c r="AL62" s="41">
        <v>17.100000000000001</v>
      </c>
      <c r="AM62" s="29">
        <v>1</v>
      </c>
      <c r="AV62" s="41">
        <v>17.100000000000001</v>
      </c>
      <c r="AW62" s="29">
        <v>92</v>
      </c>
      <c r="BF62" s="41">
        <v>17.100000000000001</v>
      </c>
      <c r="BG62" s="29">
        <v>1</v>
      </c>
      <c r="BP62" s="41">
        <v>17.100000000000001</v>
      </c>
      <c r="BQ62" s="35">
        <v>34</v>
      </c>
      <c r="BY62" s="41">
        <v>17.100000000000001</v>
      </c>
      <c r="BZ62" s="29">
        <v>87</v>
      </c>
      <c r="CH62" s="41">
        <v>17.100000000000001</v>
      </c>
      <c r="CI62" s="29">
        <v>0</v>
      </c>
      <c r="CR62" s="41">
        <v>17.100000000000001</v>
      </c>
      <c r="CS62" s="29">
        <v>0</v>
      </c>
    </row>
    <row r="63" spans="1:97" ht="15">
      <c r="A63" s="41">
        <v>15.4</v>
      </c>
      <c r="B63" s="41">
        <v>2.4</v>
      </c>
      <c r="I63" s="41">
        <v>15.4</v>
      </c>
      <c r="J63" s="29">
        <v>58</v>
      </c>
      <c r="R63" s="41">
        <v>15.4</v>
      </c>
      <c r="S63" s="29">
        <v>6</v>
      </c>
      <c r="AB63" s="41">
        <v>15.4</v>
      </c>
      <c r="AC63" s="29">
        <v>209</v>
      </c>
      <c r="AL63" s="41">
        <v>15.4</v>
      </c>
      <c r="AM63" s="29">
        <v>1</v>
      </c>
      <c r="AV63" s="41">
        <v>15.4</v>
      </c>
      <c r="AW63" s="29">
        <v>88</v>
      </c>
      <c r="BF63" s="41">
        <v>15.4</v>
      </c>
      <c r="BG63" s="29">
        <v>1</v>
      </c>
      <c r="BP63" s="41">
        <v>15.4</v>
      </c>
      <c r="BQ63" s="35">
        <v>38</v>
      </c>
      <c r="BY63" s="41">
        <v>15.4</v>
      </c>
      <c r="BZ63" s="29">
        <v>45</v>
      </c>
      <c r="CH63" s="41">
        <v>15.4</v>
      </c>
      <c r="CI63" s="29">
        <v>0</v>
      </c>
      <c r="CR63" s="41">
        <v>15.4</v>
      </c>
      <c r="CS63" s="29">
        <v>0</v>
      </c>
    </row>
    <row r="64" spans="1:97" ht="15">
      <c r="A64" s="41">
        <v>11</v>
      </c>
      <c r="B64" s="41">
        <v>2.2000000000000002</v>
      </c>
      <c r="I64" s="41">
        <v>11</v>
      </c>
      <c r="J64" s="29">
        <v>51</v>
      </c>
      <c r="R64" s="41">
        <v>11</v>
      </c>
      <c r="S64" s="29">
        <v>6</v>
      </c>
      <c r="AB64" s="41">
        <v>11</v>
      </c>
      <c r="AC64" s="29">
        <v>181</v>
      </c>
      <c r="AL64" s="41">
        <v>11</v>
      </c>
      <c r="AM64" s="29">
        <v>2</v>
      </c>
      <c r="AV64" s="41">
        <v>11</v>
      </c>
      <c r="AW64" s="29">
        <v>101</v>
      </c>
      <c r="BF64" s="41">
        <v>11</v>
      </c>
      <c r="BG64" s="29">
        <v>1</v>
      </c>
      <c r="BP64" s="41">
        <v>11</v>
      </c>
      <c r="BQ64" s="35">
        <v>37</v>
      </c>
      <c r="BY64" s="41">
        <v>11</v>
      </c>
      <c r="BZ64" s="29">
        <v>33</v>
      </c>
      <c r="CH64" s="41">
        <v>11</v>
      </c>
      <c r="CI64" s="29">
        <v>1</v>
      </c>
      <c r="CR64" s="41">
        <v>11</v>
      </c>
      <c r="CS64" s="29">
        <v>0</v>
      </c>
    </row>
    <row r="65" spans="1:97" ht="15">
      <c r="A65" s="41">
        <v>15.6</v>
      </c>
      <c r="B65" s="41">
        <v>3</v>
      </c>
      <c r="I65" s="41">
        <v>15.6</v>
      </c>
      <c r="J65" s="29">
        <v>67</v>
      </c>
      <c r="R65" s="41">
        <v>15.6</v>
      </c>
      <c r="S65" s="29">
        <v>13</v>
      </c>
      <c r="AB65" s="41">
        <v>15.6</v>
      </c>
      <c r="AC65" s="29">
        <v>180</v>
      </c>
      <c r="AL65" s="41">
        <v>15.6</v>
      </c>
      <c r="AM65" s="29">
        <v>1</v>
      </c>
      <c r="AV65" s="41">
        <v>15.6</v>
      </c>
      <c r="AW65" s="29">
        <v>91</v>
      </c>
      <c r="BF65" s="41">
        <v>15.6</v>
      </c>
      <c r="BG65" s="29">
        <v>0</v>
      </c>
      <c r="BP65" s="41">
        <v>15.6</v>
      </c>
      <c r="BQ65" s="35">
        <v>40</v>
      </c>
      <c r="BY65" s="41">
        <v>15.6</v>
      </c>
      <c r="BZ65" s="29">
        <v>44</v>
      </c>
      <c r="CH65" s="41">
        <v>15.6</v>
      </c>
      <c r="CI65" s="29">
        <v>1</v>
      </c>
      <c r="CR65" s="41">
        <v>15.6</v>
      </c>
      <c r="CS65" s="29">
        <v>0</v>
      </c>
    </row>
    <row r="66" spans="1:97" ht="15">
      <c r="A66" s="41">
        <v>7.6</v>
      </c>
      <c r="B66" s="41">
        <v>1.8</v>
      </c>
      <c r="I66" s="41">
        <v>7.6</v>
      </c>
      <c r="J66" s="29">
        <v>50</v>
      </c>
      <c r="R66" s="41">
        <v>7.6</v>
      </c>
      <c r="S66" s="29">
        <v>3</v>
      </c>
      <c r="AB66" s="41">
        <v>7.6</v>
      </c>
      <c r="AC66" s="29">
        <v>111</v>
      </c>
      <c r="AL66" s="41">
        <v>7.6</v>
      </c>
      <c r="AM66" s="29">
        <v>4</v>
      </c>
      <c r="AV66" s="41">
        <v>7.6</v>
      </c>
      <c r="AW66" s="29">
        <v>120</v>
      </c>
      <c r="BF66" s="41">
        <v>7.6</v>
      </c>
      <c r="BG66" s="29">
        <v>0</v>
      </c>
      <c r="BP66" s="41">
        <v>7.6</v>
      </c>
      <c r="BQ66" s="35">
        <v>32</v>
      </c>
      <c r="BY66" s="41">
        <v>7.6</v>
      </c>
      <c r="BZ66" s="29">
        <v>26</v>
      </c>
      <c r="CH66" s="41">
        <v>7.6</v>
      </c>
      <c r="CI66" s="29">
        <v>0</v>
      </c>
      <c r="CR66" s="41">
        <v>7.6</v>
      </c>
      <c r="CS66" s="29">
        <v>0</v>
      </c>
    </row>
    <row r="67" spans="1:97" ht="15">
      <c r="A67" s="41">
        <v>11.4</v>
      </c>
      <c r="B67" s="41">
        <v>2.4</v>
      </c>
      <c r="I67" s="41">
        <v>11.4</v>
      </c>
      <c r="J67" s="29">
        <v>58</v>
      </c>
      <c r="R67" s="41">
        <v>11.4</v>
      </c>
      <c r="S67" s="29">
        <v>2</v>
      </c>
      <c r="AB67" s="41">
        <v>11.4</v>
      </c>
      <c r="AC67" s="29">
        <v>150</v>
      </c>
      <c r="AL67" s="41">
        <v>11.4</v>
      </c>
      <c r="AM67" s="29">
        <v>2</v>
      </c>
      <c r="AV67" s="41">
        <v>11.4</v>
      </c>
      <c r="AW67" s="29">
        <v>98</v>
      </c>
      <c r="BF67" s="41">
        <v>11.4</v>
      </c>
      <c r="BG67" s="29">
        <v>1</v>
      </c>
      <c r="BP67" s="41">
        <v>11.4</v>
      </c>
      <c r="BQ67" s="35">
        <v>25</v>
      </c>
      <c r="BY67" s="41">
        <v>11.4</v>
      </c>
      <c r="BZ67" s="29">
        <v>41</v>
      </c>
      <c r="CH67" s="41">
        <v>11.4</v>
      </c>
      <c r="CI67" s="29">
        <v>0</v>
      </c>
      <c r="CR67" s="41">
        <v>11.4</v>
      </c>
      <c r="CS67" s="29">
        <v>1</v>
      </c>
    </row>
    <row r="68" spans="1:97" ht="15">
      <c r="A68" s="41">
        <v>23.5</v>
      </c>
      <c r="B68" s="41">
        <v>3.6</v>
      </c>
      <c r="I68" s="41">
        <v>23.5</v>
      </c>
      <c r="J68" s="29">
        <v>89</v>
      </c>
      <c r="R68" s="41">
        <v>23.5</v>
      </c>
      <c r="S68" s="29">
        <v>8</v>
      </c>
      <c r="AB68" s="41">
        <v>23.5</v>
      </c>
      <c r="AC68" s="29">
        <v>348</v>
      </c>
      <c r="AL68" s="41">
        <v>23.5</v>
      </c>
      <c r="AM68" s="29">
        <v>2</v>
      </c>
      <c r="AV68" s="41">
        <v>23.5</v>
      </c>
      <c r="AW68" s="29">
        <v>98</v>
      </c>
      <c r="BF68" s="41">
        <v>23.5</v>
      </c>
      <c r="BG68" s="29">
        <v>1</v>
      </c>
      <c r="BP68" s="41">
        <v>23.5</v>
      </c>
      <c r="BQ68" s="35">
        <v>40</v>
      </c>
      <c r="BY68" s="41">
        <v>23.5</v>
      </c>
      <c r="BZ68" s="29">
        <v>57</v>
      </c>
      <c r="CH68" s="41">
        <v>23.5</v>
      </c>
      <c r="CI68" s="29">
        <v>1</v>
      </c>
      <c r="CR68" s="41">
        <v>23.5</v>
      </c>
      <c r="CS68" s="29">
        <v>0</v>
      </c>
    </row>
    <row r="69" spans="1:97" ht="15">
      <c r="A69" s="41">
        <v>12.4</v>
      </c>
      <c r="B69" s="41">
        <v>3.2</v>
      </c>
      <c r="I69" s="41">
        <v>12.4</v>
      </c>
      <c r="J69" s="29">
        <v>76</v>
      </c>
      <c r="R69" s="41">
        <v>12.4</v>
      </c>
      <c r="S69" s="29">
        <v>19</v>
      </c>
      <c r="AB69" s="41">
        <v>12.4</v>
      </c>
      <c r="AC69" s="29">
        <v>214</v>
      </c>
      <c r="AL69" s="41">
        <v>12.4</v>
      </c>
      <c r="AM69" s="29">
        <v>2</v>
      </c>
      <c r="AV69" s="41">
        <v>12.4</v>
      </c>
      <c r="AW69" s="29">
        <v>98</v>
      </c>
      <c r="BF69" s="41">
        <v>12.4</v>
      </c>
      <c r="BG69" s="29">
        <v>1</v>
      </c>
      <c r="BP69" s="41">
        <v>12.4</v>
      </c>
      <c r="BQ69" s="35">
        <v>43</v>
      </c>
      <c r="BY69" s="41">
        <v>12.4</v>
      </c>
      <c r="BZ69" s="29">
        <v>59</v>
      </c>
      <c r="CH69" s="41">
        <v>12.4</v>
      </c>
      <c r="CI69" s="29">
        <v>0</v>
      </c>
      <c r="CR69" s="41">
        <v>12.4</v>
      </c>
      <c r="CS69" s="29">
        <v>0</v>
      </c>
    </row>
    <row r="70" spans="1:97" ht="15">
      <c r="A70" s="41">
        <v>13.4</v>
      </c>
      <c r="B70" s="41">
        <v>2.7</v>
      </c>
      <c r="I70" s="41">
        <v>13.4</v>
      </c>
      <c r="J70" s="29">
        <v>71</v>
      </c>
      <c r="R70" s="41">
        <v>13.4</v>
      </c>
      <c r="S70" s="29">
        <v>5</v>
      </c>
      <c r="AB70" s="41">
        <v>13.4</v>
      </c>
      <c r="AC70" s="29">
        <v>141</v>
      </c>
      <c r="AL70" s="41">
        <v>13.4</v>
      </c>
      <c r="AM70" s="29">
        <v>2</v>
      </c>
      <c r="AV70" s="41">
        <v>13.4</v>
      </c>
      <c r="AW70" s="29">
        <v>96</v>
      </c>
      <c r="BF70" s="41">
        <v>13.4</v>
      </c>
      <c r="BG70" s="29">
        <v>1</v>
      </c>
      <c r="BP70" s="41">
        <v>13.4</v>
      </c>
      <c r="BQ70" s="35">
        <v>37</v>
      </c>
      <c r="BY70" s="41">
        <v>13.4</v>
      </c>
      <c r="BZ70" s="29">
        <v>54</v>
      </c>
      <c r="CH70" s="41">
        <v>13.4</v>
      </c>
      <c r="CI70" s="29">
        <v>0</v>
      </c>
      <c r="CR70" s="41">
        <v>13.4</v>
      </c>
      <c r="CS70" s="29">
        <v>0</v>
      </c>
    </row>
    <row r="71" spans="1:97" ht="15">
      <c r="A71" s="41">
        <v>13.8</v>
      </c>
      <c r="B71" s="41">
        <v>2.5</v>
      </c>
      <c r="I71" s="41">
        <v>13.8</v>
      </c>
      <c r="J71" s="29">
        <v>63</v>
      </c>
      <c r="R71" s="41">
        <v>13.8</v>
      </c>
      <c r="S71" s="29">
        <v>12</v>
      </c>
      <c r="AB71" s="41">
        <v>13.8</v>
      </c>
      <c r="AC71" s="29">
        <v>148</v>
      </c>
      <c r="AL71" s="41">
        <v>13.8</v>
      </c>
      <c r="AM71" s="29">
        <v>3</v>
      </c>
      <c r="AV71" s="41">
        <v>13.8</v>
      </c>
      <c r="AW71" s="29">
        <v>116</v>
      </c>
      <c r="BF71" s="41">
        <v>13.8</v>
      </c>
      <c r="BG71" s="29">
        <v>0</v>
      </c>
      <c r="BP71" s="41">
        <v>13.8</v>
      </c>
      <c r="BQ71" s="35">
        <v>39</v>
      </c>
      <c r="BY71" s="41">
        <v>13.8</v>
      </c>
      <c r="BZ71" s="29">
        <v>42</v>
      </c>
      <c r="CH71" s="41">
        <v>13.8</v>
      </c>
      <c r="CI71" s="29">
        <v>1</v>
      </c>
      <c r="CR71" s="41">
        <v>13.8</v>
      </c>
      <c r="CS71" s="29">
        <v>0</v>
      </c>
    </row>
    <row r="72" spans="1:97" ht="15">
      <c r="A72" s="41">
        <v>11.6</v>
      </c>
      <c r="B72" s="41">
        <v>2.2999999999999998</v>
      </c>
      <c r="I72" s="41">
        <v>11.6</v>
      </c>
      <c r="J72" s="29">
        <v>55</v>
      </c>
      <c r="R72" s="41">
        <v>11.6</v>
      </c>
      <c r="S72" s="29">
        <v>3</v>
      </c>
      <c r="AB72" s="41">
        <v>11.6</v>
      </c>
      <c r="AC72" s="29">
        <v>146</v>
      </c>
      <c r="AL72" s="41">
        <v>11.6</v>
      </c>
      <c r="AM72" s="29">
        <v>3</v>
      </c>
      <c r="AV72" s="41">
        <v>11.6</v>
      </c>
      <c r="AW72" s="29">
        <v>114</v>
      </c>
      <c r="BF72" s="41">
        <v>11.6</v>
      </c>
      <c r="BG72" s="29">
        <v>1</v>
      </c>
      <c r="BP72" s="41">
        <v>11.6</v>
      </c>
      <c r="BQ72" s="35">
        <v>28</v>
      </c>
      <c r="BY72" s="41">
        <v>11.6</v>
      </c>
      <c r="BZ72" s="29">
        <v>35</v>
      </c>
      <c r="CH72" s="41">
        <v>11.6</v>
      </c>
      <c r="CI72" s="29">
        <v>0</v>
      </c>
      <c r="CR72" s="41">
        <v>11.6</v>
      </c>
      <c r="CS72" s="29">
        <v>0</v>
      </c>
    </row>
    <row r="73" spans="1:97" ht="15">
      <c r="A73" s="41">
        <v>11.8</v>
      </c>
      <c r="B73" s="41">
        <v>2.6</v>
      </c>
      <c r="I73" s="41">
        <v>11.8</v>
      </c>
      <c r="J73" s="29">
        <v>56</v>
      </c>
      <c r="R73" s="41">
        <v>11.8</v>
      </c>
      <c r="S73" s="29">
        <v>2</v>
      </c>
      <c r="AB73" s="41">
        <v>11.8</v>
      </c>
      <c r="AC73" s="29">
        <v>199</v>
      </c>
      <c r="AL73" s="41">
        <v>11.8</v>
      </c>
      <c r="AM73" s="29">
        <v>2</v>
      </c>
      <c r="AV73" s="41">
        <v>11.8</v>
      </c>
      <c r="AW73" s="29">
        <v>98</v>
      </c>
      <c r="BF73" s="41">
        <v>11.8</v>
      </c>
      <c r="BG73" s="29">
        <v>1</v>
      </c>
      <c r="BP73" s="41">
        <v>11.8</v>
      </c>
      <c r="BQ73" s="35">
        <v>30</v>
      </c>
      <c r="BY73" s="41">
        <v>11.8</v>
      </c>
      <c r="BZ73" s="29">
        <v>37</v>
      </c>
      <c r="CH73" s="41">
        <v>11.8</v>
      </c>
      <c r="CI73" s="29">
        <v>1</v>
      </c>
      <c r="CR73" s="41">
        <v>11.8</v>
      </c>
      <c r="CS73" s="29">
        <v>0</v>
      </c>
    </row>
    <row r="74" spans="1:97" ht="15">
      <c r="A74" s="41">
        <v>12.4</v>
      </c>
      <c r="B74" s="41">
        <v>2.6</v>
      </c>
      <c r="I74" s="41">
        <v>12.4</v>
      </c>
      <c r="J74" s="29">
        <v>57</v>
      </c>
      <c r="R74" s="41">
        <v>12.4</v>
      </c>
      <c r="S74" s="29">
        <v>7</v>
      </c>
      <c r="AB74" s="41">
        <v>12.4</v>
      </c>
      <c r="AC74" s="29">
        <v>171</v>
      </c>
      <c r="AL74" s="41">
        <v>12.4</v>
      </c>
      <c r="AM74" s="29">
        <v>1</v>
      </c>
      <c r="AV74" s="41">
        <v>12.4</v>
      </c>
      <c r="AW74" s="29">
        <v>91</v>
      </c>
      <c r="BF74" s="41">
        <v>12.4</v>
      </c>
      <c r="BG74" s="29">
        <v>0</v>
      </c>
      <c r="BP74" s="41">
        <v>12.4</v>
      </c>
      <c r="BQ74" s="35">
        <v>38</v>
      </c>
      <c r="BY74" s="41">
        <v>12.4</v>
      </c>
      <c r="BZ74" s="29">
        <v>41</v>
      </c>
      <c r="CH74" s="41">
        <v>12.4</v>
      </c>
      <c r="CI74" s="29">
        <v>0</v>
      </c>
      <c r="CR74" s="41">
        <v>12.4</v>
      </c>
      <c r="CS74" s="29">
        <v>0</v>
      </c>
    </row>
    <row r="75" spans="1:97" ht="15">
      <c r="A75" s="41">
        <v>8.1</v>
      </c>
      <c r="B75" s="41">
        <v>3.3</v>
      </c>
      <c r="I75" s="41">
        <v>8.1</v>
      </c>
      <c r="J75" s="29">
        <v>79</v>
      </c>
      <c r="R75" s="41">
        <v>8.1</v>
      </c>
      <c r="S75" s="29">
        <v>2</v>
      </c>
      <c r="AB75" s="41">
        <v>8.1</v>
      </c>
      <c r="AC75" s="29">
        <v>122</v>
      </c>
      <c r="AL75" s="41">
        <v>8.1</v>
      </c>
      <c r="AM75" s="29">
        <v>4</v>
      </c>
      <c r="AV75" s="41">
        <v>8.1</v>
      </c>
      <c r="AW75" s="29">
        <v>129</v>
      </c>
      <c r="BF75" s="41">
        <v>8.1</v>
      </c>
      <c r="BG75" s="29">
        <v>1</v>
      </c>
      <c r="BP75" s="41">
        <v>8.1</v>
      </c>
      <c r="BQ75" s="35">
        <v>33</v>
      </c>
      <c r="BY75" s="41">
        <v>8.1</v>
      </c>
      <c r="BZ75" s="29">
        <v>74</v>
      </c>
      <c r="CH75" s="41">
        <v>8.1</v>
      </c>
      <c r="CI75" s="29">
        <v>0</v>
      </c>
      <c r="CR75" s="41">
        <v>8.1</v>
      </c>
      <c r="CS75" s="29">
        <v>0</v>
      </c>
    </row>
    <row r="76" spans="1:97" ht="15">
      <c r="A76" s="41">
        <v>9.5</v>
      </c>
      <c r="B76" s="41">
        <v>2</v>
      </c>
      <c r="I76" s="41">
        <v>9.5</v>
      </c>
      <c r="J76" s="29">
        <v>53</v>
      </c>
      <c r="R76" s="41">
        <v>9.5</v>
      </c>
      <c r="S76" s="29">
        <v>19</v>
      </c>
      <c r="AB76" s="41">
        <v>9.5</v>
      </c>
      <c r="AC76" s="29">
        <v>110</v>
      </c>
      <c r="AL76" s="41">
        <v>9.5</v>
      </c>
      <c r="AM76" s="29">
        <v>1</v>
      </c>
      <c r="AV76" s="41">
        <v>9.5</v>
      </c>
      <c r="AW76" s="29">
        <v>88</v>
      </c>
      <c r="BF76" s="41">
        <v>9.5</v>
      </c>
      <c r="BG76" s="29">
        <v>0</v>
      </c>
      <c r="BP76" s="41">
        <v>9.5</v>
      </c>
      <c r="BQ76" s="35">
        <v>49</v>
      </c>
      <c r="BY76" s="41">
        <v>9.5</v>
      </c>
      <c r="BZ76" s="29">
        <v>31</v>
      </c>
      <c r="CH76" s="41">
        <v>9.5</v>
      </c>
      <c r="CI76" s="29">
        <v>0</v>
      </c>
      <c r="CR76" s="41">
        <v>9.5</v>
      </c>
      <c r="CS76" s="29">
        <v>0</v>
      </c>
    </row>
    <row r="77" spans="1:97" ht="15">
      <c r="A77" s="41">
        <v>8.4</v>
      </c>
      <c r="B77" s="41">
        <v>1.8</v>
      </c>
      <c r="I77" s="41">
        <v>8.4</v>
      </c>
      <c r="J77" s="29">
        <v>47</v>
      </c>
      <c r="R77" s="41">
        <v>8.4</v>
      </c>
      <c r="S77" s="29">
        <v>10</v>
      </c>
      <c r="AB77" s="41">
        <v>8.4</v>
      </c>
      <c r="AC77" s="29">
        <v>73</v>
      </c>
      <c r="AL77" s="41">
        <v>8.4</v>
      </c>
      <c r="AM77" s="29">
        <v>0</v>
      </c>
      <c r="AV77" s="41">
        <v>8.4</v>
      </c>
      <c r="AW77" s="29">
        <v>82</v>
      </c>
      <c r="BF77" s="41">
        <v>8.4</v>
      </c>
      <c r="BG77" s="29">
        <v>1</v>
      </c>
      <c r="BP77" s="41">
        <v>8.4</v>
      </c>
      <c r="BQ77" s="35">
        <v>41</v>
      </c>
      <c r="BY77" s="41">
        <v>8.4</v>
      </c>
      <c r="BZ77" s="29">
        <v>22</v>
      </c>
      <c r="CH77" s="41">
        <v>8.4</v>
      </c>
      <c r="CI77" s="29">
        <v>0</v>
      </c>
      <c r="CR77" s="41">
        <v>8.4</v>
      </c>
      <c r="CS77" s="29">
        <v>1</v>
      </c>
    </row>
    <row r="78" spans="1:97" ht="15">
      <c r="A78" s="41">
        <v>9</v>
      </c>
      <c r="B78" s="41">
        <v>1.8</v>
      </c>
      <c r="I78" s="41">
        <v>9</v>
      </c>
      <c r="J78" s="29">
        <v>39</v>
      </c>
      <c r="R78" s="41">
        <v>9</v>
      </c>
      <c r="S78" s="29">
        <v>9</v>
      </c>
      <c r="AB78" s="41">
        <v>9</v>
      </c>
      <c r="AC78" s="29">
        <v>89</v>
      </c>
      <c r="AL78" s="41">
        <v>9</v>
      </c>
      <c r="AM78" s="29">
        <v>5</v>
      </c>
      <c r="AV78" s="41">
        <v>9</v>
      </c>
      <c r="AW78" s="29">
        <v>135</v>
      </c>
      <c r="BF78" s="41">
        <v>9</v>
      </c>
      <c r="BG78" s="29">
        <v>1</v>
      </c>
      <c r="BP78" s="41">
        <v>9</v>
      </c>
      <c r="BQ78" s="35">
        <v>40</v>
      </c>
      <c r="BY78" s="41">
        <v>9</v>
      </c>
      <c r="BZ78" s="29">
        <v>16</v>
      </c>
      <c r="CH78" s="41">
        <v>9</v>
      </c>
      <c r="CI78" s="29">
        <v>1</v>
      </c>
      <c r="CR78" s="41">
        <v>9</v>
      </c>
      <c r="CS78" s="29">
        <v>0</v>
      </c>
    </row>
    <row r="79" spans="1:97" ht="15">
      <c r="A79" s="41">
        <v>15.5</v>
      </c>
      <c r="B79" s="41">
        <v>3.1</v>
      </c>
      <c r="I79" s="41">
        <v>15.5</v>
      </c>
      <c r="J79" s="29">
        <v>75</v>
      </c>
      <c r="R79" s="41">
        <v>15.5</v>
      </c>
      <c r="S79" s="29">
        <v>4</v>
      </c>
      <c r="AB79" s="41">
        <v>15.5</v>
      </c>
      <c r="AC79" s="29">
        <v>166</v>
      </c>
      <c r="AL79" s="41">
        <v>15.5</v>
      </c>
      <c r="AM79" s="29">
        <v>5</v>
      </c>
      <c r="AV79" s="41">
        <v>15.5</v>
      </c>
      <c r="AW79" s="29">
        <v>133</v>
      </c>
      <c r="BF79" s="41">
        <v>15.5</v>
      </c>
      <c r="BG79" s="29">
        <v>0</v>
      </c>
      <c r="BP79" s="41">
        <v>15.5</v>
      </c>
      <c r="BQ79" s="35">
        <v>32</v>
      </c>
      <c r="BY79" s="41">
        <v>15.5</v>
      </c>
      <c r="BZ79" s="29">
        <v>97</v>
      </c>
      <c r="CH79" s="41">
        <v>15.5</v>
      </c>
      <c r="CI79" s="29">
        <v>0</v>
      </c>
      <c r="CR79" s="41">
        <v>15.5</v>
      </c>
      <c r="CS79" s="29">
        <v>0</v>
      </c>
    </row>
    <row r="80" spans="1:97" ht="15">
      <c r="A80" s="41">
        <v>10.4</v>
      </c>
      <c r="B80" s="41">
        <v>2.1</v>
      </c>
      <c r="I80" s="41">
        <v>10.4</v>
      </c>
      <c r="J80" s="29">
        <v>51</v>
      </c>
      <c r="R80" s="41">
        <v>10.4</v>
      </c>
      <c r="S80" s="29">
        <v>5</v>
      </c>
      <c r="AB80" s="41">
        <v>10.4</v>
      </c>
      <c r="AC80" s="29">
        <v>118</v>
      </c>
      <c r="AL80" s="41">
        <v>10.4</v>
      </c>
      <c r="AM80" s="29">
        <v>3</v>
      </c>
      <c r="AV80" s="41">
        <v>10.4</v>
      </c>
      <c r="AW80" s="29">
        <v>112</v>
      </c>
      <c r="BF80" s="41">
        <v>10.4</v>
      </c>
      <c r="BG80" s="29">
        <v>0</v>
      </c>
      <c r="BP80" s="41">
        <v>10.4</v>
      </c>
      <c r="BQ80" s="35">
        <v>35</v>
      </c>
      <c r="BY80" s="41">
        <v>10.4</v>
      </c>
      <c r="BZ80" s="29">
        <v>26</v>
      </c>
      <c r="CH80" s="41">
        <v>10.4</v>
      </c>
      <c r="CI80" s="29">
        <v>0</v>
      </c>
      <c r="CR80" s="41">
        <v>10.4</v>
      </c>
      <c r="CS80" s="29">
        <v>0</v>
      </c>
    </row>
    <row r="81" spans="1:97" ht="15">
      <c r="A81" s="41">
        <v>12.7</v>
      </c>
      <c r="B81" s="41">
        <v>2.2000000000000002</v>
      </c>
      <c r="I81" s="41">
        <v>12.7</v>
      </c>
      <c r="J81" s="29">
        <v>51</v>
      </c>
      <c r="R81" s="41">
        <v>12.7</v>
      </c>
      <c r="S81" s="29">
        <v>7</v>
      </c>
      <c r="AB81" s="41">
        <v>12.7</v>
      </c>
      <c r="AC81" s="29">
        <v>117</v>
      </c>
      <c r="AL81" s="41">
        <v>12.7</v>
      </c>
      <c r="AM81" s="29">
        <v>6</v>
      </c>
      <c r="AV81" s="41">
        <v>12.7</v>
      </c>
      <c r="AW81" s="29">
        <v>168</v>
      </c>
      <c r="BF81" s="41">
        <v>12.7</v>
      </c>
      <c r="BG81" s="29">
        <v>1</v>
      </c>
      <c r="BP81" s="41">
        <v>12.7</v>
      </c>
      <c r="BQ81" s="35">
        <v>36</v>
      </c>
      <c r="BY81" s="41">
        <v>12.7</v>
      </c>
      <c r="BZ81" s="29">
        <v>23</v>
      </c>
      <c r="CH81" s="41">
        <v>12.7</v>
      </c>
      <c r="CI81" s="29">
        <v>1</v>
      </c>
      <c r="CR81" s="41">
        <v>12.7</v>
      </c>
      <c r="CS81" s="29">
        <v>0</v>
      </c>
    </row>
    <row r="82" spans="1:97" ht="15">
      <c r="A82" s="41">
        <v>14</v>
      </c>
      <c r="B82" s="41">
        <v>3</v>
      </c>
      <c r="I82" s="41">
        <v>14</v>
      </c>
      <c r="J82" s="29">
        <v>74</v>
      </c>
      <c r="R82" s="41">
        <v>14</v>
      </c>
      <c r="S82" s="29">
        <v>18</v>
      </c>
      <c r="AB82" s="41">
        <v>14</v>
      </c>
      <c r="AC82" s="29">
        <v>175</v>
      </c>
      <c r="AL82" s="41">
        <v>14</v>
      </c>
      <c r="AM82" s="29">
        <v>0</v>
      </c>
      <c r="AV82" s="41">
        <v>14</v>
      </c>
      <c r="AW82" s="29">
        <v>78</v>
      </c>
      <c r="BF82" s="41">
        <v>14</v>
      </c>
      <c r="BG82" s="29">
        <v>1</v>
      </c>
      <c r="BP82" s="41">
        <v>14</v>
      </c>
      <c r="BQ82" s="35">
        <v>45</v>
      </c>
      <c r="BY82" s="41">
        <v>14</v>
      </c>
      <c r="BZ82" s="29">
        <v>84</v>
      </c>
      <c r="CH82" s="41">
        <v>14</v>
      </c>
      <c r="CI82" s="29">
        <v>0</v>
      </c>
      <c r="CR82" s="41">
        <v>14</v>
      </c>
      <c r="CS82" s="29">
        <v>0</v>
      </c>
    </row>
    <row r="83" spans="1:97" ht="15">
      <c r="A83" s="41">
        <v>9.4</v>
      </c>
      <c r="B83" s="41">
        <v>2</v>
      </c>
      <c r="I83" s="41">
        <v>9.4</v>
      </c>
      <c r="J83" s="29">
        <v>50</v>
      </c>
      <c r="R83" s="41">
        <v>9.4</v>
      </c>
      <c r="S83" s="29">
        <v>11</v>
      </c>
      <c r="AB83" s="41">
        <v>9.4</v>
      </c>
      <c r="AC83" s="29">
        <v>102</v>
      </c>
      <c r="AL83" s="41">
        <v>9.4</v>
      </c>
      <c r="AM83" s="29">
        <v>3</v>
      </c>
      <c r="AV83" s="41">
        <v>9.4</v>
      </c>
      <c r="AW83" s="29">
        <v>110</v>
      </c>
      <c r="BF83" s="41">
        <v>9.4</v>
      </c>
      <c r="BG83" s="29">
        <v>0</v>
      </c>
      <c r="BP83" s="41">
        <v>9.4</v>
      </c>
      <c r="BQ83" s="35">
        <v>41</v>
      </c>
      <c r="BY83" s="41">
        <v>9.4</v>
      </c>
      <c r="BZ83" s="29">
        <v>28</v>
      </c>
      <c r="CH83" s="41">
        <v>9.4</v>
      </c>
      <c r="CI83" s="29">
        <v>0</v>
      </c>
      <c r="CR83" s="41">
        <v>9.4</v>
      </c>
      <c r="CS83" s="29">
        <v>0</v>
      </c>
    </row>
    <row r="84" spans="1:97" ht="15">
      <c r="A84" s="41">
        <v>14</v>
      </c>
      <c r="B84" s="41">
        <v>2.5</v>
      </c>
      <c r="I84" s="41">
        <v>14</v>
      </c>
      <c r="J84" s="29">
        <v>70</v>
      </c>
      <c r="R84" s="41">
        <v>14</v>
      </c>
      <c r="S84" s="29">
        <v>5</v>
      </c>
      <c r="AB84" s="41">
        <v>14</v>
      </c>
      <c r="AC84" s="29">
        <v>182</v>
      </c>
      <c r="AL84" s="41">
        <v>14</v>
      </c>
      <c r="AM84" s="29">
        <v>5</v>
      </c>
      <c r="AV84" s="41">
        <v>14</v>
      </c>
      <c r="AW84" s="29">
        <v>132</v>
      </c>
      <c r="BF84" s="41">
        <v>14</v>
      </c>
      <c r="BG84" s="29">
        <v>1</v>
      </c>
      <c r="BP84" s="41">
        <v>14</v>
      </c>
      <c r="BQ84" s="35">
        <v>35</v>
      </c>
      <c r="BY84" s="41">
        <v>14</v>
      </c>
      <c r="BZ84" s="29">
        <v>74</v>
      </c>
      <c r="CH84" s="41">
        <v>14</v>
      </c>
      <c r="CI84" s="29">
        <v>0</v>
      </c>
      <c r="CR84" s="41">
        <v>14</v>
      </c>
      <c r="CS84" s="29">
        <v>0</v>
      </c>
    </row>
    <row r="85" spans="1:97" ht="15">
      <c r="A85" s="41">
        <v>15.9</v>
      </c>
      <c r="B85" s="41">
        <v>2.5</v>
      </c>
      <c r="I85" s="41">
        <v>15.9</v>
      </c>
      <c r="J85" s="29">
        <v>66</v>
      </c>
      <c r="R85" s="41">
        <v>15.9</v>
      </c>
      <c r="S85" s="29">
        <v>9</v>
      </c>
      <c r="AB85" s="41">
        <v>15.9</v>
      </c>
      <c r="AC85" s="29">
        <v>230</v>
      </c>
      <c r="AL85" s="41">
        <v>15.9</v>
      </c>
      <c r="AM85" s="29">
        <v>5</v>
      </c>
      <c r="AV85" s="41">
        <v>15.9</v>
      </c>
      <c r="AW85" s="29">
        <v>137</v>
      </c>
      <c r="BF85" s="41">
        <v>15.9</v>
      </c>
      <c r="BG85" s="29">
        <v>0</v>
      </c>
      <c r="BP85" s="41">
        <v>15.9</v>
      </c>
      <c r="BQ85" s="35">
        <v>38</v>
      </c>
      <c r="BY85" s="41">
        <v>15.9</v>
      </c>
      <c r="BZ85" s="29">
        <v>65</v>
      </c>
      <c r="CH85" s="41">
        <v>15.9</v>
      </c>
      <c r="CI85" s="29">
        <v>0</v>
      </c>
      <c r="CR85" s="41">
        <v>15.9</v>
      </c>
      <c r="CS85" s="29">
        <v>1</v>
      </c>
    </row>
    <row r="86" spans="1:97" ht="15">
      <c r="A86" s="41">
        <v>7.5</v>
      </c>
      <c r="B86" s="41">
        <v>1.6</v>
      </c>
      <c r="I86" s="41">
        <v>7.5</v>
      </c>
      <c r="J86" s="29">
        <v>43</v>
      </c>
      <c r="R86" s="41">
        <v>7.5</v>
      </c>
      <c r="S86" s="29">
        <v>5</v>
      </c>
      <c r="AB86" s="41">
        <v>7.5</v>
      </c>
      <c r="AC86" s="29">
        <v>59</v>
      </c>
      <c r="AL86" s="41">
        <v>7.5</v>
      </c>
      <c r="AM86" s="29">
        <v>4</v>
      </c>
      <c r="AV86" s="41">
        <v>7.5</v>
      </c>
      <c r="AW86" s="29">
        <v>127</v>
      </c>
      <c r="BF86" s="41">
        <v>7.5</v>
      </c>
      <c r="BG86" s="29">
        <v>1</v>
      </c>
      <c r="BP86" s="41">
        <v>7.5</v>
      </c>
      <c r="BQ86" s="35">
        <v>35</v>
      </c>
      <c r="BY86" s="41">
        <v>7.5</v>
      </c>
      <c r="BZ86" s="29">
        <v>17</v>
      </c>
      <c r="CH86" s="41">
        <v>7.5</v>
      </c>
      <c r="CI86" s="29">
        <v>0</v>
      </c>
      <c r="CR86" s="41">
        <v>7.5</v>
      </c>
      <c r="CS86" s="29">
        <v>1</v>
      </c>
    </row>
    <row r="87" spans="1:97" ht="15">
      <c r="A87" s="41">
        <v>8.1</v>
      </c>
      <c r="B87" s="41">
        <v>1.9</v>
      </c>
      <c r="I87" s="41">
        <v>8.1</v>
      </c>
      <c r="J87" s="29">
        <v>49</v>
      </c>
      <c r="R87" s="41">
        <v>8.1</v>
      </c>
      <c r="S87" s="29">
        <v>16</v>
      </c>
      <c r="AB87" s="41">
        <v>8.1</v>
      </c>
      <c r="AC87" s="29">
        <v>71</v>
      </c>
      <c r="AL87" s="41">
        <v>8.1</v>
      </c>
      <c r="AM87" s="29">
        <v>2</v>
      </c>
      <c r="AV87" s="41">
        <v>8.1</v>
      </c>
      <c r="AW87" s="29">
        <v>112</v>
      </c>
      <c r="BF87" s="41">
        <v>8.1</v>
      </c>
      <c r="BG87" s="29">
        <v>1</v>
      </c>
      <c r="BP87" s="41">
        <v>8.1</v>
      </c>
      <c r="BQ87" s="35">
        <v>45</v>
      </c>
      <c r="BY87" s="41">
        <v>8.1</v>
      </c>
      <c r="BZ87" s="29">
        <v>23</v>
      </c>
      <c r="CH87" s="41">
        <v>8.1</v>
      </c>
      <c r="CI87" s="29">
        <v>0</v>
      </c>
      <c r="CR87" s="41">
        <v>8.1</v>
      </c>
      <c r="CS87" s="29">
        <v>0</v>
      </c>
    </row>
    <row r="88" spans="1:97" ht="15">
      <c r="A88" s="41">
        <v>10.3</v>
      </c>
      <c r="B88" s="41">
        <v>2.1</v>
      </c>
      <c r="I88" s="41">
        <v>10.3</v>
      </c>
      <c r="J88" s="29">
        <v>49</v>
      </c>
      <c r="R88" s="41">
        <v>10.3</v>
      </c>
      <c r="S88" s="29">
        <v>3</v>
      </c>
      <c r="AB88" s="41">
        <v>10.3</v>
      </c>
      <c r="AC88" s="29">
        <v>46</v>
      </c>
      <c r="AL88" s="41">
        <v>10.3</v>
      </c>
      <c r="AM88" s="29">
        <v>1</v>
      </c>
      <c r="AV88" s="41">
        <v>10.3</v>
      </c>
      <c r="AW88" s="29">
        <v>85</v>
      </c>
      <c r="BF88" s="41">
        <v>10.3</v>
      </c>
      <c r="BG88" s="29">
        <v>1</v>
      </c>
      <c r="BP88" s="41">
        <v>10.3</v>
      </c>
      <c r="BQ88" s="35">
        <v>32</v>
      </c>
      <c r="BY88" s="41">
        <v>10.3</v>
      </c>
      <c r="BZ88" s="29">
        <v>17</v>
      </c>
      <c r="CH88" s="41">
        <v>10.3</v>
      </c>
      <c r="CI88" s="29">
        <v>1</v>
      </c>
      <c r="CR88" s="41">
        <v>10.3</v>
      </c>
      <c r="CS88" s="29">
        <v>1</v>
      </c>
    </row>
    <row r="89" spans="1:97" ht="15">
      <c r="A89" s="41">
        <v>7.7</v>
      </c>
      <c r="B89" s="41">
        <v>1.9</v>
      </c>
      <c r="I89" s="41">
        <v>7.7</v>
      </c>
      <c r="J89" s="29">
        <v>46</v>
      </c>
      <c r="R89" s="41">
        <v>7.7</v>
      </c>
      <c r="S89" s="29">
        <v>3</v>
      </c>
      <c r="AB89" s="41">
        <v>7.7</v>
      </c>
      <c r="AC89" s="29">
        <v>43</v>
      </c>
      <c r="AL89" s="41">
        <v>7.7</v>
      </c>
      <c r="AM89" s="29">
        <v>0</v>
      </c>
      <c r="AV89" s="41">
        <v>7.7</v>
      </c>
      <c r="AW89" s="29">
        <v>74</v>
      </c>
      <c r="BF89" s="41">
        <v>7.7</v>
      </c>
      <c r="BG89" s="29">
        <v>1</v>
      </c>
      <c r="BP89" s="41">
        <v>7.7</v>
      </c>
      <c r="BQ89" s="35">
        <v>32</v>
      </c>
      <c r="BY89" s="41">
        <v>7.7</v>
      </c>
      <c r="BZ89" s="29">
        <v>21</v>
      </c>
      <c r="CH89" s="41">
        <v>7.7</v>
      </c>
      <c r="CI89" s="29">
        <v>0</v>
      </c>
      <c r="CR89" s="41">
        <v>7.7</v>
      </c>
      <c r="CS89" s="29">
        <v>1</v>
      </c>
    </row>
    <row r="90" spans="1:97" ht="15">
      <c r="A90" s="41">
        <v>8.5</v>
      </c>
      <c r="B90" s="41">
        <v>1.9</v>
      </c>
      <c r="I90" s="41">
        <v>8.5</v>
      </c>
      <c r="J90" s="29">
        <v>53</v>
      </c>
      <c r="R90" s="41">
        <v>8.5</v>
      </c>
      <c r="S90" s="29">
        <v>21</v>
      </c>
      <c r="AB90" s="41">
        <v>8.5</v>
      </c>
      <c r="AC90" s="29">
        <v>125</v>
      </c>
      <c r="AL90" s="41">
        <v>8.5</v>
      </c>
      <c r="AM90" s="29">
        <v>3</v>
      </c>
      <c r="AV90" s="41">
        <v>8.5</v>
      </c>
      <c r="AW90" s="29">
        <v>109</v>
      </c>
      <c r="BF90" s="41">
        <v>8.5</v>
      </c>
      <c r="BG90" s="29">
        <v>0</v>
      </c>
      <c r="BP90" s="41">
        <v>8.5</v>
      </c>
      <c r="BQ90" s="35">
        <v>45</v>
      </c>
      <c r="BY90" s="41">
        <v>8.5</v>
      </c>
      <c r="BZ90" s="29">
        <v>34</v>
      </c>
      <c r="CH90" s="41">
        <v>8.5</v>
      </c>
      <c r="CI90" s="29">
        <v>1</v>
      </c>
      <c r="CR90" s="41">
        <v>8.5</v>
      </c>
      <c r="CS90" s="29">
        <v>0</v>
      </c>
    </row>
    <row r="91" spans="1:97" ht="15">
      <c r="A91" s="41">
        <v>10.7</v>
      </c>
      <c r="B91" s="41">
        <v>2.2000000000000002</v>
      </c>
      <c r="I91" s="41">
        <v>10.7</v>
      </c>
      <c r="J91" s="29">
        <v>62</v>
      </c>
      <c r="R91" s="41">
        <v>10.7</v>
      </c>
      <c r="S91" s="29">
        <v>8</v>
      </c>
      <c r="AB91" s="41">
        <v>10.7</v>
      </c>
      <c r="AC91" s="29">
        <v>118</v>
      </c>
      <c r="AL91" s="41">
        <v>10.7</v>
      </c>
      <c r="AM91" s="29">
        <v>3</v>
      </c>
      <c r="AV91" s="41">
        <v>10.7</v>
      </c>
      <c r="AW91" s="29">
        <v>108</v>
      </c>
      <c r="BF91" s="41">
        <v>10.7</v>
      </c>
      <c r="BG91" s="29">
        <v>0</v>
      </c>
      <c r="BP91" s="41">
        <v>10.7</v>
      </c>
      <c r="BQ91" s="35">
        <v>37</v>
      </c>
      <c r="BY91" s="41">
        <v>10.7</v>
      </c>
      <c r="BZ91" s="29">
        <v>50</v>
      </c>
      <c r="CH91" s="41">
        <v>10.7</v>
      </c>
      <c r="CI91" s="29">
        <v>0</v>
      </c>
      <c r="CR91" s="41">
        <v>10.7</v>
      </c>
      <c r="CS91" s="29">
        <v>0</v>
      </c>
    </row>
    <row r="92" spans="1:97" ht="15">
      <c r="A92" s="41">
        <v>7.4</v>
      </c>
      <c r="B92" s="41">
        <v>1.8</v>
      </c>
      <c r="I92" s="41">
        <v>7.4</v>
      </c>
      <c r="J92" s="29">
        <v>51</v>
      </c>
      <c r="R92" s="41">
        <v>7.4</v>
      </c>
      <c r="S92" s="29">
        <v>4</v>
      </c>
      <c r="AB92" s="41">
        <v>7.4</v>
      </c>
      <c r="AC92" s="29">
        <v>101</v>
      </c>
      <c r="AL92" s="41">
        <v>7.4</v>
      </c>
      <c r="AM92" s="29">
        <v>2</v>
      </c>
      <c r="AV92" s="41">
        <v>7.4</v>
      </c>
      <c r="AW92" s="29">
        <v>100</v>
      </c>
      <c r="BF92" s="41">
        <v>7.4</v>
      </c>
      <c r="BG92" s="29">
        <v>1</v>
      </c>
      <c r="BP92" s="41">
        <v>7.4</v>
      </c>
      <c r="BQ92" s="35">
        <v>34</v>
      </c>
      <c r="BY92" s="41">
        <v>7.4</v>
      </c>
      <c r="BZ92" s="29">
        <v>28</v>
      </c>
      <c r="CH92" s="41">
        <v>7.4</v>
      </c>
      <c r="CI92" s="29">
        <v>0</v>
      </c>
      <c r="CR92" s="41">
        <v>7.4</v>
      </c>
      <c r="CS92" s="29">
        <v>1</v>
      </c>
    </row>
    <row r="93" spans="1:97" ht="15">
      <c r="A93" s="41">
        <v>14.8</v>
      </c>
      <c r="B93" s="41">
        <v>2.6</v>
      </c>
      <c r="I93" s="41">
        <v>14.8</v>
      </c>
      <c r="J93" s="29">
        <v>70</v>
      </c>
      <c r="R93" s="41">
        <v>14.8</v>
      </c>
      <c r="S93" s="29">
        <v>6</v>
      </c>
      <c r="AB93" s="41">
        <v>14.8</v>
      </c>
      <c r="AC93" s="29">
        <v>213</v>
      </c>
      <c r="AL93" s="41">
        <v>14.8</v>
      </c>
      <c r="AM93" s="29">
        <v>5</v>
      </c>
      <c r="AV93" s="41">
        <v>14.8</v>
      </c>
      <c r="AW93" s="29">
        <v>168</v>
      </c>
      <c r="BF93" s="41">
        <v>14.8</v>
      </c>
      <c r="BG93" s="29">
        <v>1</v>
      </c>
      <c r="BP93" s="41">
        <v>14.8</v>
      </c>
      <c r="BQ93" s="35">
        <v>37</v>
      </c>
      <c r="BY93" s="41">
        <v>14.8</v>
      </c>
      <c r="BZ93" s="29">
        <v>75</v>
      </c>
      <c r="CH93" s="41">
        <v>14.8</v>
      </c>
      <c r="CI93" s="29">
        <v>0</v>
      </c>
      <c r="CR93" s="41">
        <v>14.8</v>
      </c>
      <c r="CS93" s="29">
        <v>0</v>
      </c>
    </row>
    <row r="94" spans="1:97" ht="15">
      <c r="A94" s="41">
        <v>7.3</v>
      </c>
      <c r="B94" s="41">
        <v>1.9</v>
      </c>
      <c r="I94" s="41">
        <v>7.3</v>
      </c>
      <c r="J94" s="29">
        <v>56</v>
      </c>
      <c r="R94" s="41">
        <v>7.3</v>
      </c>
      <c r="S94" s="29">
        <v>24</v>
      </c>
      <c r="AB94" s="41">
        <v>7.3</v>
      </c>
      <c r="AC94" s="29">
        <v>115</v>
      </c>
      <c r="AL94" s="41">
        <v>7.3</v>
      </c>
      <c r="AM94" s="29">
        <v>1</v>
      </c>
      <c r="AV94" s="41">
        <v>7.3</v>
      </c>
      <c r="AW94" s="29">
        <v>87</v>
      </c>
      <c r="BF94" s="41">
        <v>7.3</v>
      </c>
      <c r="BG94" s="29">
        <v>1</v>
      </c>
      <c r="BP94" s="41">
        <v>7.3</v>
      </c>
      <c r="BQ94" s="35">
        <v>45</v>
      </c>
      <c r="BY94" s="41">
        <v>7.3</v>
      </c>
      <c r="BZ94" s="29">
        <v>37</v>
      </c>
      <c r="CH94" s="41">
        <v>7.3</v>
      </c>
      <c r="CI94" s="29">
        <v>0</v>
      </c>
      <c r="CR94" s="41">
        <v>7.3</v>
      </c>
      <c r="CS94" s="29">
        <v>0</v>
      </c>
    </row>
    <row r="95" spans="1:97" ht="15">
      <c r="A95" s="41">
        <v>7.6</v>
      </c>
      <c r="B95" s="41">
        <v>1.8</v>
      </c>
      <c r="I95" s="41">
        <v>7.6</v>
      </c>
      <c r="J95" s="29">
        <v>42</v>
      </c>
      <c r="R95" s="41">
        <v>7.6</v>
      </c>
      <c r="S95" s="29">
        <v>1</v>
      </c>
      <c r="AB95" s="41">
        <v>7.6</v>
      </c>
      <c r="AC95" s="29">
        <v>121</v>
      </c>
      <c r="AL95" s="41">
        <v>7.6</v>
      </c>
      <c r="AM95" s="29">
        <v>1</v>
      </c>
      <c r="AV95" s="41">
        <v>7.6</v>
      </c>
      <c r="AW95" s="29">
        <v>84</v>
      </c>
      <c r="BF95" s="41">
        <v>7.6</v>
      </c>
      <c r="BG95" s="29">
        <v>1</v>
      </c>
      <c r="BP95" s="41">
        <v>7.6</v>
      </c>
      <c r="BQ95" s="35">
        <v>24</v>
      </c>
      <c r="BY95" s="41">
        <v>7.6</v>
      </c>
      <c r="BZ95" s="29">
        <v>14</v>
      </c>
      <c r="CH95" s="41">
        <v>7.6</v>
      </c>
      <c r="CI95" s="29">
        <v>1</v>
      </c>
      <c r="CR95" s="41">
        <v>7.6</v>
      </c>
      <c r="CS95" s="29">
        <v>0</v>
      </c>
    </row>
    <row r="96" spans="1:97" ht="15">
      <c r="A96" s="41">
        <v>9</v>
      </c>
      <c r="B96" s="41">
        <v>1.9</v>
      </c>
      <c r="I96" s="41">
        <v>9</v>
      </c>
      <c r="J96" s="29">
        <v>56</v>
      </c>
      <c r="R96" s="41">
        <v>9</v>
      </c>
      <c r="S96" s="29">
        <v>3</v>
      </c>
      <c r="AB96" s="41">
        <v>9</v>
      </c>
      <c r="AC96" s="29">
        <v>69</v>
      </c>
      <c r="AL96" s="41">
        <v>9</v>
      </c>
      <c r="AM96" s="29">
        <v>1</v>
      </c>
      <c r="AV96" s="41">
        <v>9</v>
      </c>
      <c r="AW96" s="29">
        <v>87</v>
      </c>
      <c r="BF96" s="41">
        <v>9</v>
      </c>
      <c r="BG96" s="29">
        <v>0</v>
      </c>
      <c r="BP96" s="41">
        <v>9</v>
      </c>
      <c r="BQ96" s="35">
        <v>32</v>
      </c>
      <c r="BY96" s="41">
        <v>9</v>
      </c>
      <c r="BZ96" s="29">
        <v>38</v>
      </c>
      <c r="CH96" s="41">
        <v>9</v>
      </c>
      <c r="CI96" s="29">
        <v>1</v>
      </c>
      <c r="CR96" s="41">
        <v>9</v>
      </c>
      <c r="CS96" s="29">
        <v>0</v>
      </c>
    </row>
    <row r="97" spans="1:97" ht="15">
      <c r="A97" s="41">
        <v>12.9</v>
      </c>
      <c r="B97" s="41">
        <v>2.1</v>
      </c>
      <c r="I97" s="41">
        <v>12.9</v>
      </c>
      <c r="J97" s="29">
        <v>60</v>
      </c>
      <c r="R97" s="41">
        <v>12.9</v>
      </c>
      <c r="S97" s="29">
        <v>5</v>
      </c>
      <c r="AB97" s="41">
        <v>12.9</v>
      </c>
      <c r="AC97" s="29">
        <v>178</v>
      </c>
      <c r="AL97" s="41">
        <v>12.9</v>
      </c>
      <c r="AM97" s="29">
        <v>2</v>
      </c>
      <c r="AV97" s="41">
        <v>12.9</v>
      </c>
      <c r="AW97" s="29">
        <v>101</v>
      </c>
      <c r="BF97" s="41">
        <v>12.9</v>
      </c>
      <c r="BG97" s="29">
        <v>1</v>
      </c>
      <c r="BP97" s="41">
        <v>12.9</v>
      </c>
      <c r="BQ97" s="35">
        <v>36</v>
      </c>
      <c r="BY97" s="41">
        <v>12.9</v>
      </c>
      <c r="BZ97" s="29">
        <v>49</v>
      </c>
      <c r="CH97" s="41">
        <v>12.9</v>
      </c>
      <c r="CI97" s="29">
        <v>0</v>
      </c>
      <c r="CR97" s="41">
        <v>12.9</v>
      </c>
      <c r="CS97" s="29">
        <v>0</v>
      </c>
    </row>
    <row r="98" spans="1:97" ht="15">
      <c r="A98" s="41">
        <v>9</v>
      </c>
      <c r="B98" s="41">
        <v>1.9</v>
      </c>
      <c r="I98" s="41">
        <v>9</v>
      </c>
      <c r="J98" s="29">
        <v>48</v>
      </c>
      <c r="R98" s="41">
        <v>9</v>
      </c>
      <c r="S98" s="29">
        <v>12</v>
      </c>
      <c r="AB98" s="41">
        <v>9</v>
      </c>
      <c r="AC98" s="29">
        <v>85</v>
      </c>
      <c r="AL98" s="41">
        <v>9</v>
      </c>
      <c r="AM98" s="29">
        <v>4</v>
      </c>
      <c r="AV98" s="41">
        <v>9</v>
      </c>
      <c r="AW98" s="29">
        <v>130</v>
      </c>
      <c r="BF98" s="41">
        <v>9</v>
      </c>
      <c r="BG98" s="29">
        <v>1</v>
      </c>
      <c r="BP98" s="41">
        <v>9</v>
      </c>
      <c r="BQ98" s="35">
        <v>38</v>
      </c>
      <c r="BY98" s="41">
        <v>9</v>
      </c>
      <c r="BZ98" s="29">
        <v>22</v>
      </c>
      <c r="CH98" s="41">
        <v>9</v>
      </c>
      <c r="CI98" s="29">
        <v>1</v>
      </c>
      <c r="CR98" s="41">
        <v>9</v>
      </c>
      <c r="CS98" s="29">
        <v>0</v>
      </c>
    </row>
    <row r="99" spans="1:97" ht="15">
      <c r="A99" s="41">
        <v>18.2</v>
      </c>
      <c r="B99" s="41">
        <v>3.6</v>
      </c>
      <c r="I99" s="41">
        <v>18.2</v>
      </c>
      <c r="J99" s="29">
        <v>88</v>
      </c>
      <c r="R99" s="41">
        <v>18.2</v>
      </c>
      <c r="S99" s="29">
        <v>12</v>
      </c>
      <c r="AB99" s="41">
        <v>18.2</v>
      </c>
      <c r="AC99" s="29">
        <v>282</v>
      </c>
      <c r="AL99" s="41">
        <v>18.2</v>
      </c>
      <c r="AM99" s="29">
        <v>0</v>
      </c>
      <c r="AV99" s="41">
        <v>18.2</v>
      </c>
      <c r="AW99" s="29">
        <v>72</v>
      </c>
      <c r="BF99" s="41">
        <v>18.2</v>
      </c>
      <c r="BG99" s="29">
        <v>1</v>
      </c>
      <c r="BP99" s="41">
        <v>18.2</v>
      </c>
      <c r="BQ99" s="35">
        <v>41</v>
      </c>
      <c r="BY99" s="41">
        <v>18.2</v>
      </c>
      <c r="BZ99" s="29">
        <v>29</v>
      </c>
      <c r="CH99" s="41">
        <v>18.2</v>
      </c>
      <c r="CI99" s="29">
        <v>1</v>
      </c>
      <c r="CR99" s="41">
        <v>18.2</v>
      </c>
      <c r="CS99" s="29">
        <v>0</v>
      </c>
    </row>
    <row r="100" spans="1:97" ht="15">
      <c r="A100" s="41">
        <v>14.4</v>
      </c>
      <c r="B100" s="41">
        <v>3</v>
      </c>
      <c r="I100" s="41">
        <v>14.4</v>
      </c>
      <c r="J100" s="29">
        <v>75</v>
      </c>
      <c r="R100" s="41">
        <v>14.4</v>
      </c>
      <c r="S100" s="29">
        <v>5</v>
      </c>
      <c r="AB100" s="41">
        <v>14.4</v>
      </c>
      <c r="AC100" s="29">
        <v>156</v>
      </c>
      <c r="AL100" s="41">
        <v>14.4</v>
      </c>
      <c r="AM100" s="29">
        <v>4</v>
      </c>
      <c r="AV100" s="41">
        <v>14.4</v>
      </c>
      <c r="AW100" s="29">
        <v>129</v>
      </c>
      <c r="BF100" s="41">
        <v>14.4</v>
      </c>
      <c r="BG100" s="29">
        <v>1</v>
      </c>
      <c r="BP100" s="41">
        <v>14.4</v>
      </c>
      <c r="BQ100" s="35">
        <v>36</v>
      </c>
      <c r="BY100" s="41">
        <v>14.4</v>
      </c>
      <c r="BZ100" s="29">
        <v>55</v>
      </c>
      <c r="CH100" s="41">
        <v>14.4</v>
      </c>
      <c r="CI100" s="29">
        <v>0</v>
      </c>
      <c r="CR100" s="41">
        <v>14.4</v>
      </c>
      <c r="CS100" s="29">
        <v>1</v>
      </c>
    </row>
    <row r="101" spans="1:97" ht="15">
      <c r="A101" s="41">
        <v>8.8000000000000007</v>
      </c>
      <c r="B101" s="41">
        <v>2</v>
      </c>
      <c r="I101" s="41">
        <v>8.8000000000000007</v>
      </c>
      <c r="J101" s="29">
        <v>56</v>
      </c>
      <c r="R101" s="41">
        <v>8.8000000000000007</v>
      </c>
      <c r="S101" s="29">
        <v>3</v>
      </c>
      <c r="AB101" s="41">
        <v>8.8000000000000007</v>
      </c>
      <c r="AC101" s="29">
        <v>86</v>
      </c>
      <c r="AL101" s="41">
        <v>8.8000000000000007</v>
      </c>
      <c r="AM101" s="29">
        <v>3</v>
      </c>
      <c r="AV101" s="41">
        <v>8.8000000000000007</v>
      </c>
      <c r="AW101" s="29">
        <v>100</v>
      </c>
      <c r="BF101" s="41">
        <v>8.8000000000000007</v>
      </c>
      <c r="BG101" s="29">
        <v>0</v>
      </c>
      <c r="BP101" s="41">
        <v>8.8000000000000007</v>
      </c>
      <c r="BQ101" s="35">
        <v>31</v>
      </c>
      <c r="BY101" s="41">
        <v>8.8000000000000007</v>
      </c>
      <c r="BZ101" s="29">
        <v>37</v>
      </c>
      <c r="CH101" s="41">
        <v>8.8000000000000007</v>
      </c>
      <c r="CI101" s="29">
        <v>0</v>
      </c>
      <c r="CR101" s="41">
        <v>8.8000000000000007</v>
      </c>
      <c r="CS101" s="29">
        <v>1</v>
      </c>
    </row>
    <row r="102" spans="1:97" ht="15">
      <c r="A102" s="41">
        <v>12.5</v>
      </c>
      <c r="B102" s="41">
        <v>2.5</v>
      </c>
      <c r="I102" s="41">
        <v>12.5</v>
      </c>
      <c r="J102" s="29">
        <v>60</v>
      </c>
      <c r="R102" s="41">
        <v>12.5</v>
      </c>
      <c r="S102" s="29">
        <v>17</v>
      </c>
      <c r="AB102" s="41">
        <v>12.5</v>
      </c>
      <c r="AC102" s="29">
        <v>212</v>
      </c>
      <c r="AL102" s="41">
        <v>12.5</v>
      </c>
      <c r="AM102" s="29">
        <v>1</v>
      </c>
      <c r="AV102" s="41">
        <v>12.5</v>
      </c>
      <c r="AW102" s="29">
        <v>86</v>
      </c>
      <c r="BF102" s="41">
        <v>12.5</v>
      </c>
      <c r="BG102" s="29">
        <v>1</v>
      </c>
      <c r="BP102" s="41">
        <v>12.5</v>
      </c>
      <c r="BQ102" s="35">
        <v>44</v>
      </c>
      <c r="BY102" s="41">
        <v>12.5</v>
      </c>
      <c r="BZ102" s="29">
        <v>40</v>
      </c>
      <c r="CH102" s="41">
        <v>12.5</v>
      </c>
      <c r="CI102" s="29">
        <v>0</v>
      </c>
      <c r="CR102" s="41">
        <v>12.5</v>
      </c>
      <c r="CS102" s="29">
        <v>0</v>
      </c>
    </row>
    <row r="103" spans="1:97" ht="15">
      <c r="A103" s="41">
        <v>13.3</v>
      </c>
      <c r="B103" s="41">
        <v>2.2000000000000002</v>
      </c>
      <c r="I103" s="41">
        <v>13.3</v>
      </c>
      <c r="J103" s="29">
        <v>58</v>
      </c>
      <c r="R103" s="41">
        <v>13.3</v>
      </c>
      <c r="S103" s="29">
        <v>6</v>
      </c>
      <c r="AB103" s="41">
        <v>13.3</v>
      </c>
      <c r="AC103" s="29">
        <v>157</v>
      </c>
      <c r="AL103" s="41">
        <v>13.3</v>
      </c>
      <c r="AM103" s="29">
        <v>2</v>
      </c>
      <c r="AV103" s="41">
        <v>13.3</v>
      </c>
      <c r="AW103" s="29">
        <v>98</v>
      </c>
      <c r="BF103" s="41">
        <v>13.3</v>
      </c>
      <c r="BG103" s="29">
        <v>1</v>
      </c>
      <c r="BP103" s="41">
        <v>13.3</v>
      </c>
      <c r="BQ103" s="35">
        <v>36</v>
      </c>
      <c r="BY103" s="41">
        <v>13.3</v>
      </c>
      <c r="BZ103" s="29">
        <v>45</v>
      </c>
      <c r="CH103" s="41">
        <v>13.3</v>
      </c>
      <c r="CI103" s="29">
        <v>1</v>
      </c>
      <c r="CR103" s="41">
        <v>13.3</v>
      </c>
      <c r="CS103" s="29">
        <v>0</v>
      </c>
    </row>
    <row r="104" spans="1:97" ht="15">
      <c r="A104" s="41">
        <v>12.5</v>
      </c>
      <c r="B104" s="41">
        <v>2.4</v>
      </c>
      <c r="I104" s="41">
        <v>12.5</v>
      </c>
      <c r="J104" s="29">
        <v>67</v>
      </c>
      <c r="R104" s="41">
        <v>12.5</v>
      </c>
      <c r="S104" s="29">
        <v>10</v>
      </c>
      <c r="AB104" s="41">
        <v>12.5</v>
      </c>
      <c r="AC104" s="29">
        <v>91</v>
      </c>
      <c r="AL104" s="41">
        <v>12.5</v>
      </c>
      <c r="AM104" s="29">
        <v>3</v>
      </c>
      <c r="AV104" s="41">
        <v>12.5</v>
      </c>
      <c r="AW104" s="29">
        <v>112</v>
      </c>
      <c r="BF104" s="41">
        <v>12.5</v>
      </c>
      <c r="BG104" s="29">
        <v>0</v>
      </c>
      <c r="BP104" s="41">
        <v>12.5</v>
      </c>
      <c r="BQ104" s="35">
        <v>38</v>
      </c>
      <c r="BY104" s="41">
        <v>12.5</v>
      </c>
      <c r="BZ104" s="29">
        <v>43</v>
      </c>
      <c r="CH104" s="41">
        <v>12.5</v>
      </c>
      <c r="CI104" s="29">
        <v>1</v>
      </c>
      <c r="CR104" s="41">
        <v>12.5</v>
      </c>
      <c r="CS104" s="29">
        <v>0</v>
      </c>
    </row>
    <row r="105" spans="1:97" ht="15">
      <c r="A105" s="41">
        <v>13.2</v>
      </c>
      <c r="B105" s="41">
        <v>2.8</v>
      </c>
      <c r="I105" s="41">
        <v>13.2</v>
      </c>
      <c r="J105" s="29">
        <v>73</v>
      </c>
      <c r="R105" s="41">
        <v>13.2</v>
      </c>
      <c r="S105" s="29">
        <v>15</v>
      </c>
      <c r="AB105" s="41">
        <v>13.2</v>
      </c>
      <c r="AC105" s="29">
        <v>169</v>
      </c>
      <c r="AL105" s="41">
        <v>13.2</v>
      </c>
      <c r="AM105" s="29">
        <v>0</v>
      </c>
      <c r="AV105" s="41">
        <v>13.2</v>
      </c>
      <c r="AW105" s="29">
        <v>85</v>
      </c>
      <c r="BF105" s="41">
        <v>13.2</v>
      </c>
      <c r="BG105" s="29">
        <v>1</v>
      </c>
      <c r="BP105" s="41">
        <v>13.2</v>
      </c>
      <c r="BQ105" s="35">
        <v>42</v>
      </c>
      <c r="BY105" s="41">
        <v>13.2</v>
      </c>
      <c r="BZ105" s="29">
        <v>83</v>
      </c>
      <c r="CH105" s="41">
        <v>13.2</v>
      </c>
      <c r="CI105" s="29">
        <v>0</v>
      </c>
      <c r="CR105" s="41">
        <v>13.2</v>
      </c>
      <c r="CS105" s="29">
        <v>0</v>
      </c>
    </row>
    <row r="106" spans="1:97" ht="15">
      <c r="A106" s="41">
        <v>11.1</v>
      </c>
      <c r="B106" s="41">
        <v>2.5</v>
      </c>
      <c r="I106" s="41">
        <v>11.1</v>
      </c>
      <c r="J106" s="29">
        <v>70</v>
      </c>
      <c r="R106" s="41">
        <v>11.1</v>
      </c>
      <c r="S106" s="29">
        <v>20</v>
      </c>
      <c r="AB106" s="41">
        <v>11.1</v>
      </c>
      <c r="AC106" s="29">
        <v>175</v>
      </c>
      <c r="AL106" s="41">
        <v>11.1</v>
      </c>
      <c r="AM106" s="29">
        <v>2</v>
      </c>
      <c r="AV106" s="41">
        <v>11.1</v>
      </c>
      <c r="AW106" s="29">
        <v>96</v>
      </c>
      <c r="BF106" s="41">
        <v>11.1</v>
      </c>
      <c r="BG106" s="29">
        <v>0</v>
      </c>
      <c r="BP106" s="41">
        <v>11.1</v>
      </c>
      <c r="BQ106" s="35">
        <v>47</v>
      </c>
      <c r="BY106" s="41">
        <v>11.1</v>
      </c>
      <c r="BZ106" s="29">
        <v>49</v>
      </c>
      <c r="CH106" s="41">
        <v>11.1</v>
      </c>
      <c r="CI106" s="29">
        <v>0</v>
      </c>
      <c r="CR106" s="41">
        <v>11.1</v>
      </c>
      <c r="CS106" s="29">
        <v>0</v>
      </c>
    </row>
    <row r="107" spans="1:97" ht="15">
      <c r="A107" s="41">
        <v>8.3000000000000007</v>
      </c>
      <c r="B107" s="41">
        <v>1.9</v>
      </c>
      <c r="I107" s="41">
        <v>8.3000000000000007</v>
      </c>
      <c r="J107" s="29">
        <v>49</v>
      </c>
      <c r="R107" s="41">
        <v>8.3000000000000007</v>
      </c>
      <c r="S107" s="29">
        <v>4</v>
      </c>
      <c r="AB107" s="41">
        <v>8.3000000000000007</v>
      </c>
      <c r="AC107" s="29">
        <v>77</v>
      </c>
      <c r="AL107" s="41">
        <v>8.3000000000000007</v>
      </c>
      <c r="AM107" s="29">
        <v>5</v>
      </c>
      <c r="AV107" s="41">
        <v>8.3000000000000007</v>
      </c>
      <c r="AW107" s="29">
        <v>150</v>
      </c>
      <c r="BF107" s="41">
        <v>8.3000000000000007</v>
      </c>
      <c r="BG107" s="29">
        <v>1</v>
      </c>
      <c r="BP107" s="41">
        <v>8.3000000000000007</v>
      </c>
      <c r="BQ107" s="35">
        <v>32</v>
      </c>
      <c r="BY107" s="41">
        <v>8.3000000000000007</v>
      </c>
      <c r="BZ107" s="29">
        <v>24</v>
      </c>
      <c r="CH107" s="41">
        <v>8.3000000000000007</v>
      </c>
      <c r="CI107" s="29">
        <v>0</v>
      </c>
      <c r="CR107" s="41">
        <v>8.3000000000000007</v>
      </c>
      <c r="CS107" s="29">
        <v>1</v>
      </c>
    </row>
    <row r="108" spans="1:97" ht="15">
      <c r="A108" s="41">
        <v>9.3000000000000007</v>
      </c>
      <c r="B108" s="41">
        <v>1.9</v>
      </c>
      <c r="I108" s="41">
        <v>9.3000000000000007</v>
      </c>
      <c r="J108" s="29">
        <v>55</v>
      </c>
      <c r="R108" s="41">
        <v>9.3000000000000007</v>
      </c>
      <c r="S108" s="29">
        <v>11</v>
      </c>
      <c r="AB108" s="41">
        <v>9.3000000000000007</v>
      </c>
      <c r="AC108" s="29">
        <v>125</v>
      </c>
      <c r="AL108" s="41">
        <v>9.3000000000000007</v>
      </c>
      <c r="AM108" s="29">
        <v>7</v>
      </c>
      <c r="AV108" s="41">
        <v>9.3000000000000007</v>
      </c>
      <c r="AW108" s="29">
        <v>168</v>
      </c>
      <c r="BF108" s="41">
        <v>9.3000000000000007</v>
      </c>
      <c r="BG108" s="29">
        <v>1</v>
      </c>
      <c r="BP108" s="41">
        <v>9.3000000000000007</v>
      </c>
      <c r="BQ108" s="35">
        <v>41</v>
      </c>
      <c r="BY108" s="41">
        <v>9.3000000000000007</v>
      </c>
      <c r="BZ108" s="29">
        <v>35</v>
      </c>
      <c r="CH108" s="41">
        <v>9.3000000000000007</v>
      </c>
      <c r="CI108" s="29">
        <v>0</v>
      </c>
      <c r="CR108" s="41">
        <v>9.3000000000000007</v>
      </c>
      <c r="CS108" s="29">
        <v>0</v>
      </c>
    </row>
    <row r="109" spans="1:97" ht="15">
      <c r="A109" s="41">
        <v>8.1999999999999993</v>
      </c>
      <c r="B109" s="41">
        <v>1.7</v>
      </c>
      <c r="I109" s="41">
        <v>8.1999999999999993</v>
      </c>
      <c r="J109" s="29">
        <v>49</v>
      </c>
      <c r="R109" s="41">
        <v>8.1999999999999993</v>
      </c>
      <c r="S109" s="29">
        <v>13</v>
      </c>
      <c r="AB109" s="41">
        <v>8.1999999999999993</v>
      </c>
      <c r="AC109" s="29">
        <v>102</v>
      </c>
      <c r="AL109" s="41">
        <v>8.1999999999999993</v>
      </c>
      <c r="AM109" s="29">
        <v>3</v>
      </c>
      <c r="AV109" s="41">
        <v>8.1999999999999993</v>
      </c>
      <c r="AW109" s="29">
        <v>108</v>
      </c>
      <c r="BF109" s="41">
        <v>8.1999999999999993</v>
      </c>
      <c r="BG109" s="29">
        <v>1</v>
      </c>
      <c r="BP109" s="41">
        <v>8.1999999999999993</v>
      </c>
      <c r="BQ109" s="35">
        <v>41</v>
      </c>
      <c r="BY109" s="41">
        <v>8.1999999999999993</v>
      </c>
      <c r="BZ109" s="29">
        <v>25</v>
      </c>
      <c r="CH109" s="41">
        <v>8.1999999999999993</v>
      </c>
      <c r="CI109" s="29">
        <v>0</v>
      </c>
      <c r="CR109" s="41">
        <v>8.1999999999999993</v>
      </c>
      <c r="CS109" s="29">
        <v>0</v>
      </c>
    </row>
    <row r="110" spans="1:97" ht="15">
      <c r="A110" s="41">
        <v>14.8</v>
      </c>
      <c r="B110" s="41">
        <v>3.3</v>
      </c>
      <c r="I110" s="41">
        <v>14.8</v>
      </c>
      <c r="J110" s="29">
        <v>74</v>
      </c>
      <c r="R110" s="41">
        <v>14.8</v>
      </c>
      <c r="S110" s="29">
        <v>6</v>
      </c>
      <c r="AB110" s="41">
        <v>14.8</v>
      </c>
      <c r="AC110" s="29">
        <v>249</v>
      </c>
      <c r="AL110" s="41">
        <v>14.8</v>
      </c>
      <c r="AM110" s="29">
        <v>2</v>
      </c>
      <c r="AV110" s="41">
        <v>14.8</v>
      </c>
      <c r="AW110" s="29">
        <v>78</v>
      </c>
      <c r="BF110" s="41">
        <v>14.8</v>
      </c>
      <c r="BG110" s="29">
        <v>1</v>
      </c>
      <c r="BP110" s="41">
        <v>14.8</v>
      </c>
      <c r="BQ110" s="35">
        <v>38</v>
      </c>
      <c r="BY110" s="41">
        <v>14.8</v>
      </c>
      <c r="BZ110" s="29">
        <v>58</v>
      </c>
      <c r="CH110" s="41">
        <v>14.8</v>
      </c>
      <c r="CI110" s="29">
        <v>1</v>
      </c>
      <c r="CR110" s="41">
        <v>14.8</v>
      </c>
      <c r="CS110" s="29">
        <v>0</v>
      </c>
    </row>
    <row r="111" spans="1:97" ht="15">
      <c r="A111" s="41">
        <v>10.7</v>
      </c>
      <c r="B111" s="41">
        <v>2</v>
      </c>
      <c r="I111" s="41">
        <v>10.7</v>
      </c>
      <c r="J111" s="29">
        <v>53</v>
      </c>
      <c r="R111" s="41">
        <v>10.7</v>
      </c>
      <c r="S111" s="29">
        <v>4</v>
      </c>
      <c r="AB111" s="41">
        <v>10.7</v>
      </c>
      <c r="AC111" s="29">
        <v>134</v>
      </c>
      <c r="AL111" s="41">
        <v>10.7</v>
      </c>
      <c r="AM111" s="29">
        <v>1</v>
      </c>
      <c r="AV111" s="41">
        <v>10.7</v>
      </c>
      <c r="AW111" s="29">
        <v>86</v>
      </c>
      <c r="BF111" s="41">
        <v>10.7</v>
      </c>
      <c r="BG111" s="29">
        <v>1</v>
      </c>
      <c r="BP111" s="41">
        <v>10.7</v>
      </c>
      <c r="BQ111" s="35">
        <v>35</v>
      </c>
      <c r="BY111" s="41">
        <v>10.7</v>
      </c>
      <c r="BZ111" s="29">
        <v>31</v>
      </c>
      <c r="CH111" s="41">
        <v>10.7</v>
      </c>
      <c r="CI111" s="29">
        <v>1</v>
      </c>
      <c r="CR111" s="41">
        <v>10.7</v>
      </c>
      <c r="CS111" s="29">
        <v>0</v>
      </c>
    </row>
    <row r="112" spans="1:97" ht="15">
      <c r="A112" s="41">
        <v>8.8000000000000007</v>
      </c>
      <c r="B112" s="41">
        <v>2.1</v>
      </c>
      <c r="I112" s="41">
        <v>8.8000000000000007</v>
      </c>
      <c r="J112" s="29">
        <v>58</v>
      </c>
      <c r="R112" s="41">
        <v>8.8000000000000007</v>
      </c>
      <c r="S112" s="29">
        <v>13</v>
      </c>
      <c r="AB112" s="41">
        <v>8.8000000000000007</v>
      </c>
      <c r="AC112" s="29">
        <v>129</v>
      </c>
      <c r="AL112" s="41">
        <v>8.8000000000000007</v>
      </c>
      <c r="AM112" s="29">
        <v>4</v>
      </c>
      <c r="AV112" s="41">
        <v>8.8000000000000007</v>
      </c>
      <c r="AW112" s="29">
        <v>133</v>
      </c>
      <c r="BF112" s="41">
        <v>8.8000000000000007</v>
      </c>
      <c r="BG112" s="29">
        <v>0</v>
      </c>
      <c r="BP112" s="41">
        <v>8.8000000000000007</v>
      </c>
      <c r="BQ112" s="35">
        <v>44</v>
      </c>
      <c r="BY112" s="41">
        <v>8.8000000000000007</v>
      </c>
      <c r="BZ112" s="29">
        <v>39</v>
      </c>
      <c r="CH112" s="41">
        <v>8.8000000000000007</v>
      </c>
      <c r="CI112" s="29">
        <v>0</v>
      </c>
      <c r="CR112" s="41">
        <v>8.8000000000000007</v>
      </c>
      <c r="CS112" s="29">
        <v>0</v>
      </c>
    </row>
    <row r="113" spans="1:97" ht="15">
      <c r="A113" s="41">
        <v>9.6999999999999993</v>
      </c>
      <c r="B113" s="41">
        <v>2</v>
      </c>
      <c r="I113" s="41">
        <v>9.6999999999999993</v>
      </c>
      <c r="J113" s="29">
        <v>54</v>
      </c>
      <c r="R113" s="41">
        <v>9.6999999999999993</v>
      </c>
      <c r="S113" s="29">
        <v>2</v>
      </c>
      <c r="AB113" s="41">
        <v>9.6999999999999993</v>
      </c>
      <c r="AC113" s="29">
        <v>51</v>
      </c>
      <c r="AL113" s="41">
        <v>9.6999999999999993</v>
      </c>
      <c r="AM113" s="29">
        <v>2</v>
      </c>
      <c r="AV113" s="41">
        <v>9.6999999999999993</v>
      </c>
      <c r="AW113" s="29">
        <v>107</v>
      </c>
      <c r="BF113" s="41">
        <v>9.6999999999999993</v>
      </c>
      <c r="BG113" s="29">
        <v>1</v>
      </c>
      <c r="BP113" s="41">
        <v>9.6999999999999993</v>
      </c>
      <c r="BQ113" s="35">
        <v>28</v>
      </c>
      <c r="BY113" s="41">
        <v>9.6999999999999993</v>
      </c>
      <c r="BZ113" s="29">
        <v>26</v>
      </c>
      <c r="CH113" s="41">
        <v>9.6999999999999993</v>
      </c>
      <c r="CI113" s="29">
        <v>1</v>
      </c>
      <c r="CR113" s="41">
        <v>9.6999999999999993</v>
      </c>
      <c r="CS113" s="29">
        <v>0</v>
      </c>
    </row>
    <row r="114" spans="1:97" ht="15">
      <c r="A114" s="41">
        <v>9.6999999999999993</v>
      </c>
      <c r="B114" s="41">
        <v>1.9</v>
      </c>
      <c r="I114" s="41">
        <v>9.6999999999999993</v>
      </c>
      <c r="J114" s="29">
        <v>55</v>
      </c>
      <c r="R114" s="41">
        <v>9.6999999999999993</v>
      </c>
      <c r="S114" s="29">
        <v>4</v>
      </c>
      <c r="AB114" s="41">
        <v>9.6999999999999993</v>
      </c>
      <c r="AC114" s="29">
        <v>33</v>
      </c>
      <c r="AL114" s="41">
        <v>9.6999999999999993</v>
      </c>
      <c r="AM114" s="29">
        <v>2</v>
      </c>
      <c r="AV114" s="41">
        <v>9.6999999999999993</v>
      </c>
      <c r="AW114" s="29">
        <v>100</v>
      </c>
      <c r="BF114" s="41">
        <v>9.6999999999999993</v>
      </c>
      <c r="BG114" s="29">
        <v>1</v>
      </c>
      <c r="BP114" s="41">
        <v>9.6999999999999993</v>
      </c>
      <c r="BQ114" s="35">
        <v>34</v>
      </c>
      <c r="BY114" s="41">
        <v>9.6999999999999993</v>
      </c>
      <c r="BZ114" s="29">
        <v>94</v>
      </c>
      <c r="CH114" s="41">
        <v>9.6999999999999993</v>
      </c>
      <c r="CI114" s="29">
        <v>0</v>
      </c>
      <c r="CR114" s="41">
        <v>9.6999999999999993</v>
      </c>
      <c r="CS114" s="29">
        <v>0</v>
      </c>
    </row>
    <row r="115" spans="1:97" ht="15">
      <c r="A115" s="41">
        <v>10.5</v>
      </c>
      <c r="B115" s="41">
        <v>2.2000000000000002</v>
      </c>
      <c r="I115" s="41">
        <v>10.5</v>
      </c>
      <c r="J115" s="29">
        <v>65</v>
      </c>
      <c r="R115" s="41">
        <v>10.5</v>
      </c>
      <c r="S115" s="29">
        <v>3</v>
      </c>
      <c r="AB115" s="41">
        <v>10.5</v>
      </c>
      <c r="AC115" s="29">
        <v>121</v>
      </c>
      <c r="AL115" s="41">
        <v>10.5</v>
      </c>
      <c r="AM115" s="29">
        <v>3</v>
      </c>
      <c r="AV115" s="41">
        <v>10.5</v>
      </c>
      <c r="AW115" s="29">
        <v>108</v>
      </c>
      <c r="BF115" s="41">
        <v>10.5</v>
      </c>
      <c r="BG115" s="29">
        <v>0</v>
      </c>
      <c r="BP115" s="41">
        <v>10.5</v>
      </c>
      <c r="BQ115" s="35">
        <v>29</v>
      </c>
      <c r="BY115" s="41">
        <v>10.5</v>
      </c>
      <c r="BZ115" s="29">
        <v>54</v>
      </c>
      <c r="CH115" s="41">
        <v>10.5</v>
      </c>
      <c r="CI115" s="29">
        <v>1</v>
      </c>
      <c r="CR115" s="41">
        <v>10.5</v>
      </c>
      <c r="CS115" s="29">
        <v>0</v>
      </c>
    </row>
    <row r="116" spans="1:97" ht="15">
      <c r="A116" s="41">
        <v>8.9</v>
      </c>
      <c r="B116" s="41">
        <v>1.7</v>
      </c>
      <c r="I116" s="41">
        <v>8.9</v>
      </c>
      <c r="J116" s="29">
        <v>39</v>
      </c>
      <c r="R116" s="41">
        <v>8.9</v>
      </c>
      <c r="S116" s="29">
        <v>7</v>
      </c>
      <c r="AB116" s="41">
        <v>8.9</v>
      </c>
      <c r="AC116" s="29">
        <v>116</v>
      </c>
      <c r="AL116" s="41">
        <v>8.9</v>
      </c>
      <c r="AM116" s="29">
        <v>7</v>
      </c>
      <c r="AV116" s="41">
        <v>8.9</v>
      </c>
      <c r="AW116" s="29">
        <v>155</v>
      </c>
      <c r="BF116" s="41">
        <v>8.9</v>
      </c>
      <c r="BG116" s="29">
        <v>1</v>
      </c>
      <c r="BP116" s="41">
        <v>8.9</v>
      </c>
      <c r="BQ116" s="35">
        <v>35</v>
      </c>
      <c r="BY116" s="41">
        <v>8.9</v>
      </c>
      <c r="BZ116" s="29">
        <v>8</v>
      </c>
      <c r="CH116" s="41">
        <v>8.9</v>
      </c>
      <c r="CI116" s="29">
        <v>1</v>
      </c>
      <c r="CR116" s="41">
        <v>8.9</v>
      </c>
      <c r="CS116" s="29">
        <v>0</v>
      </c>
    </row>
    <row r="117" spans="1:97" ht="15">
      <c r="A117" s="41">
        <v>7.9</v>
      </c>
      <c r="B117" s="41">
        <v>1.8</v>
      </c>
      <c r="I117" s="41">
        <v>7.9</v>
      </c>
      <c r="J117" s="29">
        <v>42</v>
      </c>
      <c r="R117" s="41">
        <v>7.9</v>
      </c>
      <c r="S117" s="29">
        <v>4</v>
      </c>
      <c r="AB117" s="41">
        <v>7.9</v>
      </c>
      <c r="AC117" s="29">
        <v>68</v>
      </c>
      <c r="AL117" s="41">
        <v>7.9</v>
      </c>
      <c r="AM117" s="29">
        <v>1</v>
      </c>
      <c r="AV117" s="41">
        <v>7.9</v>
      </c>
      <c r="AW117" s="29">
        <v>90</v>
      </c>
      <c r="BF117" s="41">
        <v>7.9</v>
      </c>
      <c r="BG117" s="29">
        <v>0</v>
      </c>
      <c r="BP117" s="41">
        <v>7.9</v>
      </c>
      <c r="BQ117" s="35">
        <v>36</v>
      </c>
      <c r="BY117" s="41">
        <v>7.9</v>
      </c>
      <c r="BZ117" s="29">
        <v>17</v>
      </c>
      <c r="CH117" s="41">
        <v>7.9</v>
      </c>
      <c r="CI117" s="29">
        <v>0</v>
      </c>
      <c r="CR117" s="41">
        <v>7.9</v>
      </c>
      <c r="CS117" s="29">
        <v>0</v>
      </c>
    </row>
    <row r="118" spans="1:97" ht="15">
      <c r="A118" s="41">
        <v>21</v>
      </c>
      <c r="B118" s="41">
        <v>3.3</v>
      </c>
      <c r="I118" s="41">
        <v>21</v>
      </c>
      <c r="J118" s="29">
        <v>89</v>
      </c>
      <c r="R118" s="41">
        <v>21</v>
      </c>
      <c r="S118" s="29">
        <v>6</v>
      </c>
      <c r="AB118" s="41">
        <v>21</v>
      </c>
      <c r="AC118" s="29">
        <v>296</v>
      </c>
      <c r="AL118" s="41">
        <v>21</v>
      </c>
      <c r="AM118" s="29">
        <v>5</v>
      </c>
      <c r="AV118" s="41">
        <v>21</v>
      </c>
      <c r="AW118" s="29">
        <v>137</v>
      </c>
      <c r="BF118" s="41">
        <v>21</v>
      </c>
      <c r="BG118" s="29">
        <v>0</v>
      </c>
      <c r="BP118" s="41">
        <v>21</v>
      </c>
      <c r="BQ118" s="35">
        <v>36</v>
      </c>
      <c r="BY118" s="41">
        <v>21</v>
      </c>
      <c r="BZ118" s="29">
        <v>27</v>
      </c>
      <c r="CH118" s="41">
        <v>21</v>
      </c>
      <c r="CI118" s="29">
        <v>1</v>
      </c>
      <c r="CR118" s="41">
        <v>21</v>
      </c>
      <c r="CS118" s="29">
        <v>0</v>
      </c>
    </row>
    <row r="119" spans="1:97" ht="15">
      <c r="A119" s="41">
        <v>12.7</v>
      </c>
      <c r="B119" s="41">
        <v>2.2000000000000002</v>
      </c>
      <c r="I119" s="41">
        <v>12.7</v>
      </c>
      <c r="J119" s="29">
        <v>65</v>
      </c>
      <c r="R119" s="41">
        <v>12.7</v>
      </c>
      <c r="S119" s="29">
        <v>6</v>
      </c>
      <c r="AB119" s="41">
        <v>12.7</v>
      </c>
      <c r="AC119" s="29">
        <v>165</v>
      </c>
      <c r="AL119" s="41">
        <v>12.7</v>
      </c>
      <c r="AM119" s="29">
        <v>4</v>
      </c>
      <c r="AV119" s="41">
        <v>12.7</v>
      </c>
      <c r="AW119" s="29">
        <v>140</v>
      </c>
      <c r="BF119" s="41">
        <v>12.7</v>
      </c>
      <c r="BG119" s="29">
        <v>1</v>
      </c>
      <c r="BP119" s="41">
        <v>12.7</v>
      </c>
      <c r="BQ119" s="35">
        <v>35</v>
      </c>
      <c r="BY119" s="41">
        <v>12.7</v>
      </c>
      <c r="BZ119" s="29">
        <v>62</v>
      </c>
      <c r="CH119" s="41">
        <v>12.7</v>
      </c>
      <c r="CI119" s="29">
        <v>1</v>
      </c>
      <c r="CR119" s="41">
        <v>12.7</v>
      </c>
      <c r="CS119" s="29">
        <v>1</v>
      </c>
    </row>
    <row r="120" spans="1:97" ht="15">
      <c r="A120" s="41">
        <v>9.4</v>
      </c>
      <c r="B120" s="41">
        <v>1.9</v>
      </c>
      <c r="I120" s="41">
        <v>9.4</v>
      </c>
      <c r="J120" s="29">
        <v>49</v>
      </c>
      <c r="R120" s="41">
        <v>9.4</v>
      </c>
      <c r="S120" s="29">
        <v>10</v>
      </c>
      <c r="AB120" s="41">
        <v>9.4</v>
      </c>
      <c r="AC120" s="29">
        <v>92</v>
      </c>
      <c r="AL120" s="41">
        <v>9.4</v>
      </c>
      <c r="AM120" s="29">
        <v>2</v>
      </c>
      <c r="AV120" s="41">
        <v>9.4</v>
      </c>
      <c r="AW120" s="29">
        <v>98</v>
      </c>
      <c r="BF120" s="41">
        <v>9.4</v>
      </c>
      <c r="BG120" s="29">
        <v>1</v>
      </c>
      <c r="BP120" s="41">
        <v>9.4</v>
      </c>
      <c r="BQ120" s="35">
        <v>42</v>
      </c>
      <c r="BY120" s="41">
        <v>9.4</v>
      </c>
      <c r="BZ120" s="29">
        <v>25</v>
      </c>
      <c r="CH120" s="41">
        <v>9.4</v>
      </c>
      <c r="CI120" s="29">
        <v>1</v>
      </c>
      <c r="CR120" s="41">
        <v>9.4</v>
      </c>
      <c r="CS120" s="29">
        <v>1</v>
      </c>
    </row>
    <row r="121" spans="1:97" ht="15">
      <c r="A121" s="41">
        <v>7.5</v>
      </c>
      <c r="B121" s="41">
        <v>1.8</v>
      </c>
      <c r="I121" s="41">
        <v>7.5</v>
      </c>
      <c r="J121" s="29">
        <v>51</v>
      </c>
      <c r="R121" s="41">
        <v>7.5</v>
      </c>
      <c r="S121" s="29">
        <v>18</v>
      </c>
      <c r="AB121" s="41">
        <v>7.5</v>
      </c>
      <c r="AC121" s="29">
        <v>109</v>
      </c>
      <c r="AL121" s="41">
        <v>7.5</v>
      </c>
      <c r="AM121" s="29">
        <v>3</v>
      </c>
      <c r="AV121" s="41">
        <v>7.5</v>
      </c>
      <c r="AW121" s="29">
        <v>111</v>
      </c>
      <c r="BF121" s="41">
        <v>7.5</v>
      </c>
      <c r="BG121" s="29">
        <v>0</v>
      </c>
      <c r="BP121" s="41">
        <v>7.5</v>
      </c>
      <c r="BQ121" s="35">
        <v>49</v>
      </c>
      <c r="BY121" s="41">
        <v>7.5</v>
      </c>
      <c r="BZ121" s="29">
        <v>29</v>
      </c>
      <c r="CH121" s="41">
        <v>7.5</v>
      </c>
      <c r="CI121" s="29">
        <v>0</v>
      </c>
      <c r="CR121" s="41">
        <v>7.5</v>
      </c>
      <c r="CS121" s="29">
        <v>0</v>
      </c>
    </row>
    <row r="122" spans="1:97" ht="15">
      <c r="A122" s="41">
        <v>11.8</v>
      </c>
      <c r="B122" s="41">
        <v>1.8</v>
      </c>
      <c r="I122" s="41">
        <v>11.8</v>
      </c>
      <c r="J122" s="29">
        <v>53</v>
      </c>
      <c r="R122" s="41">
        <v>11.8</v>
      </c>
      <c r="S122" s="29">
        <v>7</v>
      </c>
      <c r="AB122" s="41">
        <v>11.8</v>
      </c>
      <c r="AC122" s="29">
        <v>125</v>
      </c>
      <c r="AL122" s="41">
        <v>11.8</v>
      </c>
      <c r="AM122" s="29">
        <v>2</v>
      </c>
      <c r="AV122" s="41">
        <v>11.8</v>
      </c>
      <c r="AW122" s="29">
        <v>101</v>
      </c>
      <c r="BF122" s="41">
        <v>11.8</v>
      </c>
      <c r="BG122" s="29">
        <v>0</v>
      </c>
      <c r="BP122" s="41">
        <v>11.8</v>
      </c>
      <c r="BQ122" s="35">
        <v>36</v>
      </c>
      <c r="BY122" s="41">
        <v>11.8</v>
      </c>
      <c r="BZ122" s="29">
        <v>32</v>
      </c>
      <c r="CH122" s="41">
        <v>11.8</v>
      </c>
      <c r="CI122" s="29">
        <v>1</v>
      </c>
      <c r="CR122" s="41">
        <v>11.8</v>
      </c>
      <c r="CS122" s="29">
        <v>0</v>
      </c>
    </row>
    <row r="123" spans="1:97" ht="15">
      <c r="A123" s="41">
        <v>11.4</v>
      </c>
      <c r="B123" s="41">
        <v>3.6</v>
      </c>
      <c r="I123" s="41">
        <v>11.4</v>
      </c>
      <c r="J123" s="29">
        <v>96</v>
      </c>
      <c r="R123" s="41">
        <v>11.4</v>
      </c>
      <c r="S123" s="29">
        <v>1</v>
      </c>
      <c r="AB123" s="41">
        <v>11.4</v>
      </c>
      <c r="AC123" s="29">
        <v>199</v>
      </c>
      <c r="AL123" s="41">
        <v>11.4</v>
      </c>
      <c r="AM123" s="29">
        <v>3</v>
      </c>
      <c r="AV123" s="41">
        <v>11.4</v>
      </c>
      <c r="AW123" s="29">
        <v>109</v>
      </c>
      <c r="BF123" s="41">
        <v>11.4</v>
      </c>
      <c r="BG123" s="29">
        <v>0</v>
      </c>
      <c r="BP123" s="41">
        <v>11.4</v>
      </c>
      <c r="BQ123" s="35">
        <v>24</v>
      </c>
      <c r="BY123" s="41">
        <v>11.4</v>
      </c>
      <c r="BZ123" s="29">
        <v>65</v>
      </c>
      <c r="CH123" s="41">
        <v>11.4</v>
      </c>
      <c r="CI123" s="29">
        <v>0</v>
      </c>
      <c r="CR123" s="41">
        <v>11.4</v>
      </c>
      <c r="CS123" s="29">
        <v>0</v>
      </c>
    </row>
    <row r="124" spans="1:97" ht="15">
      <c r="A124" s="41">
        <v>7.2</v>
      </c>
      <c r="B124" s="41">
        <v>1.9</v>
      </c>
      <c r="I124" s="41">
        <v>7.2</v>
      </c>
      <c r="J124" s="29">
        <v>56</v>
      </c>
      <c r="R124" s="41">
        <v>7.2</v>
      </c>
      <c r="S124" s="29">
        <v>4</v>
      </c>
      <c r="AB124" s="41">
        <v>7.2</v>
      </c>
      <c r="AC124" s="29">
        <v>113</v>
      </c>
      <c r="AL124" s="41">
        <v>7.2</v>
      </c>
      <c r="AM124" s="29">
        <v>5</v>
      </c>
      <c r="AV124" s="41">
        <v>7.2</v>
      </c>
      <c r="AW124" s="29">
        <v>132</v>
      </c>
      <c r="BF124" s="41">
        <v>7.2</v>
      </c>
      <c r="BG124" s="29">
        <v>1</v>
      </c>
      <c r="BP124" s="41">
        <v>7.2</v>
      </c>
      <c r="BQ124" s="35">
        <v>31</v>
      </c>
      <c r="BY124" s="41">
        <v>7.2</v>
      </c>
      <c r="BZ124" s="29">
        <v>36</v>
      </c>
      <c r="CH124" s="41">
        <v>7.2</v>
      </c>
      <c r="CI124" s="29">
        <v>0</v>
      </c>
      <c r="CR124" s="41">
        <v>7.2</v>
      </c>
      <c r="CS124" s="29">
        <v>1</v>
      </c>
    </row>
    <row r="125" spans="1:97" ht="15">
      <c r="A125" s="41">
        <v>20.399999999999999</v>
      </c>
      <c r="B125" s="41">
        <v>3.3</v>
      </c>
      <c r="I125" s="41">
        <v>20.399999999999999</v>
      </c>
      <c r="J125" s="29">
        <v>79</v>
      </c>
      <c r="R125" s="41">
        <v>20.399999999999999</v>
      </c>
      <c r="S125" s="29">
        <v>7</v>
      </c>
      <c r="AB125" s="41">
        <v>20.399999999999999</v>
      </c>
      <c r="AC125" s="29">
        <v>284</v>
      </c>
      <c r="AL125" s="41">
        <v>20.399999999999999</v>
      </c>
      <c r="AM125" s="29">
        <v>5</v>
      </c>
      <c r="AV125" s="41">
        <v>20.399999999999999</v>
      </c>
      <c r="AW125" s="29">
        <v>137</v>
      </c>
      <c r="BF125" s="41">
        <v>20.399999999999999</v>
      </c>
      <c r="BG125" s="29">
        <v>0</v>
      </c>
      <c r="BP125" s="41">
        <v>20.399999999999999</v>
      </c>
      <c r="BQ125" s="35">
        <v>39</v>
      </c>
      <c r="BY125" s="41">
        <v>20.399999999999999</v>
      </c>
      <c r="BZ125" s="29">
        <v>39</v>
      </c>
      <c r="CH125" s="41">
        <v>20.399999999999999</v>
      </c>
      <c r="CI125" s="29">
        <v>1</v>
      </c>
      <c r="CR125" s="41">
        <v>20.399999999999999</v>
      </c>
      <c r="CS125" s="29">
        <v>0</v>
      </c>
    </row>
    <row r="126" spans="1:97" ht="15">
      <c r="A126" s="41">
        <v>9.8000000000000007</v>
      </c>
      <c r="B126" s="41">
        <v>1.9</v>
      </c>
      <c r="I126" s="41">
        <v>9.8000000000000007</v>
      </c>
      <c r="J126" s="29">
        <v>64</v>
      </c>
      <c r="R126" s="41">
        <v>9.8000000000000007</v>
      </c>
      <c r="S126" s="29">
        <v>5</v>
      </c>
      <c r="AB126" s="41">
        <v>9.8000000000000007</v>
      </c>
      <c r="AC126" s="29">
        <v>115</v>
      </c>
      <c r="AL126" s="41">
        <v>9.8000000000000007</v>
      </c>
      <c r="AM126" s="29">
        <v>0</v>
      </c>
      <c r="AV126" s="41">
        <v>9.8000000000000007</v>
      </c>
      <c r="AW126" s="29">
        <v>72</v>
      </c>
      <c r="BF126" s="41">
        <v>9.8000000000000007</v>
      </c>
      <c r="BG126" s="29">
        <v>1</v>
      </c>
      <c r="BP126" s="41">
        <v>9.8000000000000007</v>
      </c>
      <c r="BQ126" s="35">
        <v>35</v>
      </c>
      <c r="BY126" s="41">
        <v>9.8000000000000007</v>
      </c>
      <c r="BZ126" s="29">
        <v>50</v>
      </c>
      <c r="CH126" s="41">
        <v>9.8000000000000007</v>
      </c>
      <c r="CI126" s="29">
        <v>0</v>
      </c>
      <c r="CR126" s="41">
        <v>9.8000000000000007</v>
      </c>
      <c r="CS126" s="29">
        <v>0</v>
      </c>
    </row>
    <row r="127" spans="1:97" ht="15">
      <c r="A127" s="41">
        <v>16.2</v>
      </c>
      <c r="B127" s="41">
        <v>2.9</v>
      </c>
      <c r="I127" s="41">
        <v>16.2</v>
      </c>
      <c r="J127" s="29">
        <v>67</v>
      </c>
      <c r="R127" s="41">
        <v>16.2</v>
      </c>
      <c r="S127" s="29">
        <v>9</v>
      </c>
      <c r="AB127" s="41">
        <v>16.2</v>
      </c>
      <c r="AC127" s="29">
        <v>188</v>
      </c>
      <c r="AL127" s="41">
        <v>16.2</v>
      </c>
      <c r="AM127" s="29">
        <v>0</v>
      </c>
      <c r="AV127" s="41">
        <v>16.2</v>
      </c>
      <c r="AW127" s="29">
        <v>76</v>
      </c>
      <c r="BF127" s="41">
        <v>16.2</v>
      </c>
      <c r="BG127" s="29">
        <v>1</v>
      </c>
      <c r="BP127" s="41">
        <v>16.2</v>
      </c>
      <c r="BQ127" s="35">
        <v>37</v>
      </c>
      <c r="BY127" s="41">
        <v>16.2</v>
      </c>
      <c r="BZ127" s="29">
        <v>49</v>
      </c>
      <c r="CH127" s="41">
        <v>16.2</v>
      </c>
      <c r="CI127" s="29">
        <v>0</v>
      </c>
      <c r="CR127" s="41">
        <v>16.2</v>
      </c>
      <c r="CS127" s="29">
        <v>1</v>
      </c>
    </row>
    <row r="128" spans="1:97" ht="15">
      <c r="A128" s="41">
        <v>11.4</v>
      </c>
      <c r="B128" s="41">
        <v>2.2999999999999998</v>
      </c>
      <c r="I128" s="41">
        <v>11.4</v>
      </c>
      <c r="J128" s="29">
        <v>65</v>
      </c>
      <c r="R128" s="41">
        <v>11.4</v>
      </c>
      <c r="S128" s="29">
        <v>9</v>
      </c>
      <c r="AB128" s="41">
        <v>11.4</v>
      </c>
      <c r="AC128" s="29">
        <v>139</v>
      </c>
      <c r="AL128" s="41">
        <v>11.4</v>
      </c>
      <c r="AM128" s="29">
        <v>4</v>
      </c>
      <c r="AV128" s="41">
        <v>11.4</v>
      </c>
      <c r="AW128" s="29">
        <v>124</v>
      </c>
      <c r="BF128" s="41">
        <v>11.4</v>
      </c>
      <c r="BG128" s="29">
        <v>1</v>
      </c>
      <c r="BP128" s="41">
        <v>11.4</v>
      </c>
      <c r="BQ128" s="35">
        <v>40</v>
      </c>
      <c r="BY128" s="41">
        <v>11.4</v>
      </c>
      <c r="BZ128" s="29">
        <v>59</v>
      </c>
      <c r="CH128" s="41">
        <v>11.4</v>
      </c>
      <c r="CI128" s="29">
        <v>0</v>
      </c>
      <c r="CR128" s="41">
        <v>11.4</v>
      </c>
      <c r="CS128" s="29">
        <v>1</v>
      </c>
    </row>
    <row r="129" spans="1:97" ht="15">
      <c r="A129" s="41">
        <v>18.3</v>
      </c>
      <c r="B129" s="41">
        <v>3.2</v>
      </c>
      <c r="I129" s="41">
        <v>18.3</v>
      </c>
      <c r="J129" s="29">
        <v>89</v>
      </c>
      <c r="R129" s="41">
        <v>18.3</v>
      </c>
      <c r="S129" s="29">
        <v>6</v>
      </c>
      <c r="AB129" s="41">
        <v>18.3</v>
      </c>
      <c r="AC129" s="29">
        <v>232</v>
      </c>
      <c r="AL129" s="41">
        <v>18.3</v>
      </c>
      <c r="AM129" s="29">
        <v>2</v>
      </c>
      <c r="AV129" s="41">
        <v>18.3</v>
      </c>
      <c r="AW129" s="29">
        <v>99</v>
      </c>
      <c r="BF129" s="41">
        <v>18.3</v>
      </c>
      <c r="BG129" s="29">
        <v>1</v>
      </c>
      <c r="BP129" s="41">
        <v>18.3</v>
      </c>
      <c r="BQ129" s="35">
        <v>37</v>
      </c>
      <c r="BY129" s="41">
        <v>18.3</v>
      </c>
      <c r="BZ129" s="29">
        <v>89</v>
      </c>
      <c r="CH129" s="41">
        <v>18.3</v>
      </c>
      <c r="CI129" s="29">
        <v>0</v>
      </c>
      <c r="CR129" s="41">
        <v>18.3</v>
      </c>
      <c r="CS129" s="29">
        <v>1</v>
      </c>
    </row>
    <row r="130" spans="1:97" ht="15">
      <c r="A130" s="41">
        <v>8.6999999999999993</v>
      </c>
      <c r="B130" s="41">
        <v>1.8</v>
      </c>
      <c r="I130" s="41">
        <v>8.6999999999999993</v>
      </c>
      <c r="J130" s="29">
        <v>53</v>
      </c>
      <c r="R130" s="41">
        <v>8.6999999999999993</v>
      </c>
      <c r="S130" s="29">
        <v>10</v>
      </c>
      <c r="AB130" s="41">
        <v>8.6999999999999993</v>
      </c>
      <c r="AC130" s="29">
        <v>83</v>
      </c>
      <c r="AL130" s="41">
        <v>8.6999999999999993</v>
      </c>
      <c r="AM130" s="29">
        <v>2</v>
      </c>
      <c r="AV130" s="41">
        <v>8.6999999999999993</v>
      </c>
      <c r="AW130" s="29">
        <v>90</v>
      </c>
      <c r="BF130" s="41">
        <v>8.6999999999999993</v>
      </c>
      <c r="BG130" s="29">
        <v>1</v>
      </c>
      <c r="BP130" s="41">
        <v>8.6999999999999993</v>
      </c>
      <c r="BQ130" s="35">
        <v>39</v>
      </c>
      <c r="BY130" s="41">
        <v>8.6999999999999993</v>
      </c>
      <c r="BZ130" s="29">
        <v>109</v>
      </c>
      <c r="CH130" s="41">
        <v>8.6999999999999993</v>
      </c>
      <c r="CI130" s="29">
        <v>0</v>
      </c>
      <c r="CR130" s="41">
        <v>8.6999999999999993</v>
      </c>
      <c r="CS130" s="29">
        <v>0</v>
      </c>
    </row>
    <row r="131" spans="1:97" ht="15">
      <c r="A131" s="41">
        <v>9.1</v>
      </c>
      <c r="B131" s="41">
        <v>1.8</v>
      </c>
      <c r="I131" s="41">
        <v>9.1</v>
      </c>
      <c r="J131" s="29">
        <v>44</v>
      </c>
      <c r="R131" s="41">
        <v>9.1</v>
      </c>
      <c r="S131" s="29">
        <v>14</v>
      </c>
      <c r="AB131" s="41">
        <v>9.1</v>
      </c>
      <c r="AC131" s="29">
        <v>100</v>
      </c>
      <c r="AL131" s="41">
        <v>9.1</v>
      </c>
      <c r="AM131" s="29">
        <v>2</v>
      </c>
      <c r="AV131" s="41">
        <v>9.1</v>
      </c>
      <c r="AW131" s="29">
        <v>98</v>
      </c>
      <c r="BF131" s="41">
        <v>9.1</v>
      </c>
      <c r="BG131" s="29">
        <v>1</v>
      </c>
      <c r="BP131" s="41">
        <v>9.1</v>
      </c>
      <c r="BQ131" s="35">
        <v>41</v>
      </c>
      <c r="BY131" s="41">
        <v>9.1</v>
      </c>
      <c r="BZ131" s="29">
        <v>20</v>
      </c>
      <c r="CH131" s="41">
        <v>9.1</v>
      </c>
      <c r="CI131" s="29">
        <v>1</v>
      </c>
      <c r="CR131" s="41">
        <v>9.1</v>
      </c>
      <c r="CS131" s="29">
        <v>0</v>
      </c>
    </row>
    <row r="132" spans="1:97" ht="15">
      <c r="A132" s="41">
        <v>9.6999999999999993</v>
      </c>
      <c r="B132" s="41">
        <v>1.8</v>
      </c>
      <c r="I132" s="41">
        <v>9.6999999999999993</v>
      </c>
      <c r="J132" s="29">
        <v>46</v>
      </c>
      <c r="R132" s="41">
        <v>9.6999999999999993</v>
      </c>
      <c r="S132" s="29">
        <v>7</v>
      </c>
      <c r="AB132" s="41">
        <v>9.6999999999999993</v>
      </c>
      <c r="AC132" s="29">
        <v>113</v>
      </c>
      <c r="AL132" s="41">
        <v>9.6999999999999993</v>
      </c>
      <c r="AM132" s="29">
        <v>1</v>
      </c>
      <c r="AV132" s="41">
        <v>9.6999999999999993</v>
      </c>
      <c r="AW132" s="29">
        <v>85</v>
      </c>
      <c r="BF132" s="41">
        <v>9.6999999999999993</v>
      </c>
      <c r="BG132" s="29">
        <v>0</v>
      </c>
      <c r="BP132" s="41">
        <v>9.6999999999999993</v>
      </c>
      <c r="BQ132" s="35">
        <v>39</v>
      </c>
      <c r="BY132" s="41">
        <v>9.6999999999999993</v>
      </c>
      <c r="BZ132" s="29">
        <v>22</v>
      </c>
      <c r="CH132" s="41">
        <v>9.6999999999999993</v>
      </c>
      <c r="CI132" s="29">
        <v>1</v>
      </c>
      <c r="CR132" s="41">
        <v>9.6999999999999993</v>
      </c>
      <c r="CS132" s="29">
        <v>0</v>
      </c>
    </row>
    <row r="133" spans="1:97" ht="15">
      <c r="A133" s="41">
        <v>6.6</v>
      </c>
      <c r="B133" s="41">
        <v>1.6</v>
      </c>
      <c r="I133" s="41">
        <v>6.6</v>
      </c>
      <c r="J133" s="29">
        <v>58</v>
      </c>
      <c r="R133" s="41">
        <v>6.6</v>
      </c>
      <c r="S133" s="29">
        <v>17</v>
      </c>
      <c r="AB133" s="41">
        <v>6.6</v>
      </c>
      <c r="AC133" s="29">
        <v>100</v>
      </c>
      <c r="AL133" s="41">
        <v>6.6</v>
      </c>
      <c r="AM133" s="29">
        <v>4</v>
      </c>
      <c r="AV133" s="41">
        <v>6.6</v>
      </c>
      <c r="AW133" s="29">
        <v>136</v>
      </c>
      <c r="BF133" s="41">
        <v>6.6</v>
      </c>
      <c r="BG133" s="29">
        <v>1</v>
      </c>
      <c r="BP133" s="41">
        <v>6.6</v>
      </c>
      <c r="BQ133" s="35">
        <v>43</v>
      </c>
      <c r="BY133" s="41">
        <v>6.6</v>
      </c>
      <c r="BZ133" s="29">
        <v>39</v>
      </c>
      <c r="CH133" s="41">
        <v>6.6</v>
      </c>
      <c r="CI133" s="29">
        <v>0</v>
      </c>
      <c r="CR133" s="41">
        <v>6.6</v>
      </c>
      <c r="CS133" s="29">
        <v>0</v>
      </c>
    </row>
    <row r="134" spans="1:97" ht="15">
      <c r="A134" s="41">
        <v>9.1</v>
      </c>
      <c r="B134" s="41">
        <v>2.2000000000000002</v>
      </c>
      <c r="I134" s="41">
        <v>9.1</v>
      </c>
      <c r="J134" s="29">
        <v>62</v>
      </c>
      <c r="R134" s="41">
        <v>9.1</v>
      </c>
      <c r="S134" s="29">
        <v>23</v>
      </c>
      <c r="AB134" s="41">
        <v>9.1</v>
      </c>
      <c r="AC134" s="29">
        <v>123</v>
      </c>
      <c r="AL134" s="41">
        <v>9.1</v>
      </c>
      <c r="AM134" s="29">
        <v>6</v>
      </c>
      <c r="AV134" s="41">
        <v>9.1</v>
      </c>
      <c r="AW134" s="29">
        <v>168</v>
      </c>
      <c r="BF134" s="41">
        <v>9.1</v>
      </c>
      <c r="BG134" s="29">
        <v>1</v>
      </c>
      <c r="BP134" s="41">
        <v>9.1</v>
      </c>
      <c r="BQ134" s="35">
        <v>48</v>
      </c>
      <c r="BY134" s="41">
        <v>9.1</v>
      </c>
      <c r="BZ134" s="29">
        <v>43</v>
      </c>
      <c r="CH134" s="41">
        <v>9.1</v>
      </c>
      <c r="CI134" s="29">
        <v>0</v>
      </c>
      <c r="CR134" s="41">
        <v>9.1</v>
      </c>
      <c r="CS134" s="29">
        <v>1</v>
      </c>
    </row>
    <row r="135" spans="1:97" ht="15">
      <c r="A135" s="41">
        <v>9.6999999999999993</v>
      </c>
      <c r="B135" s="41">
        <v>2.1</v>
      </c>
      <c r="I135" s="41">
        <v>9.6999999999999993</v>
      </c>
      <c r="J135" s="29">
        <v>62</v>
      </c>
      <c r="R135" s="41">
        <v>9.6999999999999993</v>
      </c>
      <c r="S135" s="29">
        <v>11</v>
      </c>
      <c r="AB135" s="41">
        <v>9.6999999999999993</v>
      </c>
      <c r="AC135" s="29">
        <v>106</v>
      </c>
      <c r="AL135" s="41">
        <v>9.6999999999999993</v>
      </c>
      <c r="AM135" s="29">
        <v>2</v>
      </c>
      <c r="AV135" s="41">
        <v>9.6999999999999993</v>
      </c>
      <c r="AW135" s="29">
        <v>96</v>
      </c>
      <c r="BF135" s="41">
        <v>9.6999999999999993</v>
      </c>
      <c r="BG135" s="29">
        <v>1</v>
      </c>
      <c r="BP135" s="41">
        <v>9.6999999999999993</v>
      </c>
      <c r="BQ135" s="35">
        <v>42</v>
      </c>
      <c r="BY135" s="41">
        <v>9.6999999999999993</v>
      </c>
      <c r="BZ135" s="29">
        <v>49</v>
      </c>
      <c r="CH135" s="41">
        <v>9.6999999999999993</v>
      </c>
      <c r="CI135" s="29">
        <v>0</v>
      </c>
      <c r="CR135" s="41">
        <v>9.6999999999999993</v>
      </c>
      <c r="CS135" s="29">
        <v>0</v>
      </c>
    </row>
    <row r="136" spans="1:97" ht="15">
      <c r="A136" s="41">
        <v>7.8</v>
      </c>
      <c r="B136" s="41">
        <v>2.1</v>
      </c>
      <c r="I136" s="41">
        <v>7.8</v>
      </c>
      <c r="J136" s="29">
        <v>46</v>
      </c>
      <c r="R136" s="41">
        <v>7.8</v>
      </c>
      <c r="S136" s="29">
        <v>17</v>
      </c>
      <c r="AB136" s="41">
        <v>7.8</v>
      </c>
      <c r="AC136" s="29">
        <v>126</v>
      </c>
      <c r="AL136" s="41">
        <v>7.8</v>
      </c>
      <c r="AM136" s="29">
        <v>2</v>
      </c>
      <c r="AV136" s="41">
        <v>7.8</v>
      </c>
      <c r="AW136" s="29">
        <v>97</v>
      </c>
      <c r="BF136" s="41">
        <v>7.8</v>
      </c>
      <c r="BG136" s="29">
        <v>1</v>
      </c>
      <c r="BP136" s="41">
        <v>7.8</v>
      </c>
      <c r="BQ136" s="35">
        <v>47</v>
      </c>
      <c r="BY136" s="41">
        <v>7.8</v>
      </c>
      <c r="BZ136" s="29">
        <v>24</v>
      </c>
      <c r="CH136" s="41">
        <v>7.8</v>
      </c>
      <c r="CI136" s="29">
        <v>0</v>
      </c>
      <c r="CR136" s="41">
        <v>7.8</v>
      </c>
      <c r="CS136" s="29">
        <v>0</v>
      </c>
    </row>
    <row r="137" spans="1:97" ht="15">
      <c r="A137" s="41">
        <v>13.9</v>
      </c>
      <c r="B137" s="41">
        <v>2.4</v>
      </c>
      <c r="I137" s="41">
        <v>13.9</v>
      </c>
      <c r="J137" s="29">
        <v>66</v>
      </c>
      <c r="R137" s="41">
        <v>13.9</v>
      </c>
      <c r="S137" s="29">
        <v>7</v>
      </c>
      <c r="AB137" s="41">
        <v>13.9</v>
      </c>
      <c r="AC137" s="29">
        <v>200</v>
      </c>
      <c r="AL137" s="41">
        <v>13.9</v>
      </c>
      <c r="AM137" s="29">
        <v>4</v>
      </c>
      <c r="AV137" s="41">
        <v>13.9</v>
      </c>
      <c r="AW137" s="29">
        <v>124</v>
      </c>
      <c r="BF137" s="41">
        <v>13.9</v>
      </c>
      <c r="BG137" s="29">
        <v>1</v>
      </c>
      <c r="BP137" s="41">
        <v>13.9</v>
      </c>
      <c r="BQ137" s="35">
        <v>38</v>
      </c>
      <c r="BY137" s="41">
        <v>13.9</v>
      </c>
      <c r="BZ137" s="29">
        <v>62</v>
      </c>
      <c r="CH137" s="41">
        <v>13.9</v>
      </c>
      <c r="CI137" s="29">
        <v>1</v>
      </c>
      <c r="CR137" s="41">
        <v>13.9</v>
      </c>
      <c r="CS137" s="29">
        <v>0</v>
      </c>
    </row>
    <row r="138" spans="1:97" ht="15">
      <c r="A138" s="41">
        <v>10.3</v>
      </c>
      <c r="B138" s="41">
        <v>2.2000000000000002</v>
      </c>
      <c r="I138" s="41">
        <v>10.3</v>
      </c>
      <c r="J138" s="29">
        <v>56</v>
      </c>
      <c r="R138" s="41">
        <v>10.3</v>
      </c>
      <c r="S138" s="29">
        <v>11</v>
      </c>
      <c r="AB138" s="41">
        <v>10.3</v>
      </c>
      <c r="AC138" s="29">
        <v>47</v>
      </c>
      <c r="AL138" s="41">
        <v>10.3</v>
      </c>
      <c r="AM138" s="29">
        <v>3</v>
      </c>
      <c r="AV138" s="41">
        <v>10.3</v>
      </c>
      <c r="AW138" s="29">
        <v>111</v>
      </c>
      <c r="BF138" s="41">
        <v>10.3</v>
      </c>
      <c r="BG138" s="29">
        <v>0</v>
      </c>
      <c r="BP138" s="41">
        <v>10.3</v>
      </c>
      <c r="BQ138" s="35">
        <v>38</v>
      </c>
      <c r="BY138" s="41">
        <v>10.3</v>
      </c>
      <c r="BZ138" s="29">
        <v>30</v>
      </c>
      <c r="CH138" s="41">
        <v>10.3</v>
      </c>
      <c r="CI138" s="29">
        <v>1</v>
      </c>
      <c r="CR138" s="41">
        <v>10.3</v>
      </c>
      <c r="CS138" s="29">
        <v>0</v>
      </c>
    </row>
    <row r="139" spans="1:97" ht="15">
      <c r="A139" s="41">
        <v>11.7</v>
      </c>
      <c r="B139" s="41">
        <v>3</v>
      </c>
      <c r="I139" s="41">
        <v>11.7</v>
      </c>
      <c r="J139" s="29">
        <v>82</v>
      </c>
      <c r="R139" s="41">
        <v>11.7</v>
      </c>
      <c r="S139" s="29">
        <v>15</v>
      </c>
      <c r="AB139" s="41">
        <v>11.7</v>
      </c>
      <c r="AC139" s="29">
        <v>202</v>
      </c>
      <c r="AL139" s="41">
        <v>11.7</v>
      </c>
      <c r="AM139" s="29">
        <v>5</v>
      </c>
      <c r="AV139" s="41">
        <v>11.7</v>
      </c>
      <c r="AW139" s="29">
        <v>147</v>
      </c>
      <c r="BF139" s="41">
        <v>11.7</v>
      </c>
      <c r="BG139" s="29">
        <v>1</v>
      </c>
      <c r="BP139" s="41">
        <v>11.7</v>
      </c>
      <c r="BQ139" s="35">
        <v>42</v>
      </c>
      <c r="BY139" s="41">
        <v>11.7</v>
      </c>
      <c r="BZ139" s="29">
        <v>61</v>
      </c>
      <c r="CH139" s="41">
        <v>11.7</v>
      </c>
      <c r="CI139" s="29">
        <v>0</v>
      </c>
      <c r="CR139" s="41">
        <v>11.7</v>
      </c>
      <c r="CS139" s="29">
        <v>0</v>
      </c>
    </row>
    <row r="140" spans="1:97" ht="15">
      <c r="A140" s="41">
        <v>9.4</v>
      </c>
      <c r="B140" s="41">
        <v>1.8</v>
      </c>
      <c r="I140" s="41">
        <v>9.4</v>
      </c>
      <c r="J140" s="29">
        <v>44</v>
      </c>
      <c r="R140" s="41">
        <v>9.4</v>
      </c>
      <c r="S140" s="29">
        <v>12</v>
      </c>
      <c r="AB140" s="41">
        <v>9.4</v>
      </c>
      <c r="AC140" s="29">
        <v>97</v>
      </c>
      <c r="AL140" s="41">
        <v>9.4</v>
      </c>
      <c r="AM140" s="29">
        <v>2</v>
      </c>
      <c r="AV140" s="41">
        <v>9.4</v>
      </c>
      <c r="AW140" s="29">
        <v>101</v>
      </c>
      <c r="BF140" s="41">
        <v>9.4</v>
      </c>
      <c r="BG140" s="29">
        <v>1</v>
      </c>
      <c r="BP140" s="41">
        <v>9.4</v>
      </c>
      <c r="BQ140" s="35">
        <v>40</v>
      </c>
      <c r="BY140" s="41">
        <v>9.4</v>
      </c>
      <c r="BZ140" s="29">
        <v>21</v>
      </c>
      <c r="CH140" s="41">
        <v>9.4</v>
      </c>
      <c r="CI140" s="29">
        <v>1</v>
      </c>
      <c r="CR140" s="41">
        <v>9.4</v>
      </c>
      <c r="CS140" s="29">
        <v>0</v>
      </c>
    </row>
    <row r="141" spans="1:97" ht="15">
      <c r="A141" s="41">
        <v>9.5</v>
      </c>
      <c r="B141" s="41">
        <v>1.9</v>
      </c>
      <c r="I141" s="41">
        <v>9.5</v>
      </c>
      <c r="J141" s="29">
        <v>44</v>
      </c>
      <c r="R141" s="41">
        <v>9.5</v>
      </c>
      <c r="S141" s="29">
        <v>10</v>
      </c>
      <c r="AB141" s="41">
        <v>9.5</v>
      </c>
      <c r="AC141" s="29">
        <v>49</v>
      </c>
      <c r="AL141" s="41">
        <v>9.5</v>
      </c>
      <c r="AM141" s="29">
        <v>3</v>
      </c>
      <c r="AV141" s="41">
        <v>9.5</v>
      </c>
      <c r="AW141" s="29">
        <v>111</v>
      </c>
      <c r="BF141" s="41">
        <v>9.5</v>
      </c>
      <c r="BG141" s="29">
        <v>0</v>
      </c>
      <c r="BP141" s="41">
        <v>9.5</v>
      </c>
      <c r="BQ141" s="35">
        <v>40</v>
      </c>
      <c r="BY141" s="41">
        <v>9.5</v>
      </c>
      <c r="BZ141" s="29">
        <v>15</v>
      </c>
      <c r="CH141" s="41">
        <v>9.5</v>
      </c>
      <c r="CI141" s="29">
        <v>1</v>
      </c>
      <c r="CR141" s="41">
        <v>9.5</v>
      </c>
      <c r="CS141" s="29">
        <v>0</v>
      </c>
    </row>
    <row r="142" spans="1:97" ht="15">
      <c r="A142" s="41">
        <v>8.6999999999999993</v>
      </c>
      <c r="B142" s="41">
        <v>2.1</v>
      </c>
      <c r="I142" s="41">
        <v>8.6999999999999993</v>
      </c>
      <c r="J142" s="29">
        <v>51</v>
      </c>
      <c r="R142" s="41">
        <v>8.6999999999999993</v>
      </c>
      <c r="S142" s="29">
        <v>15</v>
      </c>
      <c r="AB142" s="41">
        <v>8.6999999999999993</v>
      </c>
      <c r="AC142" s="29">
        <v>84</v>
      </c>
      <c r="AL142" s="41">
        <v>8.6999999999999993</v>
      </c>
      <c r="AM142" s="29">
        <v>4</v>
      </c>
      <c r="AV142" s="41">
        <v>8.6999999999999993</v>
      </c>
      <c r="AW142" s="29">
        <v>122</v>
      </c>
      <c r="BF142" s="41">
        <v>8.6999999999999993</v>
      </c>
      <c r="BG142" s="29">
        <v>1</v>
      </c>
      <c r="BP142" s="41">
        <v>8.6999999999999993</v>
      </c>
      <c r="BQ142" s="35">
        <v>43</v>
      </c>
      <c r="BY142" s="41">
        <v>8.6999999999999993</v>
      </c>
      <c r="BZ142" s="29">
        <v>26</v>
      </c>
      <c r="CH142" s="41">
        <v>8.6999999999999993</v>
      </c>
      <c r="CI142" s="29">
        <v>0</v>
      </c>
      <c r="CR142" s="41">
        <v>8.6999999999999993</v>
      </c>
      <c r="CS142" s="29">
        <v>0</v>
      </c>
    </row>
    <row r="143" spans="1:97" ht="15">
      <c r="A143" s="41">
        <v>12.8</v>
      </c>
      <c r="B143" s="41">
        <v>2.9</v>
      </c>
      <c r="I143" s="41">
        <v>12.8</v>
      </c>
      <c r="J143" s="29">
        <v>70</v>
      </c>
      <c r="R143" s="41">
        <v>12.8</v>
      </c>
      <c r="S143" s="29">
        <v>13</v>
      </c>
      <c r="AB143" s="41">
        <v>12.8</v>
      </c>
      <c r="AC143" s="29">
        <v>209</v>
      </c>
      <c r="AL143" s="41">
        <v>12.8</v>
      </c>
      <c r="AM143" s="29">
        <v>1</v>
      </c>
      <c r="AV143" s="41">
        <v>12.8</v>
      </c>
      <c r="AW143" s="29">
        <v>85</v>
      </c>
      <c r="BF143" s="41">
        <v>12.8</v>
      </c>
      <c r="BG143" s="29">
        <v>1</v>
      </c>
      <c r="BP143" s="41">
        <v>12.8</v>
      </c>
      <c r="BQ143" s="35">
        <v>40</v>
      </c>
      <c r="BY143" s="41">
        <v>12.8</v>
      </c>
      <c r="BZ143" s="29">
        <v>57</v>
      </c>
      <c r="CH143" s="41">
        <v>12.8</v>
      </c>
      <c r="CI143" s="29">
        <v>0</v>
      </c>
      <c r="CR143" s="41">
        <v>12.8</v>
      </c>
      <c r="CS143" s="29">
        <v>0</v>
      </c>
    </row>
    <row r="144" spans="1:97" ht="15">
      <c r="A144" s="41">
        <v>6.6</v>
      </c>
      <c r="B144" s="41">
        <v>1.7</v>
      </c>
      <c r="I144" s="41">
        <v>6.6</v>
      </c>
      <c r="J144" s="29">
        <v>44</v>
      </c>
      <c r="R144" s="41">
        <v>6.6</v>
      </c>
      <c r="S144" s="29">
        <v>2</v>
      </c>
      <c r="AB144" s="41">
        <v>6.6</v>
      </c>
      <c r="AC144" s="29">
        <v>70</v>
      </c>
      <c r="AL144" s="41">
        <v>6.6</v>
      </c>
      <c r="AM144" s="29">
        <v>5</v>
      </c>
      <c r="AV144" s="41">
        <v>6.6</v>
      </c>
      <c r="AW144" s="29">
        <v>137</v>
      </c>
      <c r="BF144" s="41">
        <v>6.6</v>
      </c>
      <c r="BG144" s="29">
        <v>0</v>
      </c>
      <c r="BP144" s="41">
        <v>6.6</v>
      </c>
      <c r="BQ144" s="35">
        <v>29</v>
      </c>
      <c r="BY144" s="41">
        <v>6.6</v>
      </c>
      <c r="BZ144" s="29">
        <v>19</v>
      </c>
      <c r="CH144" s="41">
        <v>6.6</v>
      </c>
      <c r="CI144" s="29">
        <v>0</v>
      </c>
      <c r="CR144" s="41">
        <v>6.6</v>
      </c>
      <c r="CS144" s="29">
        <v>0</v>
      </c>
    </row>
    <row r="145" spans="1:97" ht="15">
      <c r="A145" s="41">
        <v>17</v>
      </c>
      <c r="B145" s="41">
        <v>3</v>
      </c>
      <c r="I145" s="41">
        <v>17</v>
      </c>
      <c r="J145" s="29">
        <v>75</v>
      </c>
      <c r="R145" s="41">
        <v>17</v>
      </c>
      <c r="S145" s="29">
        <v>7</v>
      </c>
      <c r="AB145" s="41">
        <v>17</v>
      </c>
      <c r="AC145" s="29">
        <v>185</v>
      </c>
      <c r="AL145" s="41">
        <v>17</v>
      </c>
      <c r="AM145" s="29">
        <v>2</v>
      </c>
      <c r="AV145" s="41">
        <v>17</v>
      </c>
      <c r="AW145" s="29">
        <v>99</v>
      </c>
      <c r="BF145" s="41">
        <v>17</v>
      </c>
      <c r="BG145" s="29">
        <v>1</v>
      </c>
      <c r="BP145" s="41">
        <v>17</v>
      </c>
      <c r="BQ145" s="35">
        <v>39</v>
      </c>
      <c r="BY145" s="41">
        <v>17</v>
      </c>
      <c r="BZ145" s="29">
        <v>58</v>
      </c>
      <c r="CH145" s="41">
        <v>17</v>
      </c>
      <c r="CI145" s="29">
        <v>0</v>
      </c>
      <c r="CR145" s="41">
        <v>17</v>
      </c>
      <c r="CS145" s="29">
        <v>0</v>
      </c>
    </row>
    <row r="146" spans="1:97" ht="15">
      <c r="A146" s="41">
        <v>16.7</v>
      </c>
      <c r="B146" s="41">
        <v>3</v>
      </c>
      <c r="I146" s="41">
        <v>16.7</v>
      </c>
      <c r="J146" s="29">
        <v>68</v>
      </c>
      <c r="R146" s="41">
        <v>16.7</v>
      </c>
      <c r="S146" s="29">
        <v>4</v>
      </c>
      <c r="AB146" s="41">
        <v>16.7</v>
      </c>
      <c r="AC146" s="29">
        <v>209</v>
      </c>
      <c r="AL146" s="41">
        <v>16.7</v>
      </c>
      <c r="AM146" s="29">
        <v>0</v>
      </c>
      <c r="AV146" s="41">
        <v>16.7</v>
      </c>
      <c r="AW146" s="29">
        <v>75</v>
      </c>
      <c r="BF146" s="41">
        <v>16.7</v>
      </c>
      <c r="BG146" s="29">
        <v>1</v>
      </c>
      <c r="BP146" s="41">
        <v>16.7</v>
      </c>
      <c r="BQ146" s="35">
        <v>35</v>
      </c>
      <c r="BY146" s="41">
        <v>16.7</v>
      </c>
      <c r="BZ146" s="29">
        <v>51</v>
      </c>
      <c r="CH146" s="41">
        <v>16.7</v>
      </c>
      <c r="CI146" s="29">
        <v>0</v>
      </c>
      <c r="CR146" s="41">
        <v>16.7</v>
      </c>
      <c r="CS146" s="29">
        <v>0</v>
      </c>
    </row>
    <row r="147" spans="1:97" ht="15">
      <c r="A147" s="41">
        <v>15.9</v>
      </c>
      <c r="B147" s="41">
        <v>3.4</v>
      </c>
      <c r="I147" s="41">
        <v>15.9</v>
      </c>
      <c r="J147" s="29">
        <v>84</v>
      </c>
      <c r="R147" s="41">
        <v>15.9</v>
      </c>
      <c r="S147" s="29">
        <v>9</v>
      </c>
      <c r="AB147" s="41">
        <v>15.9</v>
      </c>
      <c r="AC147" s="29">
        <v>175</v>
      </c>
      <c r="AL147" s="41">
        <v>15.9</v>
      </c>
      <c r="AM147" s="29">
        <v>1</v>
      </c>
      <c r="AV147" s="41">
        <v>15.9</v>
      </c>
      <c r="AW147" s="29">
        <v>84</v>
      </c>
      <c r="BF147" s="41">
        <v>15.9</v>
      </c>
      <c r="BG147" s="29">
        <v>1</v>
      </c>
      <c r="BP147" s="41">
        <v>15.9</v>
      </c>
      <c r="BQ147" s="35">
        <v>37</v>
      </c>
      <c r="BY147" s="41">
        <v>15.9</v>
      </c>
      <c r="BZ147" s="29">
        <v>76</v>
      </c>
      <c r="CH147" s="41">
        <v>15.9</v>
      </c>
      <c r="CI147" s="29">
        <v>0</v>
      </c>
      <c r="CR147" s="41">
        <v>15.9</v>
      </c>
      <c r="CS147" s="29">
        <v>0</v>
      </c>
    </row>
    <row r="148" spans="1:97" ht="15">
      <c r="A148" s="41">
        <v>7.9</v>
      </c>
      <c r="B148" s="41">
        <v>2</v>
      </c>
      <c r="I148" s="41">
        <v>7.9</v>
      </c>
      <c r="J148" s="29">
        <v>51</v>
      </c>
      <c r="R148" s="41">
        <v>7.9</v>
      </c>
      <c r="S148" s="29">
        <v>3</v>
      </c>
      <c r="AB148" s="41">
        <v>7.9</v>
      </c>
      <c r="AC148" s="29">
        <v>118</v>
      </c>
      <c r="AL148" s="41">
        <v>7.9</v>
      </c>
      <c r="AM148" s="29">
        <v>3</v>
      </c>
      <c r="AV148" s="41">
        <v>7.9</v>
      </c>
      <c r="AW148" s="29">
        <v>115</v>
      </c>
      <c r="BF148" s="41">
        <v>7.9</v>
      </c>
      <c r="BG148" s="29">
        <v>0</v>
      </c>
      <c r="BP148" s="41">
        <v>7.9</v>
      </c>
      <c r="BQ148" s="35">
        <v>33</v>
      </c>
      <c r="BY148" s="41">
        <v>7.9</v>
      </c>
      <c r="BZ148" s="29">
        <v>31</v>
      </c>
      <c r="CH148" s="41">
        <v>7.9</v>
      </c>
      <c r="CI148" s="29">
        <v>0</v>
      </c>
      <c r="CR148" s="41">
        <v>7.9</v>
      </c>
      <c r="CS148" s="29">
        <v>0</v>
      </c>
    </row>
    <row r="149" spans="1:97" ht="15">
      <c r="A149" s="41">
        <v>14.1</v>
      </c>
      <c r="B149" s="41">
        <v>3.3</v>
      </c>
      <c r="I149" s="41">
        <v>14.1</v>
      </c>
      <c r="J149" s="29">
        <v>88</v>
      </c>
      <c r="R149" s="41">
        <v>14.1</v>
      </c>
      <c r="S149" s="29">
        <v>5</v>
      </c>
      <c r="AB149" s="41">
        <v>14.1</v>
      </c>
      <c r="AC149" s="29">
        <v>253</v>
      </c>
      <c r="AL149" s="41">
        <v>14.1</v>
      </c>
      <c r="AM149" s="29">
        <v>4</v>
      </c>
      <c r="AV149" s="41">
        <v>14.1</v>
      </c>
      <c r="AW149" s="29">
        <v>124</v>
      </c>
      <c r="BF149" s="41">
        <v>14.1</v>
      </c>
      <c r="BG149" s="29">
        <v>1</v>
      </c>
      <c r="BP149" s="41">
        <v>14.1</v>
      </c>
      <c r="BQ149" s="35">
        <v>35</v>
      </c>
      <c r="BY149" s="41">
        <v>14.1</v>
      </c>
      <c r="BZ149" s="29">
        <v>63</v>
      </c>
      <c r="CH149" s="41">
        <v>14.1</v>
      </c>
      <c r="CI149" s="29">
        <v>0</v>
      </c>
      <c r="CR149" s="41">
        <v>14.1</v>
      </c>
      <c r="CS149" s="29">
        <v>1</v>
      </c>
    </row>
    <row r="150" spans="1:97" ht="15">
      <c r="A150" s="41">
        <v>8.1</v>
      </c>
      <c r="B150" s="41">
        <v>1.7</v>
      </c>
      <c r="I150" s="41">
        <v>8.1</v>
      </c>
      <c r="J150" s="29">
        <v>58</v>
      </c>
      <c r="R150" s="41">
        <v>8.1</v>
      </c>
      <c r="S150" s="29">
        <v>19</v>
      </c>
      <c r="AB150" s="41">
        <v>8.1</v>
      </c>
      <c r="AC150" s="29">
        <v>20</v>
      </c>
      <c r="AL150" s="41">
        <v>8.1</v>
      </c>
      <c r="AM150" s="29">
        <v>4</v>
      </c>
      <c r="AV150" s="41">
        <v>8.1</v>
      </c>
      <c r="AW150" s="29">
        <v>139</v>
      </c>
      <c r="BF150" s="41">
        <v>8.1</v>
      </c>
      <c r="BG150" s="29">
        <v>0</v>
      </c>
      <c r="BP150" s="41">
        <v>8.1</v>
      </c>
      <c r="BQ150" s="35">
        <v>42</v>
      </c>
      <c r="BY150" s="41">
        <v>8.1</v>
      </c>
      <c r="BZ150" s="29">
        <v>35</v>
      </c>
      <c r="CH150" s="41">
        <v>8.1</v>
      </c>
      <c r="CI150" s="29">
        <v>0</v>
      </c>
      <c r="CR150" s="41">
        <v>8.1</v>
      </c>
      <c r="CS150" s="29">
        <v>0</v>
      </c>
    </row>
    <row r="151" spans="1:97" ht="15">
      <c r="A151" s="41">
        <v>13.6</v>
      </c>
      <c r="B151" s="41">
        <v>2.9</v>
      </c>
      <c r="I151" s="41">
        <v>13.6</v>
      </c>
      <c r="J151" s="29">
        <v>66</v>
      </c>
      <c r="R151" s="41">
        <v>13.6</v>
      </c>
      <c r="S151" s="29">
        <v>17</v>
      </c>
      <c r="AB151" s="41">
        <v>13.6</v>
      </c>
      <c r="AC151" s="29">
        <v>103</v>
      </c>
      <c r="AL151" s="41">
        <v>13.6</v>
      </c>
      <c r="AM151" s="29">
        <v>2</v>
      </c>
      <c r="AV151" s="41">
        <v>13.6</v>
      </c>
      <c r="AW151" s="29">
        <v>102</v>
      </c>
      <c r="BF151" s="41">
        <v>13.6</v>
      </c>
      <c r="BG151" s="29">
        <v>0</v>
      </c>
      <c r="BP151" s="41">
        <v>13.6</v>
      </c>
      <c r="BQ151" s="35">
        <v>45</v>
      </c>
      <c r="BY151" s="41">
        <v>13.6</v>
      </c>
      <c r="BZ151" s="29">
        <v>48</v>
      </c>
      <c r="CH151" s="41">
        <v>13.6</v>
      </c>
      <c r="CI151" s="29">
        <v>0</v>
      </c>
      <c r="CR151" s="41">
        <v>13.6</v>
      </c>
      <c r="CS151" s="29">
        <v>0</v>
      </c>
    </row>
    <row r="152" spans="1:97" ht="15">
      <c r="A152" s="41">
        <v>10</v>
      </c>
      <c r="B152" s="41">
        <v>2</v>
      </c>
      <c r="I152" s="41">
        <v>10</v>
      </c>
      <c r="J152" s="29">
        <v>55</v>
      </c>
      <c r="R152" s="41">
        <v>10</v>
      </c>
      <c r="S152" s="29">
        <v>8</v>
      </c>
      <c r="AB152" s="41">
        <v>10</v>
      </c>
      <c r="AC152" s="29">
        <v>120</v>
      </c>
      <c r="AL152" s="41">
        <v>10</v>
      </c>
      <c r="AM152" s="29">
        <v>3</v>
      </c>
      <c r="AV152" s="41">
        <v>10</v>
      </c>
      <c r="AW152" s="29">
        <v>114</v>
      </c>
      <c r="BF152" s="41">
        <v>10</v>
      </c>
      <c r="BG152" s="29">
        <v>0</v>
      </c>
      <c r="BP152" s="41">
        <v>10</v>
      </c>
      <c r="BQ152" s="35">
        <v>40</v>
      </c>
      <c r="BY152" s="41">
        <v>10</v>
      </c>
      <c r="BZ152" s="29">
        <v>34</v>
      </c>
      <c r="CH152" s="41">
        <v>10</v>
      </c>
      <c r="CI152" s="29">
        <v>0</v>
      </c>
      <c r="CR152" s="41">
        <v>10</v>
      </c>
      <c r="CS152" s="29">
        <v>0</v>
      </c>
    </row>
    <row r="153" spans="1:97" ht="15">
      <c r="A153" s="41">
        <v>11.6</v>
      </c>
      <c r="B153" s="41">
        <v>2.2000000000000002</v>
      </c>
      <c r="I153" s="41">
        <v>11.6</v>
      </c>
      <c r="J153" s="29">
        <v>60</v>
      </c>
      <c r="R153" s="41">
        <v>11.6</v>
      </c>
      <c r="S153" s="29">
        <v>9</v>
      </c>
      <c r="AB153" s="41">
        <v>11.6</v>
      </c>
      <c r="AC153" s="29">
        <v>102</v>
      </c>
      <c r="AL153" s="41">
        <v>11.6</v>
      </c>
      <c r="AM153" s="29">
        <v>5</v>
      </c>
      <c r="AV153" s="41">
        <v>11.6</v>
      </c>
      <c r="AW153" s="29">
        <v>135</v>
      </c>
      <c r="BF153" s="41">
        <v>11.6</v>
      </c>
      <c r="BG153" s="29">
        <v>1</v>
      </c>
      <c r="BP153" s="41">
        <v>11.6</v>
      </c>
      <c r="BQ153" s="35">
        <v>39</v>
      </c>
      <c r="BY153" s="41">
        <v>11.6</v>
      </c>
      <c r="BZ153" s="29">
        <v>37</v>
      </c>
      <c r="CH153" s="41">
        <v>11.6</v>
      </c>
      <c r="CI153" s="29">
        <v>1</v>
      </c>
      <c r="CR153" s="41">
        <v>11.6</v>
      </c>
      <c r="CS153" s="29">
        <v>0</v>
      </c>
    </row>
    <row r="154" spans="1:97" ht="15">
      <c r="A154" s="41"/>
      <c r="B154" s="41"/>
      <c r="H154" s="41"/>
      <c r="I154" s="29"/>
      <c r="R154" s="41"/>
      <c r="S154" s="29"/>
      <c r="AB154" s="41"/>
      <c r="AC154" s="29"/>
      <c r="AL154" s="41"/>
      <c r="AM154" s="29"/>
      <c r="AV154" s="41"/>
      <c r="AW154" s="29"/>
      <c r="BF154" s="41"/>
      <c r="BG154" s="29"/>
      <c r="BP154" s="41"/>
      <c r="BQ154" s="35"/>
      <c r="BY154" s="41"/>
      <c r="BZ154" s="29"/>
      <c r="CH154" s="41"/>
      <c r="CI154" s="29"/>
      <c r="CR154" s="41"/>
      <c r="CS154" s="29"/>
    </row>
    <row r="155" spans="1:97">
      <c r="A155" s="216" t="s">
        <v>285</v>
      </c>
      <c r="B155" s="216"/>
      <c r="C155" s="216"/>
      <c r="D155" s="216"/>
      <c r="E155" s="216"/>
      <c r="F155" s="216"/>
      <c r="G155" s="216"/>
      <c r="H155" s="216"/>
      <c r="I155" s="216"/>
      <c r="J155" s="216"/>
      <c r="K155" s="216"/>
      <c r="L155" s="216"/>
      <c r="M155" s="216"/>
    </row>
    <row r="156" spans="1:97" ht="14" thickBot="1">
      <c r="R156" s="155"/>
      <c r="S156" s="155"/>
    </row>
    <row r="157" spans="1:97">
      <c r="A157" s="135"/>
      <c r="B157" s="136" t="s">
        <v>51</v>
      </c>
      <c r="C157" s="135" t="s">
        <v>52</v>
      </c>
      <c r="D157" s="135" t="s">
        <v>53</v>
      </c>
      <c r="E157" s="135" t="s">
        <v>54</v>
      </c>
      <c r="F157" s="135" t="s">
        <v>55</v>
      </c>
      <c r="G157" s="135" t="s">
        <v>56</v>
      </c>
      <c r="H157" s="135" t="s">
        <v>57</v>
      </c>
      <c r="I157" s="135" t="s">
        <v>58</v>
      </c>
      <c r="J157" s="135" t="s">
        <v>59</v>
      </c>
      <c r="K157" s="135" t="s">
        <v>60</v>
      </c>
      <c r="L157" s="135" t="s">
        <v>61</v>
      </c>
      <c r="M157" s="135" t="s">
        <v>62</v>
      </c>
    </row>
    <row r="159" spans="1:97">
      <c r="A159" t="s">
        <v>271</v>
      </c>
      <c r="B159" s="138">
        <v>11.659333333333334</v>
      </c>
      <c r="C159" s="138">
        <v>2.3766666666666665</v>
      </c>
      <c r="D159" s="138">
        <v>61.493333333333332</v>
      </c>
      <c r="E159" s="138">
        <v>8.8466666666666658</v>
      </c>
      <c r="F159" s="138">
        <v>147.27333333333334</v>
      </c>
      <c r="G159" s="138">
        <v>2.5066666666666668</v>
      </c>
      <c r="H159" s="138">
        <v>106.35333333333334</v>
      </c>
      <c r="I159" s="138">
        <v>0.62</v>
      </c>
      <c r="J159" s="138">
        <v>37.786666666666669</v>
      </c>
      <c r="K159" s="138">
        <v>44.186666666666667</v>
      </c>
      <c r="L159" s="138">
        <v>0.3</v>
      </c>
      <c r="M159" s="138">
        <v>0.16666666666666666</v>
      </c>
    </row>
    <row r="160" spans="1:97">
      <c r="A160" t="s">
        <v>272</v>
      </c>
      <c r="B160" s="138">
        <v>0.29156999484533563</v>
      </c>
      <c r="C160" s="138">
        <v>4.6366082128655596E-2</v>
      </c>
      <c r="D160" s="138">
        <v>1.1925100580824834</v>
      </c>
      <c r="E160" s="138">
        <v>0.44437691507855726</v>
      </c>
      <c r="F160" s="138">
        <v>5.551708499483416</v>
      </c>
      <c r="G160" s="138">
        <v>0.14244482951525522</v>
      </c>
      <c r="H160" s="138">
        <v>1.9331822050011322</v>
      </c>
      <c r="I160" s="138">
        <v>3.9764406869602309E-2</v>
      </c>
      <c r="J160" s="138">
        <v>0.40006561728761431</v>
      </c>
      <c r="K160" s="138">
        <v>1.809578953256421</v>
      </c>
      <c r="L160" s="138">
        <v>3.7541922875025495E-2</v>
      </c>
      <c r="M160" s="138">
        <v>3.0530971060304658E-2</v>
      </c>
    </row>
    <row r="161" spans="1:13">
      <c r="A161" t="s">
        <v>273</v>
      </c>
      <c r="B161" s="138">
        <v>10.95</v>
      </c>
      <c r="C161" s="138">
        <v>2.2000000000000002</v>
      </c>
      <c r="D161" s="138">
        <v>58</v>
      </c>
      <c r="E161" s="138">
        <v>7.5</v>
      </c>
      <c r="F161" s="138">
        <v>130.5</v>
      </c>
      <c r="G161" s="138">
        <v>2</v>
      </c>
      <c r="H161" s="138">
        <v>101</v>
      </c>
      <c r="I161" s="138">
        <v>1</v>
      </c>
      <c r="J161" s="138">
        <v>38</v>
      </c>
      <c r="K161" s="138">
        <v>39.5</v>
      </c>
      <c r="L161" s="138">
        <v>0</v>
      </c>
      <c r="M161" s="138">
        <v>0</v>
      </c>
    </row>
    <row r="162" spans="1:13">
      <c r="A162" t="s">
        <v>274</v>
      </c>
      <c r="B162" s="138">
        <v>8.1</v>
      </c>
      <c r="C162" s="138">
        <v>1.9</v>
      </c>
      <c r="D162" s="138">
        <v>51</v>
      </c>
      <c r="E162" s="138">
        <v>7</v>
      </c>
      <c r="F162" s="138">
        <v>213</v>
      </c>
      <c r="G162" s="138">
        <v>2</v>
      </c>
      <c r="H162" s="138">
        <v>98</v>
      </c>
      <c r="I162" s="138">
        <v>1</v>
      </c>
      <c r="J162" s="138">
        <v>40</v>
      </c>
      <c r="K162" s="138">
        <v>45</v>
      </c>
      <c r="L162" s="138">
        <v>0</v>
      </c>
      <c r="M162" s="138">
        <v>0</v>
      </c>
    </row>
    <row r="163" spans="1:13">
      <c r="A163" t="s">
        <v>275</v>
      </c>
      <c r="B163" s="138">
        <v>3.5709885583849688</v>
      </c>
      <c r="C163" s="138">
        <v>0.56786621293592154</v>
      </c>
      <c r="D163" s="138">
        <v>14.605205777194074</v>
      </c>
      <c r="E163" s="138">
        <v>5.4424834770727868</v>
      </c>
      <c r="F163" s="138">
        <v>67.994265122034079</v>
      </c>
      <c r="G163" s="138">
        <v>1.7445857440505808</v>
      </c>
      <c r="H163" s="138">
        <v>23.676549910406202</v>
      </c>
      <c r="I163" s="138">
        <v>0.48701253377473902</v>
      </c>
      <c r="J163" s="138">
        <v>4.8997831299311585</v>
      </c>
      <c r="K163" s="138">
        <v>22.162725423789617</v>
      </c>
      <c r="L163" s="138">
        <v>0.45979277503366051</v>
      </c>
      <c r="M163" s="138">
        <v>0.37392650224713153</v>
      </c>
    </row>
    <row r="164" spans="1:13">
      <c r="A164" t="s">
        <v>276</v>
      </c>
      <c r="B164" s="138">
        <v>12.751959284116358</v>
      </c>
      <c r="C164" s="138">
        <v>0.32247203579418543</v>
      </c>
      <c r="D164" s="138">
        <v>213.31203579418315</v>
      </c>
      <c r="E164" s="138">
        <v>29.620626398210291</v>
      </c>
      <c r="F164" s="138">
        <v>4623.2200894854595</v>
      </c>
      <c r="G164" s="138">
        <v>3.0435794183445188</v>
      </c>
      <c r="H164" s="138">
        <v>560.57901565995587</v>
      </c>
      <c r="I164" s="138">
        <v>0.23718120805369131</v>
      </c>
      <c r="J164" s="138">
        <v>24.007874720357982</v>
      </c>
      <c r="K164" s="138">
        <v>491.18639821029069</v>
      </c>
      <c r="L164" s="138">
        <v>0.21140939597315436</v>
      </c>
      <c r="M164" s="138">
        <v>0.13982102908277405</v>
      </c>
    </row>
    <row r="165" spans="1:13">
      <c r="A165" t="s">
        <v>277</v>
      </c>
      <c r="B165" s="138">
        <v>7.7411552731718736E-3</v>
      </c>
      <c r="C165" s="138">
        <v>-0.34800722647696558</v>
      </c>
      <c r="D165" s="138">
        <v>1.0236348772983144</v>
      </c>
      <c r="E165" s="138">
        <v>-0.11587862154194006</v>
      </c>
      <c r="F165" s="138">
        <v>0.32800318020164676</v>
      </c>
      <c r="G165" s="138">
        <v>-0.5030428342765827</v>
      </c>
      <c r="H165" s="138">
        <v>-3.0665647951411579E-2</v>
      </c>
      <c r="I165" s="138">
        <v>-1.774379278623758</v>
      </c>
      <c r="J165" s="138">
        <v>0.44761412509369203</v>
      </c>
      <c r="K165" s="138">
        <v>0.47476042867779134</v>
      </c>
      <c r="L165" s="138">
        <v>-1.2392859331634802</v>
      </c>
      <c r="M165" s="138">
        <v>1.2820739106453205</v>
      </c>
    </row>
    <row r="166" spans="1:13">
      <c r="A166" t="s">
        <v>278</v>
      </c>
      <c r="B166" s="138">
        <v>0.74479958140357583</v>
      </c>
      <c r="C166" s="138">
        <v>0.76624630111974623</v>
      </c>
      <c r="D166" s="138">
        <v>0.97722640919238213</v>
      </c>
      <c r="E166" s="138">
        <v>0.77585441551906842</v>
      </c>
      <c r="F166" s="138">
        <v>0.73327090334341449</v>
      </c>
      <c r="G166" s="138">
        <v>0.45756580209516368</v>
      </c>
      <c r="H166" s="138">
        <v>0.67779904420328241</v>
      </c>
      <c r="I166" s="138">
        <v>-0.49945992428143898</v>
      </c>
      <c r="J166" s="138">
        <v>-0.26490336196327546</v>
      </c>
      <c r="K166" s="138">
        <v>0.91424284401780354</v>
      </c>
      <c r="L166" s="138">
        <v>0.88171330090110089</v>
      </c>
      <c r="M166" s="138">
        <v>1.8069745568050548</v>
      </c>
    </row>
    <row r="167" spans="1:13">
      <c r="A167" t="s">
        <v>279</v>
      </c>
      <c r="B167" s="138">
        <v>17.600000000000001</v>
      </c>
      <c r="C167" s="138">
        <v>2.4</v>
      </c>
      <c r="D167" s="138">
        <v>82</v>
      </c>
      <c r="E167" s="138">
        <v>23</v>
      </c>
      <c r="F167" s="138">
        <v>349</v>
      </c>
      <c r="G167" s="138">
        <v>7</v>
      </c>
      <c r="H167" s="138">
        <v>96</v>
      </c>
      <c r="I167" s="138">
        <v>1</v>
      </c>
      <c r="J167" s="138">
        <v>26</v>
      </c>
      <c r="K167" s="138">
        <v>106</v>
      </c>
      <c r="L167" s="138">
        <v>1</v>
      </c>
      <c r="M167" s="138">
        <v>1</v>
      </c>
    </row>
    <row r="168" spans="1:13">
      <c r="A168" t="s">
        <v>280</v>
      </c>
      <c r="B168" s="138">
        <v>5.9</v>
      </c>
      <c r="C168" s="138">
        <v>1.5</v>
      </c>
      <c r="D168" s="138">
        <v>35</v>
      </c>
      <c r="E168" s="138">
        <v>1</v>
      </c>
      <c r="F168" s="138">
        <v>20</v>
      </c>
      <c r="G168" s="138">
        <v>0</v>
      </c>
      <c r="H168" s="138">
        <v>72</v>
      </c>
      <c r="I168" s="138">
        <v>0</v>
      </c>
      <c r="J168" s="138">
        <v>24</v>
      </c>
      <c r="K168" s="138">
        <v>8</v>
      </c>
      <c r="L168" s="138">
        <v>0</v>
      </c>
      <c r="M168" s="138">
        <v>0</v>
      </c>
    </row>
    <row r="169" spans="1:13">
      <c r="A169" t="s">
        <v>281</v>
      </c>
      <c r="B169" s="138">
        <v>23.5</v>
      </c>
      <c r="C169" s="138">
        <v>3.9</v>
      </c>
      <c r="D169" s="138">
        <v>117</v>
      </c>
      <c r="E169" s="138">
        <v>24</v>
      </c>
      <c r="F169" s="138">
        <v>369</v>
      </c>
      <c r="G169" s="138">
        <v>7</v>
      </c>
      <c r="H169" s="138">
        <v>168</v>
      </c>
      <c r="I169" s="138">
        <v>1</v>
      </c>
      <c r="J169" s="138">
        <v>50</v>
      </c>
      <c r="K169" s="138">
        <v>114</v>
      </c>
      <c r="L169" s="138">
        <v>1</v>
      </c>
      <c r="M169" s="138">
        <v>1</v>
      </c>
    </row>
    <row r="170" spans="1:13">
      <c r="A170" t="s">
        <v>282</v>
      </c>
      <c r="B170" s="138">
        <v>1748.9</v>
      </c>
      <c r="C170" s="138">
        <v>356.49999999999994</v>
      </c>
      <c r="D170" s="138">
        <v>9224</v>
      </c>
      <c r="E170" s="138">
        <v>1327</v>
      </c>
      <c r="F170" s="138">
        <v>22091</v>
      </c>
      <c r="G170" s="138">
        <v>376</v>
      </c>
      <c r="H170" s="138">
        <v>15953</v>
      </c>
      <c r="I170" s="138">
        <v>93</v>
      </c>
      <c r="J170" s="138">
        <v>5668</v>
      </c>
      <c r="K170" s="138">
        <v>6628</v>
      </c>
      <c r="L170" s="138">
        <v>45</v>
      </c>
      <c r="M170" s="138">
        <v>25</v>
      </c>
    </row>
    <row r="171" spans="1:13" ht="14" thickBot="1">
      <c r="A171" s="134" t="s">
        <v>283</v>
      </c>
      <c r="B171" s="139">
        <v>150</v>
      </c>
      <c r="C171" s="139">
        <v>150</v>
      </c>
      <c r="D171" s="139">
        <v>150</v>
      </c>
      <c r="E171" s="139">
        <v>150</v>
      </c>
      <c r="F171" s="139">
        <v>150</v>
      </c>
      <c r="G171" s="139">
        <v>150</v>
      </c>
      <c r="H171" s="139">
        <v>150</v>
      </c>
      <c r="I171" s="139">
        <v>150</v>
      </c>
      <c r="J171" s="139">
        <v>150</v>
      </c>
      <c r="K171" s="139">
        <v>150</v>
      </c>
      <c r="L171" s="139">
        <v>150</v>
      </c>
      <c r="M171" s="139">
        <v>150</v>
      </c>
    </row>
    <row r="172" spans="1:13" ht="15" customHeight="1">
      <c r="J172" s="133"/>
    </row>
    <row r="181" spans="1:13" ht="20">
      <c r="A181" s="217" t="s">
        <v>284</v>
      </c>
      <c r="B181" s="217"/>
      <c r="C181" s="217"/>
      <c r="D181" s="217"/>
      <c r="E181" s="217"/>
      <c r="F181" s="217"/>
      <c r="G181" s="217"/>
      <c r="H181" s="217"/>
      <c r="I181" s="217"/>
      <c r="J181" s="217"/>
      <c r="K181" s="217"/>
      <c r="L181" s="217"/>
      <c r="M181" s="217"/>
    </row>
    <row r="182" spans="1:13" ht="14" thickBot="1"/>
    <row r="183" spans="1:13">
      <c r="A183" s="135"/>
      <c r="B183" s="135" t="s">
        <v>51</v>
      </c>
      <c r="C183" s="135" t="s">
        <v>52</v>
      </c>
      <c r="D183" s="135" t="s">
        <v>53</v>
      </c>
      <c r="E183" s="135" t="s">
        <v>54</v>
      </c>
      <c r="F183" s="135" t="s">
        <v>55</v>
      </c>
      <c r="G183" s="135" t="s">
        <v>56</v>
      </c>
      <c r="H183" s="135" t="s">
        <v>57</v>
      </c>
      <c r="I183" s="135" t="s">
        <v>58</v>
      </c>
      <c r="J183" s="135" t="s">
        <v>59</v>
      </c>
      <c r="K183" s="135" t="s">
        <v>60</v>
      </c>
      <c r="L183" s="135" t="s">
        <v>61</v>
      </c>
      <c r="M183" s="135" t="s">
        <v>62</v>
      </c>
    </row>
    <row r="184" spans="1:13">
      <c r="A184" t="s">
        <v>51</v>
      </c>
      <c r="B184" s="138">
        <v>1</v>
      </c>
      <c r="C184" s="138"/>
      <c r="D184" s="138"/>
      <c r="E184" s="138"/>
      <c r="F184" s="138"/>
      <c r="G184" s="138"/>
      <c r="H184" s="138"/>
      <c r="I184" s="138"/>
      <c r="J184" s="138"/>
      <c r="K184" s="138"/>
      <c r="L184" s="138"/>
      <c r="M184" s="138"/>
    </row>
    <row r="185" spans="1:13">
      <c r="A185" t="s">
        <v>52</v>
      </c>
      <c r="B185" s="140">
        <v>0.81250606586306673</v>
      </c>
      <c r="C185" s="138">
        <v>1</v>
      </c>
      <c r="D185" s="138"/>
      <c r="E185" s="138"/>
      <c r="F185" s="138"/>
      <c r="G185" s="138"/>
      <c r="H185" s="138"/>
      <c r="I185" s="138"/>
      <c r="J185" s="138"/>
      <c r="K185" s="138"/>
      <c r="L185" s="138"/>
      <c r="M185" s="138"/>
    </row>
    <row r="186" spans="1:13">
      <c r="A186" t="s">
        <v>53</v>
      </c>
      <c r="B186" s="140">
        <v>0.73682110933327571</v>
      </c>
      <c r="C186" s="140">
        <v>0.92494601194435921</v>
      </c>
      <c r="D186" s="138">
        <v>1</v>
      </c>
      <c r="E186" s="138"/>
      <c r="F186" s="138"/>
      <c r="G186" s="138"/>
      <c r="H186" s="138"/>
      <c r="I186" s="138"/>
      <c r="J186" s="138"/>
      <c r="K186" s="138"/>
      <c r="L186" s="138"/>
      <c r="M186" s="138"/>
    </row>
    <row r="187" spans="1:13">
      <c r="A187" t="s">
        <v>54</v>
      </c>
      <c r="B187" s="150">
        <v>-0.11821698523432621</v>
      </c>
      <c r="C187" s="138">
        <v>-6.4791925275506868E-2</v>
      </c>
      <c r="D187" s="138">
        <v>-3.289935078235505E-2</v>
      </c>
      <c r="E187" s="138">
        <v>1</v>
      </c>
      <c r="F187" s="138"/>
      <c r="G187" s="138"/>
      <c r="H187" s="138"/>
      <c r="I187" s="138"/>
      <c r="J187" s="138"/>
      <c r="K187" s="138"/>
      <c r="L187" s="138"/>
      <c r="M187" s="138"/>
    </row>
    <row r="188" spans="1:13">
      <c r="A188" t="s">
        <v>55</v>
      </c>
      <c r="B188" s="140">
        <v>0.84221888860671723</v>
      </c>
      <c r="C188" s="140">
        <v>0.79590631610943896</v>
      </c>
      <c r="D188" s="138">
        <v>0.73973541046407287</v>
      </c>
      <c r="E188" s="138">
        <v>-1.4286061807008329E-2</v>
      </c>
      <c r="F188" s="138">
        <v>1</v>
      </c>
      <c r="G188" s="138"/>
      <c r="H188" s="138"/>
      <c r="I188" s="138"/>
      <c r="J188" s="138"/>
      <c r="K188" s="138"/>
      <c r="L188" s="138"/>
      <c r="M188" s="138"/>
    </row>
    <row r="189" spans="1:13">
      <c r="A189" t="s">
        <v>56</v>
      </c>
      <c r="B189" s="150">
        <v>-9.1364315096917892E-2</v>
      </c>
      <c r="C189" s="138">
        <v>-8.3506644824439799E-2</v>
      </c>
      <c r="D189" s="138">
        <v>2.541973667830769E-2</v>
      </c>
      <c r="E189" s="138">
        <v>-1.3675097836089155E-2</v>
      </c>
      <c r="F189" s="138">
        <v>-4.2647138549681933E-2</v>
      </c>
      <c r="G189" s="138">
        <v>1</v>
      </c>
      <c r="H189" s="138"/>
      <c r="I189" s="138"/>
      <c r="J189" s="138"/>
      <c r="K189" s="138"/>
      <c r="L189" s="138"/>
      <c r="M189" s="138"/>
    </row>
    <row r="190" spans="1:13">
      <c r="A190" t="s">
        <v>57</v>
      </c>
      <c r="B190" s="150">
        <v>-9.2964556026647521E-2</v>
      </c>
      <c r="C190" s="138">
        <v>-8.7835780341251668E-2</v>
      </c>
      <c r="D190" s="138">
        <v>2.6275999902615699E-2</v>
      </c>
      <c r="E190" s="138">
        <v>1.7766990273098179E-2</v>
      </c>
      <c r="F190" s="138">
        <v>-5.3989476701045397E-2</v>
      </c>
      <c r="G190" s="138">
        <v>0.96711165704706992</v>
      </c>
      <c r="H190" s="138">
        <v>1</v>
      </c>
      <c r="I190" s="138"/>
      <c r="J190" s="138"/>
      <c r="K190" s="138"/>
      <c r="L190" s="138"/>
      <c r="M190" s="138"/>
    </row>
    <row r="191" spans="1:13">
      <c r="A191" t="s">
        <v>58</v>
      </c>
      <c r="B191" s="150">
        <v>4.1994639368616325E-2</v>
      </c>
      <c r="C191" s="138">
        <v>5.2660781198918573E-2</v>
      </c>
      <c r="D191" s="138">
        <v>6.1444116628649473E-2</v>
      </c>
      <c r="E191" s="138">
        <v>-6.9378840406365203E-3</v>
      </c>
      <c r="F191" s="138">
        <v>8.5849299320973529E-2</v>
      </c>
      <c r="G191" s="138">
        <v>-7.9939566057105615E-2</v>
      </c>
      <c r="H191" s="138">
        <v>-3.4259059213549811E-2</v>
      </c>
      <c r="I191" s="138">
        <v>1</v>
      </c>
      <c r="J191" s="138"/>
      <c r="K191" s="138"/>
      <c r="L191" s="138"/>
      <c r="M191" s="138"/>
    </row>
    <row r="192" spans="1:13">
      <c r="A192" t="s">
        <v>59</v>
      </c>
      <c r="B192" s="150">
        <v>1.4345131504869645E-2</v>
      </c>
      <c r="C192" s="138">
        <v>-2.6886598253075749E-2</v>
      </c>
      <c r="D192" s="138">
        <v>-2.4685224335144147E-2</v>
      </c>
      <c r="E192" s="138">
        <v>0.88893892851773637</v>
      </c>
      <c r="F192" s="138">
        <v>6.3088646916450913E-2</v>
      </c>
      <c r="G192" s="138">
        <v>-6.0287929559650205E-2</v>
      </c>
      <c r="H192" s="138">
        <v>-3.6197617192783818E-2</v>
      </c>
      <c r="I192" s="138">
        <v>-3.7012858286202321E-2</v>
      </c>
      <c r="J192" s="138">
        <v>1</v>
      </c>
      <c r="K192" s="138"/>
      <c r="L192" s="138"/>
      <c r="M192" s="138"/>
    </row>
    <row r="193" spans="1:13">
      <c r="A193" t="s">
        <v>60</v>
      </c>
      <c r="B193" s="149">
        <v>0.57139390802953627</v>
      </c>
      <c r="C193" s="140">
        <v>0.70282073981647664</v>
      </c>
      <c r="D193" s="138">
        <v>0.76390626499893044</v>
      </c>
      <c r="E193" s="138">
        <v>-4.7334008300547487E-2</v>
      </c>
      <c r="F193" s="138">
        <v>0.53709218303305062</v>
      </c>
      <c r="G193" s="138">
        <v>-3.1971015760927271E-2</v>
      </c>
      <c r="H193" s="138">
        <v>-1.9912739223617262E-2</v>
      </c>
      <c r="I193" s="138">
        <v>8.8693492678786068E-2</v>
      </c>
      <c r="J193" s="138">
        <v>-2.5773745407525504E-2</v>
      </c>
      <c r="K193" s="138">
        <v>1</v>
      </c>
      <c r="L193" s="138"/>
      <c r="M193" s="138"/>
    </row>
    <row r="194" spans="1:13">
      <c r="A194" t="s">
        <v>61</v>
      </c>
      <c r="B194" s="150">
        <v>8.9639982253092679E-2</v>
      </c>
      <c r="C194" s="138">
        <v>-0.11695450519223104</v>
      </c>
      <c r="D194" s="138">
        <v>-0.19108728791976887</v>
      </c>
      <c r="E194" s="138">
        <v>-0.10754713420474732</v>
      </c>
      <c r="F194" s="138">
        <v>-5.6523645465426819E-2</v>
      </c>
      <c r="G194" s="138">
        <v>-3.1793831351568991E-2</v>
      </c>
      <c r="H194" s="138">
        <v>-6.5903863603965246E-2</v>
      </c>
      <c r="I194" s="138">
        <v>2.997170508052279E-3</v>
      </c>
      <c r="J194" s="138">
        <v>-8.1625394572257412E-2</v>
      </c>
      <c r="K194" s="138">
        <v>-0.31376187797591981</v>
      </c>
      <c r="L194" s="138">
        <v>1</v>
      </c>
      <c r="M194" s="138"/>
    </row>
    <row r="195" spans="1:13" ht="14" thickBot="1">
      <c r="A195" s="134" t="s">
        <v>62</v>
      </c>
      <c r="B195" s="151">
        <v>-8.9382437691849434E-2</v>
      </c>
      <c r="C195" s="139">
        <v>-4.7937082262478219E-2</v>
      </c>
      <c r="D195" s="139">
        <v>-1.8843274778341496E-2</v>
      </c>
      <c r="E195" s="139">
        <v>-8.6293635764053231E-2</v>
      </c>
      <c r="F195" s="139">
        <v>-0.10976768366357574</v>
      </c>
      <c r="G195" s="139">
        <v>0.11659846351268931</v>
      </c>
      <c r="H195" s="139">
        <v>0.13278852040482717</v>
      </c>
      <c r="I195" s="139">
        <v>0.20269826697910548</v>
      </c>
      <c r="J195" s="139">
        <v>-0.1599560486508714</v>
      </c>
      <c r="K195" s="139">
        <v>-1.2687642170037833E-2</v>
      </c>
      <c r="L195" s="139">
        <v>-0.17566201313073604</v>
      </c>
      <c r="M195" s="139">
        <v>1</v>
      </c>
    </row>
    <row r="198" spans="1:13">
      <c r="A198" t="s">
        <v>316</v>
      </c>
      <c r="B198" s="146"/>
    </row>
    <row r="199" spans="1:13">
      <c r="A199" t="s">
        <v>317</v>
      </c>
      <c r="B199" s="147"/>
    </row>
    <row r="200" spans="1:13">
      <c r="A200" t="s">
        <v>318</v>
      </c>
      <c r="B200" s="148"/>
    </row>
  </sheetData>
  <sortState xmlns:xlrd2="http://schemas.microsoft.com/office/spreadsheetml/2017/richdata2" ref="R157:R165">
    <sortCondition ref="R157"/>
  </sortState>
  <mergeCells count="3">
    <mergeCell ref="A1:CZ1"/>
    <mergeCell ref="A155:M155"/>
    <mergeCell ref="A181:M18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E5D7-9083-1445-A7F6-7EE791AF5B06}">
  <dimension ref="A1:Q183"/>
  <sheetViews>
    <sheetView zoomScale="110" workbookViewId="0">
      <selection activeCell="J11" sqref="J11"/>
    </sheetView>
  </sheetViews>
  <sheetFormatPr baseColWidth="10" defaultRowHeight="13"/>
  <cols>
    <col min="1" max="1" width="7.83203125" bestFit="1" customWidth="1"/>
    <col min="2" max="2" width="9" bestFit="1" customWidth="1"/>
    <col min="3" max="3" width="7.5" bestFit="1" customWidth="1"/>
    <col min="4" max="5" width="9.1640625" bestFit="1" customWidth="1"/>
    <col min="7" max="7" width="17.1640625" bestFit="1" customWidth="1"/>
    <col min="8" max="8" width="16.6640625" bestFit="1" customWidth="1"/>
    <col min="9" max="9" width="12.83203125" bestFit="1" customWidth="1"/>
    <col min="10" max="10" width="16.83203125" bestFit="1" customWidth="1"/>
    <col min="11" max="11" width="12.33203125" bestFit="1" customWidth="1"/>
    <col min="12" max="12" width="20" bestFit="1" customWidth="1"/>
    <col min="13" max="13" width="12.1640625" bestFit="1" customWidth="1"/>
    <col min="14" max="14" width="12.6640625" bestFit="1" customWidth="1"/>
    <col min="15" max="15" width="12.1640625" bestFit="1" customWidth="1"/>
  </cols>
  <sheetData>
    <row r="1" spans="1:8" ht="15">
      <c r="A1" s="39" t="s">
        <v>51</v>
      </c>
      <c r="B1" s="39" t="s">
        <v>52</v>
      </c>
      <c r="C1" s="39" t="s">
        <v>53</v>
      </c>
      <c r="D1" s="39" t="s">
        <v>55</v>
      </c>
      <c r="E1" s="39" t="s">
        <v>60</v>
      </c>
    </row>
    <row r="2" spans="1:8" ht="15">
      <c r="A2" s="41">
        <v>12.5</v>
      </c>
      <c r="B2" s="41">
        <v>2.2999999999999998</v>
      </c>
      <c r="C2" s="29">
        <v>60</v>
      </c>
      <c r="D2" s="29">
        <v>171</v>
      </c>
      <c r="E2" s="29">
        <v>46</v>
      </c>
    </row>
    <row r="3" spans="1:8" ht="15">
      <c r="A3" s="41">
        <v>14.5</v>
      </c>
      <c r="B3" s="41">
        <v>2.7</v>
      </c>
      <c r="C3" s="29">
        <v>69</v>
      </c>
      <c r="D3" s="29">
        <v>213</v>
      </c>
      <c r="E3" s="29">
        <v>73</v>
      </c>
    </row>
    <row r="4" spans="1:8" ht="15">
      <c r="A4" s="41">
        <v>19</v>
      </c>
      <c r="B4" s="41">
        <v>3.1</v>
      </c>
      <c r="C4" s="29">
        <v>79</v>
      </c>
      <c r="D4" s="29">
        <v>255</v>
      </c>
      <c r="E4" s="29">
        <v>64</v>
      </c>
    </row>
    <row r="5" spans="1:8" ht="15">
      <c r="A5" s="41">
        <v>18.2</v>
      </c>
      <c r="B5" s="41">
        <v>2.6</v>
      </c>
      <c r="C5" s="29">
        <v>66</v>
      </c>
      <c r="D5" s="29">
        <v>287</v>
      </c>
      <c r="E5" s="29">
        <v>66</v>
      </c>
    </row>
    <row r="6" spans="1:8" ht="15">
      <c r="A6" s="41">
        <v>7.6</v>
      </c>
      <c r="B6" s="41">
        <v>2</v>
      </c>
      <c r="C6" s="29">
        <v>51</v>
      </c>
      <c r="D6" s="29">
        <v>112</v>
      </c>
      <c r="E6" s="29">
        <v>29</v>
      </c>
    </row>
    <row r="7" spans="1:8" ht="15">
      <c r="A7" s="41">
        <v>18.5</v>
      </c>
      <c r="B7" s="41">
        <v>2.7</v>
      </c>
      <c r="C7" s="29">
        <v>62</v>
      </c>
      <c r="D7" s="29">
        <v>238</v>
      </c>
      <c r="E7" s="29">
        <v>40</v>
      </c>
      <c r="G7" t="s">
        <v>286</v>
      </c>
    </row>
    <row r="8" spans="1:8" ht="16" thickBot="1">
      <c r="A8" s="41">
        <v>13.1</v>
      </c>
      <c r="B8" s="41">
        <v>2.4</v>
      </c>
      <c r="C8" s="29">
        <v>61</v>
      </c>
      <c r="D8" s="29">
        <v>124</v>
      </c>
      <c r="E8" s="29">
        <v>69</v>
      </c>
    </row>
    <row r="9" spans="1:8" ht="15">
      <c r="A9" s="41">
        <v>14.9</v>
      </c>
      <c r="B9" s="41">
        <v>2.5</v>
      </c>
      <c r="C9" s="29">
        <v>59</v>
      </c>
      <c r="D9" s="29">
        <v>214</v>
      </c>
      <c r="E9" s="29">
        <v>45</v>
      </c>
      <c r="G9" s="141" t="s">
        <v>287</v>
      </c>
      <c r="H9" s="141"/>
    </row>
    <row r="10" spans="1:8" ht="15">
      <c r="A10" s="41">
        <v>17.100000000000001</v>
      </c>
      <c r="B10" s="41">
        <v>2.7</v>
      </c>
      <c r="C10" s="29">
        <v>65</v>
      </c>
      <c r="D10" s="29">
        <v>215</v>
      </c>
      <c r="E10" s="29">
        <v>42</v>
      </c>
      <c r="G10" t="s">
        <v>288</v>
      </c>
      <c r="H10" s="144">
        <v>0.87632340273763942</v>
      </c>
    </row>
    <row r="11" spans="1:8" ht="15">
      <c r="A11" s="41">
        <v>9.1999999999999993</v>
      </c>
      <c r="B11" s="41">
        <v>2.1</v>
      </c>
      <c r="C11" s="29">
        <v>55</v>
      </c>
      <c r="D11" s="29">
        <v>154</v>
      </c>
      <c r="E11" s="29">
        <v>34</v>
      </c>
      <c r="G11" t="s">
        <v>289</v>
      </c>
      <c r="H11" s="144">
        <v>0.76794270618567506</v>
      </c>
    </row>
    <row r="12" spans="1:8" ht="15">
      <c r="A12" s="41">
        <v>10.3</v>
      </c>
      <c r="B12" s="41">
        <v>2.2000000000000002</v>
      </c>
      <c r="C12" s="29">
        <v>65</v>
      </c>
      <c r="D12" s="29">
        <v>97</v>
      </c>
      <c r="E12" s="29">
        <v>51</v>
      </c>
      <c r="G12" t="s">
        <v>290</v>
      </c>
      <c r="H12" s="144">
        <v>0.76154112566665921</v>
      </c>
    </row>
    <row r="13" spans="1:8" ht="15">
      <c r="A13" s="41">
        <v>19.3</v>
      </c>
      <c r="B13" s="41">
        <v>3.1</v>
      </c>
      <c r="C13" s="29">
        <v>74</v>
      </c>
      <c r="D13" s="29">
        <v>301</v>
      </c>
      <c r="E13" s="29">
        <v>86</v>
      </c>
      <c r="G13" t="s">
        <v>272</v>
      </c>
      <c r="H13" s="144">
        <v>1.7437940980617446</v>
      </c>
    </row>
    <row r="14" spans="1:8" ht="16" thickBot="1">
      <c r="A14" s="41">
        <v>8.1</v>
      </c>
      <c r="B14" s="41">
        <v>1.8</v>
      </c>
      <c r="C14" s="29">
        <v>43</v>
      </c>
      <c r="D14" s="29">
        <v>123</v>
      </c>
      <c r="E14" s="29">
        <v>19</v>
      </c>
      <c r="G14" s="134" t="s">
        <v>291</v>
      </c>
      <c r="H14" s="134">
        <v>150</v>
      </c>
    </row>
    <row r="15" spans="1:8" ht="15">
      <c r="A15" s="41">
        <v>9.1</v>
      </c>
      <c r="B15" s="41">
        <v>3.3</v>
      </c>
      <c r="C15" s="29">
        <v>78</v>
      </c>
      <c r="D15" s="29">
        <v>148</v>
      </c>
      <c r="E15" s="29">
        <v>59</v>
      </c>
    </row>
    <row r="16" spans="1:8" ht="16" thickBot="1">
      <c r="A16" s="41">
        <v>15.7</v>
      </c>
      <c r="B16" s="41">
        <v>2.8</v>
      </c>
      <c r="C16" s="29">
        <v>67</v>
      </c>
      <c r="D16" s="29">
        <v>228</v>
      </c>
      <c r="E16" s="29">
        <v>70</v>
      </c>
      <c r="G16" t="s">
        <v>292</v>
      </c>
    </row>
    <row r="17" spans="1:17" ht="15">
      <c r="A17" s="41">
        <v>9.8000000000000007</v>
      </c>
      <c r="B17" s="41">
        <v>2.1</v>
      </c>
      <c r="C17" s="29">
        <v>62</v>
      </c>
      <c r="D17" s="29">
        <v>136</v>
      </c>
      <c r="E17" s="29">
        <v>44</v>
      </c>
      <c r="G17" s="135"/>
      <c r="H17" s="135" t="s">
        <v>297</v>
      </c>
      <c r="I17" s="135" t="s">
        <v>298</v>
      </c>
      <c r="J17" s="135" t="s">
        <v>299</v>
      </c>
      <c r="K17" s="135" t="s">
        <v>300</v>
      </c>
      <c r="L17" s="135" t="s">
        <v>301</v>
      </c>
    </row>
    <row r="18" spans="1:17" ht="15">
      <c r="A18" s="41">
        <v>19.5</v>
      </c>
      <c r="B18" s="41">
        <v>3.8</v>
      </c>
      <c r="C18" s="29">
        <v>99</v>
      </c>
      <c r="D18" s="29">
        <v>369</v>
      </c>
      <c r="E18" s="29">
        <v>68</v>
      </c>
      <c r="G18" t="s">
        <v>293</v>
      </c>
      <c r="H18">
        <v>4</v>
      </c>
      <c r="I18" s="144">
        <v>1459.1233441502611</v>
      </c>
      <c r="J18" s="144">
        <v>364.78083603756528</v>
      </c>
      <c r="K18" s="144">
        <v>119.96142263687933</v>
      </c>
      <c r="L18" s="144">
        <v>5.7418481616305981E-45</v>
      </c>
    </row>
    <row r="19" spans="1:17" ht="15">
      <c r="A19" s="41">
        <v>16.2</v>
      </c>
      <c r="B19" s="41">
        <v>2.6</v>
      </c>
      <c r="C19" s="29">
        <v>67</v>
      </c>
      <c r="D19" s="29">
        <v>187</v>
      </c>
      <c r="E19" s="29">
        <v>45</v>
      </c>
      <c r="G19" t="s">
        <v>294</v>
      </c>
      <c r="H19">
        <v>145</v>
      </c>
      <c r="I19" s="144">
        <v>440.91858918307111</v>
      </c>
      <c r="J19" s="144">
        <v>3.0408178564349733</v>
      </c>
      <c r="K19" s="144"/>
      <c r="L19" s="144"/>
    </row>
    <row r="20" spans="1:17" ht="16" thickBot="1">
      <c r="A20" s="41">
        <v>8</v>
      </c>
      <c r="B20" s="41">
        <v>1.9</v>
      </c>
      <c r="C20" s="29">
        <v>51</v>
      </c>
      <c r="D20" s="29">
        <v>66</v>
      </c>
      <c r="E20" s="29">
        <v>25</v>
      </c>
      <c r="G20" s="134" t="s">
        <v>295</v>
      </c>
      <c r="H20" s="134">
        <v>149</v>
      </c>
      <c r="I20" s="145">
        <v>1900.0419333333323</v>
      </c>
      <c r="J20" s="145"/>
      <c r="K20" s="145"/>
      <c r="L20" s="145"/>
    </row>
    <row r="21" spans="1:17" ht="16" thickBot="1">
      <c r="A21" s="41">
        <v>12.2</v>
      </c>
      <c r="B21" s="41">
        <v>2.6</v>
      </c>
      <c r="C21" s="29">
        <v>71</v>
      </c>
      <c r="D21" s="29">
        <v>116</v>
      </c>
      <c r="E21" s="29">
        <v>51</v>
      </c>
    </row>
    <row r="22" spans="1:17" ht="15">
      <c r="A22" s="41">
        <v>11.1</v>
      </c>
      <c r="B22" s="41">
        <v>2.4</v>
      </c>
      <c r="C22" s="29">
        <v>65</v>
      </c>
      <c r="D22" s="29">
        <v>144</v>
      </c>
      <c r="E22" s="29">
        <v>59</v>
      </c>
      <c r="G22" s="135"/>
      <c r="H22" s="135" t="s">
        <v>302</v>
      </c>
      <c r="I22" s="135" t="s">
        <v>272</v>
      </c>
      <c r="J22" s="135" t="s">
        <v>303</v>
      </c>
      <c r="K22" s="135" t="s">
        <v>304</v>
      </c>
      <c r="L22" s="135" t="s">
        <v>305</v>
      </c>
      <c r="M22" s="135" t="s">
        <v>306</v>
      </c>
      <c r="N22" s="135" t="s">
        <v>307</v>
      </c>
      <c r="O22" s="135" t="s">
        <v>308</v>
      </c>
      <c r="P22" s="155" t="s">
        <v>401</v>
      </c>
      <c r="Q22" s="155" t="s">
        <v>343</v>
      </c>
    </row>
    <row r="23" spans="1:17" ht="15">
      <c r="A23" s="41">
        <v>16.8</v>
      </c>
      <c r="B23" s="41">
        <v>3</v>
      </c>
      <c r="C23" s="29">
        <v>86</v>
      </c>
      <c r="D23" s="29">
        <v>201</v>
      </c>
      <c r="E23" s="29">
        <v>78</v>
      </c>
      <c r="G23" t="s">
        <v>296</v>
      </c>
      <c r="H23" s="144">
        <v>2.1623552719673311</v>
      </c>
      <c r="I23" s="144">
        <v>0.7438354554867318</v>
      </c>
      <c r="J23" s="144">
        <v>2.9070344200685958</v>
      </c>
      <c r="K23" s="144">
        <v>4.222392284497869E-3</v>
      </c>
      <c r="L23" s="144">
        <v>0.69219457294516995</v>
      </c>
      <c r="M23" s="144">
        <v>3.6325159709894921</v>
      </c>
      <c r="N23" s="144">
        <v>0.69219457294516995</v>
      </c>
      <c r="O23" s="144">
        <v>3.6325159709894921</v>
      </c>
    </row>
    <row r="24" spans="1:17" ht="15">
      <c r="A24" s="41">
        <v>11.8</v>
      </c>
      <c r="B24" s="41">
        <v>2</v>
      </c>
      <c r="C24" s="29">
        <v>51</v>
      </c>
      <c r="D24" s="29">
        <v>96</v>
      </c>
      <c r="E24" s="29">
        <v>22</v>
      </c>
      <c r="G24" t="s">
        <v>52</v>
      </c>
      <c r="H24" s="144">
        <v>3.0919911023823263</v>
      </c>
      <c r="I24" s="144">
        <v>0.7357818829929893</v>
      </c>
      <c r="J24" s="144">
        <v>4.2023202444246479</v>
      </c>
      <c r="K24" s="144">
        <v>4.5972422820238585E-5</v>
      </c>
      <c r="L24" s="144">
        <v>1.63774796372878</v>
      </c>
      <c r="M24" s="144">
        <v>4.5462342410358723</v>
      </c>
      <c r="N24" s="144">
        <v>1.63774796372878</v>
      </c>
      <c r="O24" s="144">
        <v>4.5462342410358723</v>
      </c>
      <c r="P24">
        <v>0.88310016478843545</v>
      </c>
      <c r="Q24">
        <f>1/(1-P24)</f>
        <v>8.554331990205176</v>
      </c>
    </row>
    <row r="25" spans="1:17" ht="15">
      <c r="A25" s="41">
        <v>14</v>
      </c>
      <c r="B25" s="41">
        <v>2.2999999999999998</v>
      </c>
      <c r="C25" s="29">
        <v>56</v>
      </c>
      <c r="D25" s="29">
        <v>134</v>
      </c>
      <c r="E25" s="29">
        <v>34</v>
      </c>
      <c r="G25" t="s">
        <v>53</v>
      </c>
      <c r="H25" s="144">
        <v>-3.9911330288270222E-2</v>
      </c>
      <c r="I25" s="144">
        <v>2.8394278100370398E-2</v>
      </c>
      <c r="J25" s="144">
        <v>-1.4056117273764952</v>
      </c>
      <c r="K25" s="144">
        <v>0.16197853339384374</v>
      </c>
      <c r="L25" s="144">
        <v>-9.6031472763805664E-2</v>
      </c>
      <c r="M25" s="144">
        <v>1.6208812187265213E-2</v>
      </c>
      <c r="N25" s="144">
        <v>-9.6031472763805664E-2</v>
      </c>
      <c r="O25" s="144">
        <v>1.6208812187265213E-2</v>
      </c>
      <c r="P25">
        <v>0.88133377830532933</v>
      </c>
      <c r="Q25">
        <f t="shared" ref="Q25:Q27" si="0">1/(1-P25)</f>
        <v>8.4269978913882468</v>
      </c>
    </row>
    <row r="26" spans="1:17" ht="15">
      <c r="A26" s="41">
        <v>10.5</v>
      </c>
      <c r="B26" s="41">
        <v>2.2999999999999998</v>
      </c>
      <c r="C26" s="29">
        <v>60</v>
      </c>
      <c r="D26" s="29">
        <v>101</v>
      </c>
      <c r="E26" s="29">
        <v>45</v>
      </c>
      <c r="G26" t="s">
        <v>55</v>
      </c>
      <c r="H26" s="144">
        <v>2.8296738442765992E-2</v>
      </c>
      <c r="I26" s="144">
        <v>3.4779517131006302E-3</v>
      </c>
      <c r="J26" s="144">
        <v>8.1360354533327186</v>
      </c>
      <c r="K26" s="144">
        <v>1.6818704883997628E-13</v>
      </c>
      <c r="L26" s="144">
        <v>2.1422707521032723E-2</v>
      </c>
      <c r="M26" s="144">
        <v>3.5170769364499262E-2</v>
      </c>
      <c r="N26" s="144">
        <v>2.1422707521032723E-2</v>
      </c>
      <c r="O26" s="144">
        <v>3.5170769364499262E-2</v>
      </c>
      <c r="P26">
        <v>0.6350675576574053</v>
      </c>
      <c r="Q26">
        <f t="shared" si="0"/>
        <v>2.7402332157172551</v>
      </c>
    </row>
    <row r="27" spans="1:17" ht="16" thickBot="1">
      <c r="A27" s="41">
        <v>6.2</v>
      </c>
      <c r="B27" s="41">
        <v>1.6</v>
      </c>
      <c r="C27" s="29">
        <v>40</v>
      </c>
      <c r="D27" s="29">
        <v>82</v>
      </c>
      <c r="E27" s="29">
        <v>9</v>
      </c>
      <c r="G27" s="134" t="s">
        <v>60</v>
      </c>
      <c r="H27" s="145">
        <v>9.8507457521819809E-3</v>
      </c>
      <c r="I27" s="145">
        <v>1.0010320369929044E-2</v>
      </c>
      <c r="J27" s="145">
        <v>0.98405898993738261</v>
      </c>
      <c r="K27" s="214">
        <v>0.32672566003587511</v>
      </c>
      <c r="L27" s="145">
        <v>-9.9342476679833373E-3</v>
      </c>
      <c r="M27" s="145">
        <v>2.9635739172347301E-2</v>
      </c>
      <c r="N27" s="145">
        <v>-9.9342476679833373E-3</v>
      </c>
      <c r="O27" s="145">
        <v>2.9635739172347301E-2</v>
      </c>
      <c r="P27">
        <v>0.58536892007022923</v>
      </c>
      <c r="Q27">
        <f t="shared" si="0"/>
        <v>2.4117825421320989</v>
      </c>
    </row>
    <row r="28" spans="1:17" ht="15">
      <c r="A28" s="41">
        <v>16.899999999999999</v>
      </c>
      <c r="B28" s="41">
        <v>3.4</v>
      </c>
      <c r="C28" s="29">
        <v>85</v>
      </c>
      <c r="D28" s="29">
        <v>311</v>
      </c>
      <c r="E28" s="29">
        <v>62</v>
      </c>
    </row>
    <row r="29" spans="1:17" ht="15">
      <c r="A29" s="41">
        <v>7.9</v>
      </c>
      <c r="B29" s="41">
        <v>1.5</v>
      </c>
      <c r="C29" s="29">
        <v>35</v>
      </c>
      <c r="D29" s="29">
        <v>65</v>
      </c>
      <c r="E29" s="29">
        <v>16</v>
      </c>
    </row>
    <row r="30" spans="1:17" ht="15">
      <c r="A30" s="41">
        <v>9.6</v>
      </c>
      <c r="B30" s="41">
        <v>1.9</v>
      </c>
      <c r="C30" s="29">
        <v>51</v>
      </c>
      <c r="D30" s="29">
        <v>31</v>
      </c>
      <c r="E30" s="29">
        <v>20</v>
      </c>
    </row>
    <row r="31" spans="1:17" ht="15">
      <c r="A31" s="41">
        <v>16.3</v>
      </c>
      <c r="B31" s="41">
        <v>3.7</v>
      </c>
      <c r="C31" s="29">
        <v>102</v>
      </c>
      <c r="D31" s="29">
        <v>249</v>
      </c>
      <c r="E31" s="29">
        <v>114</v>
      </c>
      <c r="G31" t="s">
        <v>309</v>
      </c>
      <c r="L31" t="s">
        <v>314</v>
      </c>
    </row>
    <row r="32" spans="1:17" ht="16" thickBot="1">
      <c r="A32" s="41">
        <v>11.2</v>
      </c>
      <c r="B32" s="41">
        <v>2.6</v>
      </c>
      <c r="C32" s="29">
        <v>70</v>
      </c>
      <c r="D32" s="29">
        <v>197</v>
      </c>
      <c r="E32" s="29">
        <v>56</v>
      </c>
    </row>
    <row r="33" spans="1:13" ht="15">
      <c r="A33" s="41">
        <v>13.1</v>
      </c>
      <c r="B33" s="41">
        <v>2.5</v>
      </c>
      <c r="C33" s="29">
        <v>61</v>
      </c>
      <c r="D33" s="29">
        <v>213</v>
      </c>
      <c r="E33" s="29">
        <v>43</v>
      </c>
      <c r="G33" s="135" t="s">
        <v>310</v>
      </c>
      <c r="H33" s="135" t="s">
        <v>311</v>
      </c>
      <c r="I33" s="135" t="s">
        <v>312</v>
      </c>
      <c r="J33" s="135" t="s">
        <v>313</v>
      </c>
      <c r="L33" s="135" t="s">
        <v>315</v>
      </c>
      <c r="M33" s="135" t="s">
        <v>51</v>
      </c>
    </row>
    <row r="34" spans="1:13" ht="15">
      <c r="A34" s="41">
        <v>8</v>
      </c>
      <c r="B34" s="41">
        <v>1.8</v>
      </c>
      <c r="C34" s="29">
        <v>44</v>
      </c>
      <c r="D34" s="29">
        <v>69</v>
      </c>
      <c r="E34" s="29">
        <v>20</v>
      </c>
      <c r="G34">
        <v>1</v>
      </c>
      <c r="H34" s="144">
        <v>12.171131568463824</v>
      </c>
      <c r="I34" s="144">
        <v>0.32886843153617562</v>
      </c>
      <c r="J34" s="144">
        <v>0.19117720884686887</v>
      </c>
      <c r="L34">
        <v>0.33333333333333331</v>
      </c>
      <c r="M34">
        <v>5.9</v>
      </c>
    </row>
    <row r="35" spans="1:13" ht="15">
      <c r="A35" s="41">
        <v>16.100000000000001</v>
      </c>
      <c r="B35" s="41">
        <v>3.9</v>
      </c>
      <c r="C35" s="29">
        <v>98</v>
      </c>
      <c r="D35" s="29">
        <v>201</v>
      </c>
      <c r="E35" s="29">
        <v>106</v>
      </c>
      <c r="G35">
        <v>2</v>
      </c>
      <c r="H35" s="144">
        <v>14.503159186727409</v>
      </c>
      <c r="I35" s="144">
        <v>-3.1591867274087804E-3</v>
      </c>
      <c r="J35" s="144">
        <v>-1.8364927820858606E-3</v>
      </c>
      <c r="L35">
        <v>1</v>
      </c>
      <c r="M35">
        <v>6.2</v>
      </c>
    </row>
    <row r="36" spans="1:13" ht="15">
      <c r="A36" s="41">
        <v>10.4</v>
      </c>
      <c r="B36" s="41">
        <v>2</v>
      </c>
      <c r="C36" s="29">
        <v>53</v>
      </c>
      <c r="D36" s="29">
        <v>69</v>
      </c>
      <c r="E36" s="29">
        <v>25</v>
      </c>
      <c r="G36">
        <v>3</v>
      </c>
      <c r="H36" s="144">
        <v>16.440648627624171</v>
      </c>
      <c r="I36" s="144">
        <v>2.5593513723758292</v>
      </c>
      <c r="J36" s="144">
        <v>1.4877975655604765</v>
      </c>
      <c r="L36">
        <v>1.6666666666666665</v>
      </c>
      <c r="M36">
        <v>6.6</v>
      </c>
    </row>
    <row r="37" spans="1:13" ht="15">
      <c r="A37" s="41">
        <v>7.4</v>
      </c>
      <c r="B37" s="41">
        <v>1.8</v>
      </c>
      <c r="C37" s="29">
        <v>44</v>
      </c>
      <c r="D37" s="29">
        <v>117</v>
      </c>
      <c r="E37" s="29">
        <v>22</v>
      </c>
      <c r="G37">
        <v>4</v>
      </c>
      <c r="H37" s="144">
        <v>16.338697491853395</v>
      </c>
      <c r="I37" s="144">
        <v>1.8613025081466041</v>
      </c>
      <c r="J37" s="144">
        <v>1.0820090474022948</v>
      </c>
      <c r="L37">
        <v>2.3333333333333335</v>
      </c>
      <c r="M37">
        <v>6.6</v>
      </c>
    </row>
    <row r="38" spans="1:13" ht="15">
      <c r="A38" s="41">
        <v>10.5</v>
      </c>
      <c r="B38" s="41">
        <v>2.2999999999999998</v>
      </c>
      <c r="C38" s="29">
        <v>58</v>
      </c>
      <c r="D38" s="29">
        <v>81</v>
      </c>
      <c r="E38" s="29">
        <v>35</v>
      </c>
      <c r="G38">
        <v>5</v>
      </c>
      <c r="H38" s="144">
        <v>9.7657659644332711</v>
      </c>
      <c r="I38" s="144">
        <v>-2.1657659644332714</v>
      </c>
      <c r="J38" s="144">
        <v>-1.2589991996551813</v>
      </c>
      <c r="L38">
        <v>3</v>
      </c>
      <c r="M38">
        <v>6.8</v>
      </c>
    </row>
    <row r="39" spans="1:13" ht="15">
      <c r="A39" s="41">
        <v>12</v>
      </c>
      <c r="B39" s="41">
        <v>2.2999999999999998</v>
      </c>
      <c r="C39" s="29">
        <v>60</v>
      </c>
      <c r="D39" s="29">
        <v>211</v>
      </c>
      <c r="E39" s="29">
        <v>39</v>
      </c>
      <c r="G39">
        <v>6</v>
      </c>
      <c r="H39" s="144">
        <v>15.164882349992444</v>
      </c>
      <c r="I39" s="144">
        <v>3.3351176500075557</v>
      </c>
      <c r="J39" s="144">
        <v>1.9387646315764939</v>
      </c>
      <c r="L39">
        <v>3.6666666666666665</v>
      </c>
      <c r="M39">
        <v>7.2</v>
      </c>
    </row>
    <row r="40" spans="1:13" ht="15">
      <c r="A40" s="41">
        <v>14.5</v>
      </c>
      <c r="B40" s="41">
        <v>2.4</v>
      </c>
      <c r="C40" s="29">
        <v>54</v>
      </c>
      <c r="D40" s="29">
        <v>151</v>
      </c>
      <c r="E40" s="29">
        <v>26</v>
      </c>
      <c r="G40">
        <v>7</v>
      </c>
      <c r="H40" s="144">
        <v>11.337039793903971</v>
      </c>
      <c r="I40" s="144">
        <v>1.7629602060960288</v>
      </c>
      <c r="J40" s="144">
        <v>1.0248408761376211</v>
      </c>
      <c r="L40">
        <v>4.333333333333333</v>
      </c>
      <c r="M40">
        <v>7.2</v>
      </c>
    </row>
    <row r="41" spans="1:13" ht="15">
      <c r="A41" s="42">
        <v>5.9</v>
      </c>
      <c r="B41" s="42">
        <v>1.9</v>
      </c>
      <c r="C41" s="43">
        <v>48</v>
      </c>
      <c r="D41" s="43">
        <v>77</v>
      </c>
      <c r="E41" s="29">
        <v>24</v>
      </c>
      <c r="G41">
        <v>8</v>
      </c>
      <c r="H41" s="144">
        <v>14.036350126515314</v>
      </c>
      <c r="I41" s="144">
        <v>0.86364987348468603</v>
      </c>
      <c r="J41" s="144">
        <v>0.50205540088633138</v>
      </c>
      <c r="L41">
        <v>4.9999999999999991</v>
      </c>
      <c r="M41">
        <v>7.3</v>
      </c>
    </row>
    <row r="42" spans="1:13" ht="15">
      <c r="A42" s="41">
        <v>9</v>
      </c>
      <c r="B42" s="41">
        <v>1.9</v>
      </c>
      <c r="C42" s="29">
        <v>53</v>
      </c>
      <c r="D42" s="29">
        <v>99</v>
      </c>
      <c r="E42" s="29">
        <v>30</v>
      </c>
      <c r="G42">
        <v>9</v>
      </c>
      <c r="H42" s="144">
        <v>14.414024866448379</v>
      </c>
      <c r="I42" s="144">
        <v>2.6859751335516222</v>
      </c>
      <c r="J42" s="144">
        <v>1.5614062640974713</v>
      </c>
      <c r="L42">
        <v>5.6666666666666661</v>
      </c>
      <c r="M42">
        <v>7.4</v>
      </c>
    </row>
    <row r="43" spans="1:13" ht="15">
      <c r="A43" s="41">
        <v>15.8</v>
      </c>
      <c r="B43" s="41">
        <v>3.5</v>
      </c>
      <c r="C43" s="29">
        <v>88</v>
      </c>
      <c r="D43" s="29">
        <v>283</v>
      </c>
      <c r="E43" s="29">
        <v>64</v>
      </c>
      <c r="G43">
        <v>10</v>
      </c>
      <c r="H43" s="144">
        <v>11.153036496875504</v>
      </c>
      <c r="I43" s="144">
        <v>-1.9530364968755052</v>
      </c>
      <c r="J43" s="144">
        <v>-1.1353356857775938</v>
      </c>
      <c r="L43">
        <v>6.333333333333333</v>
      </c>
      <c r="M43">
        <v>7.4</v>
      </c>
    </row>
    <row r="44" spans="1:13" ht="15">
      <c r="A44" s="41">
        <v>14</v>
      </c>
      <c r="B44" s="41">
        <v>2.5</v>
      </c>
      <c r="C44" s="29">
        <v>59</v>
      </c>
      <c r="D44" s="29">
        <v>196</v>
      </c>
      <c r="E44" s="29">
        <v>45</v>
      </c>
      <c r="G44">
        <v>11</v>
      </c>
      <c r="H44" s="144">
        <v>9.6176708907804684</v>
      </c>
      <c r="I44" s="144">
        <v>0.68232910921953227</v>
      </c>
      <c r="J44" s="144">
        <v>0.39665033827125312</v>
      </c>
      <c r="L44">
        <v>6.9999999999999991</v>
      </c>
      <c r="M44">
        <v>7.5</v>
      </c>
    </row>
    <row r="45" spans="1:13" ht="15">
      <c r="A45" s="41">
        <v>15.3</v>
      </c>
      <c r="B45" s="41">
        <v>3.4</v>
      </c>
      <c r="C45" s="29">
        <v>117</v>
      </c>
      <c r="D45" s="29">
        <v>253</v>
      </c>
      <c r="E45" s="29">
        <v>59</v>
      </c>
      <c r="G45">
        <v>12</v>
      </c>
      <c r="H45" s="144">
        <v>18.158571653980758</v>
      </c>
      <c r="I45" s="144">
        <v>1.1414283460192429</v>
      </c>
      <c r="J45" s="144">
        <v>0.66353308607747341</v>
      </c>
      <c r="L45">
        <v>7.6666666666666661</v>
      </c>
      <c r="M45">
        <v>7.5</v>
      </c>
    </row>
    <row r="46" spans="1:13" ht="15">
      <c r="A46" s="41">
        <v>14.4</v>
      </c>
      <c r="B46" s="41">
        <v>3.1</v>
      </c>
      <c r="C46" s="29">
        <v>83</v>
      </c>
      <c r="D46" s="29">
        <v>203</v>
      </c>
      <c r="E46" s="29">
        <v>87</v>
      </c>
      <c r="G46">
        <v>13</v>
      </c>
      <c r="H46" s="144">
        <v>9.6794150516115742</v>
      </c>
      <c r="I46" s="144">
        <v>-1.5794150516115746</v>
      </c>
      <c r="J46" s="144">
        <v>-0.91814273497582499</v>
      </c>
      <c r="L46">
        <v>8.3333333333333339</v>
      </c>
      <c r="M46">
        <v>7.6</v>
      </c>
    </row>
    <row r="47" spans="1:13" ht="15">
      <c r="A47" s="41">
        <v>14.8</v>
      </c>
      <c r="B47" s="41">
        <v>3.6</v>
      </c>
      <c r="C47" s="29">
        <v>91</v>
      </c>
      <c r="D47" s="29">
        <v>164</v>
      </c>
      <c r="E47" s="29">
        <v>98</v>
      </c>
      <c r="G47">
        <v>14</v>
      </c>
      <c r="H47" s="144">
        <v>14.021953436252033</v>
      </c>
      <c r="I47" s="144">
        <v>-4.9219534362520339</v>
      </c>
      <c r="J47" s="144">
        <v>-2.8612211747463285</v>
      </c>
      <c r="L47">
        <v>9</v>
      </c>
      <c r="M47">
        <v>7.6</v>
      </c>
    </row>
    <row r="48" spans="1:13" ht="15">
      <c r="A48" s="41">
        <v>12.1</v>
      </c>
      <c r="B48" s="41">
        <v>2.5</v>
      </c>
      <c r="C48" s="29">
        <v>56</v>
      </c>
      <c r="D48" s="29">
        <v>146</v>
      </c>
      <c r="E48" s="29">
        <v>40</v>
      </c>
      <c r="G48">
        <v>15</v>
      </c>
      <c r="H48" s="144">
        <v>15.287079796927124</v>
      </c>
      <c r="I48" s="144">
        <v>0.41292020307287558</v>
      </c>
      <c r="J48" s="144">
        <v>0.24003803445412519</v>
      </c>
      <c r="L48">
        <v>9.6666666666666661</v>
      </c>
      <c r="M48">
        <v>7.6</v>
      </c>
    </row>
    <row r="49" spans="1:13" ht="15">
      <c r="A49" s="41">
        <v>8</v>
      </c>
      <c r="B49" s="41">
        <v>1.9</v>
      </c>
      <c r="C49" s="29">
        <v>51</v>
      </c>
      <c r="D49" s="29">
        <v>121</v>
      </c>
      <c r="E49" s="29">
        <v>32</v>
      </c>
      <c r="G49">
        <v>16</v>
      </c>
      <c r="H49" s="144">
        <v>10.462823350409643</v>
      </c>
      <c r="I49" s="144">
        <v>-0.66282335040964213</v>
      </c>
      <c r="J49" s="144">
        <v>-0.3853112854217709</v>
      </c>
      <c r="L49">
        <v>10.333333333333334</v>
      </c>
      <c r="M49">
        <v>7.7</v>
      </c>
    </row>
    <row r="50" spans="1:13" ht="15">
      <c r="A50" s="41">
        <v>8.4</v>
      </c>
      <c r="B50" s="41">
        <v>2</v>
      </c>
      <c r="C50" s="29">
        <v>56</v>
      </c>
      <c r="D50" s="29">
        <v>128</v>
      </c>
      <c r="E50" s="29">
        <v>37</v>
      </c>
      <c r="G50">
        <v>17</v>
      </c>
      <c r="H50" s="144">
        <v>21.072046959010443</v>
      </c>
      <c r="I50" s="144">
        <v>-1.5720469590104429</v>
      </c>
      <c r="J50" s="144">
        <v>-0.91385952855364017</v>
      </c>
      <c r="L50">
        <v>11</v>
      </c>
      <c r="M50">
        <v>7.8</v>
      </c>
    </row>
    <row r="51" spans="1:13" ht="15">
      <c r="A51" s="41">
        <v>10.6</v>
      </c>
      <c r="B51" s="41">
        <v>2</v>
      </c>
      <c r="C51" s="29">
        <v>51</v>
      </c>
      <c r="D51" s="29">
        <v>132</v>
      </c>
      <c r="E51" s="29">
        <v>26</v>
      </c>
      <c r="G51">
        <v>18</v>
      </c>
      <c r="H51" s="144">
        <v>13.262246656492703</v>
      </c>
      <c r="I51" s="144">
        <v>2.9377533435072962</v>
      </c>
      <c r="J51" s="144">
        <v>1.7077695231155139</v>
      </c>
      <c r="L51">
        <v>11.666666666666666</v>
      </c>
      <c r="M51">
        <v>7.9</v>
      </c>
    </row>
    <row r="52" spans="1:13" ht="15">
      <c r="A52" s="41">
        <v>10.9</v>
      </c>
      <c r="B52" s="41">
        <v>2.2999999999999998</v>
      </c>
      <c r="C52" s="29">
        <v>56</v>
      </c>
      <c r="D52" s="29">
        <v>75</v>
      </c>
      <c r="E52" s="29">
        <v>33</v>
      </c>
      <c r="G52">
        <v>19</v>
      </c>
      <c r="H52" s="144">
        <v>8.1155139028190746</v>
      </c>
      <c r="I52" s="144">
        <v>-0.11551390281907459</v>
      </c>
      <c r="J52" s="144">
        <v>-6.7150335533284325E-2</v>
      </c>
      <c r="L52">
        <v>12.333333333333334</v>
      </c>
      <c r="M52">
        <v>7.9</v>
      </c>
    </row>
    <row r="53" spans="1:13" ht="15">
      <c r="A53" s="41">
        <v>8.6999999999999993</v>
      </c>
      <c r="B53" s="41">
        <v>2.1</v>
      </c>
      <c r="C53" s="29">
        <v>53</v>
      </c>
      <c r="D53" s="29">
        <v>144</v>
      </c>
      <c r="E53" s="29">
        <v>34</v>
      </c>
      <c r="G53">
        <v>20</v>
      </c>
      <c r="H53" s="144">
        <v>11.152637380416332</v>
      </c>
      <c r="I53" s="144">
        <v>1.0473626195836676</v>
      </c>
      <c r="J53" s="144">
        <v>0.60885096610595446</v>
      </c>
      <c r="L53">
        <v>13</v>
      </c>
      <c r="M53">
        <v>7.9</v>
      </c>
    </row>
    <row r="54" spans="1:13" ht="15">
      <c r="A54" s="41">
        <v>9.5</v>
      </c>
      <c r="B54" s="41">
        <v>2.5</v>
      </c>
      <c r="C54" s="29">
        <v>62</v>
      </c>
      <c r="D54" s="29">
        <v>152</v>
      </c>
      <c r="E54" s="29">
        <v>43</v>
      </c>
      <c r="G54">
        <v>21</v>
      </c>
      <c r="H54" s="144">
        <v>11.644821784084391</v>
      </c>
      <c r="I54" s="144">
        <v>-0.54482178408439097</v>
      </c>
      <c r="J54" s="144">
        <v>-0.31671482578518012</v>
      </c>
      <c r="L54">
        <v>13.666666666666666</v>
      </c>
      <c r="M54">
        <v>8</v>
      </c>
    </row>
    <row r="55" spans="1:13" ht="15">
      <c r="A55" s="41">
        <v>6.8</v>
      </c>
      <c r="B55" s="41">
        <v>1.7</v>
      </c>
      <c r="C55" s="29">
        <v>44</v>
      </c>
      <c r="D55" s="29">
        <v>104</v>
      </c>
      <c r="E55" s="29">
        <v>21</v>
      </c>
      <c r="G55">
        <v>22</v>
      </c>
      <c r="H55" s="144">
        <v>14.46195676998923</v>
      </c>
      <c r="I55" s="144">
        <v>2.3380432300107703</v>
      </c>
      <c r="J55" s="144">
        <v>1.359147111776245</v>
      </c>
      <c r="L55">
        <v>14.333333333333334</v>
      </c>
      <c r="M55">
        <v>8</v>
      </c>
    </row>
    <row r="56" spans="1:13" ht="15">
      <c r="A56" s="41">
        <v>7.2</v>
      </c>
      <c r="B56" s="41">
        <v>1.6</v>
      </c>
      <c r="C56" s="29">
        <v>41</v>
      </c>
      <c r="D56" s="29">
        <v>112</v>
      </c>
      <c r="E56" s="29">
        <v>14</v>
      </c>
      <c r="G56">
        <v>23</v>
      </c>
      <c r="H56" s="144">
        <v>9.2440629290837411</v>
      </c>
      <c r="I56" s="144">
        <v>2.5559370709162597</v>
      </c>
      <c r="J56" s="144">
        <v>1.4858127699382475</v>
      </c>
      <c r="L56">
        <v>15</v>
      </c>
      <c r="M56">
        <v>8</v>
      </c>
    </row>
    <row r="57" spans="1:13" ht="15">
      <c r="A57" s="41">
        <v>11.3</v>
      </c>
      <c r="B57" s="41">
        <v>2.6</v>
      </c>
      <c r="C57" s="29">
        <v>72</v>
      </c>
      <c r="D57" s="29">
        <v>139</v>
      </c>
      <c r="E57" s="29">
        <v>77</v>
      </c>
      <c r="G57">
        <v>24</v>
      </c>
      <c r="H57" s="144">
        <v>11.165588618208378</v>
      </c>
      <c r="I57" s="144">
        <v>2.8344113817916217</v>
      </c>
      <c r="J57" s="144">
        <v>1.6476949586300216</v>
      </c>
      <c r="L57">
        <v>15.666666666666666</v>
      </c>
      <c r="M57">
        <v>8.1</v>
      </c>
    </row>
    <row r="58" spans="1:13" ht="15">
      <c r="A58" s="41">
        <v>9.4</v>
      </c>
      <c r="B58" s="41">
        <v>2</v>
      </c>
      <c r="C58" s="29">
        <v>55</v>
      </c>
      <c r="D58" s="29">
        <v>150</v>
      </c>
      <c r="E58" s="29">
        <v>35</v>
      </c>
      <c r="G58">
        <v>25</v>
      </c>
      <c r="H58" s="144">
        <v>10.180509131718022</v>
      </c>
      <c r="I58" s="144">
        <v>0.31949086828197792</v>
      </c>
      <c r="J58" s="144">
        <v>0.18572586053609227</v>
      </c>
      <c r="L58">
        <v>16.333333333333332</v>
      </c>
      <c r="M58">
        <v>8.1</v>
      </c>
    </row>
    <row r="59" spans="1:13" ht="15">
      <c r="A59" s="41">
        <v>8.6</v>
      </c>
      <c r="B59" s="41">
        <v>1.8</v>
      </c>
      <c r="C59" s="29">
        <v>48</v>
      </c>
      <c r="D59" s="29">
        <v>60</v>
      </c>
      <c r="E59" s="29">
        <v>22</v>
      </c>
      <c r="G59">
        <v>26</v>
      </c>
      <c r="H59" s="144">
        <v>7.922077088324694</v>
      </c>
      <c r="I59" s="144">
        <v>-1.7220770883246939</v>
      </c>
      <c r="J59" s="144">
        <v>-1.0010747751835929</v>
      </c>
      <c r="L59">
        <v>16.999999999999996</v>
      </c>
      <c r="M59">
        <v>8.1</v>
      </c>
    </row>
    <row r="60" spans="1:13" ht="15">
      <c r="A60" s="41">
        <v>17.100000000000001</v>
      </c>
      <c r="B60" s="41">
        <v>2.9</v>
      </c>
      <c r="C60" s="29">
        <v>76</v>
      </c>
      <c r="D60" s="29">
        <v>266</v>
      </c>
      <c r="E60" s="29">
        <v>87</v>
      </c>
      <c r="G60">
        <v>27</v>
      </c>
      <c r="H60" s="144">
        <v>18.693693837899779</v>
      </c>
      <c r="I60" s="144">
        <v>-1.7936938378997809</v>
      </c>
      <c r="J60" s="144">
        <v>-1.0427068960487549</v>
      </c>
      <c r="L60">
        <v>17.666666666666664</v>
      </c>
      <c r="M60">
        <v>8.1</v>
      </c>
    </row>
    <row r="61" spans="1:13" ht="15">
      <c r="A61" s="41">
        <v>15.4</v>
      </c>
      <c r="B61" s="41">
        <v>2.4</v>
      </c>
      <c r="C61" s="29">
        <v>58</v>
      </c>
      <c r="D61" s="29">
        <v>209</v>
      </c>
      <c r="E61" s="29">
        <v>45</v>
      </c>
      <c r="G61">
        <v>28</v>
      </c>
      <c r="H61" s="144">
        <v>7.4003452962660639</v>
      </c>
      <c r="I61" s="144">
        <v>0.4996547037339365</v>
      </c>
      <c r="J61" s="144">
        <v>0.29045837936121777</v>
      </c>
      <c r="L61">
        <v>18.333333333333332</v>
      </c>
      <c r="M61">
        <v>8.1999999999999993</v>
      </c>
    </row>
    <row r="62" spans="1:13" ht="15">
      <c r="A62" s="41">
        <v>11</v>
      </c>
      <c r="B62" s="41">
        <v>2.2000000000000002</v>
      </c>
      <c r="C62" s="29">
        <v>51</v>
      </c>
      <c r="D62" s="29">
        <v>181</v>
      </c>
      <c r="E62" s="29">
        <v>33</v>
      </c>
      <c r="G62">
        <v>29</v>
      </c>
      <c r="H62" s="144">
        <v>7.0758743285613548</v>
      </c>
      <c r="I62" s="144">
        <v>2.5241256714386449</v>
      </c>
      <c r="J62" s="144">
        <v>1.467320224049196</v>
      </c>
      <c r="L62">
        <v>18.999999999999996</v>
      </c>
      <c r="M62">
        <v>8.3000000000000007</v>
      </c>
    </row>
    <row r="63" spans="1:13" ht="15">
      <c r="A63" s="41">
        <v>15.6</v>
      </c>
      <c r="B63" s="41">
        <v>3</v>
      </c>
      <c r="C63" s="29">
        <v>67</v>
      </c>
      <c r="D63" s="29">
        <v>180</v>
      </c>
      <c r="E63" s="29">
        <v>44</v>
      </c>
      <c r="G63">
        <v>30</v>
      </c>
      <c r="H63" s="144">
        <v>17.700639549375854</v>
      </c>
      <c r="I63" s="144">
        <v>-1.4006395493758532</v>
      </c>
      <c r="J63" s="144">
        <v>-0.81421727953464873</v>
      </c>
      <c r="L63">
        <v>19.666666666666664</v>
      </c>
      <c r="M63">
        <v>8.4</v>
      </c>
    </row>
    <row r="64" spans="1:13" ht="15">
      <c r="A64" s="41">
        <v>7.6</v>
      </c>
      <c r="B64" s="41">
        <v>1.8</v>
      </c>
      <c r="C64" s="29">
        <v>50</v>
      </c>
      <c r="D64" s="29">
        <v>111</v>
      </c>
      <c r="E64" s="29">
        <v>26</v>
      </c>
      <c r="G64">
        <v>31</v>
      </c>
      <c r="H64" s="144">
        <v>13.533838253329556</v>
      </c>
      <c r="I64" s="144">
        <v>-2.3338382533295565</v>
      </c>
      <c r="J64" s="144">
        <v>-1.3567026822473129</v>
      </c>
      <c r="L64">
        <v>20.333333333333332</v>
      </c>
      <c r="M64">
        <v>8.4</v>
      </c>
    </row>
    <row r="65" spans="1:13" ht="15">
      <c r="A65" s="41">
        <v>11.4</v>
      </c>
      <c r="B65" s="41">
        <v>2.4</v>
      </c>
      <c r="C65" s="29">
        <v>58</v>
      </c>
      <c r="D65" s="29">
        <v>150</v>
      </c>
      <c r="E65" s="29">
        <v>41</v>
      </c>
      <c r="G65">
        <v>32</v>
      </c>
      <c r="H65" s="144">
        <v>13.908529235991644</v>
      </c>
      <c r="I65" s="144">
        <v>-0.80852923599164406</v>
      </c>
      <c r="J65" s="144">
        <v>-0.47001277041384509</v>
      </c>
      <c r="L65">
        <v>20.999999999999996</v>
      </c>
      <c r="M65">
        <v>8.5</v>
      </c>
    </row>
    <row r="66" spans="1:13" ht="15">
      <c r="A66" s="41">
        <v>23.5</v>
      </c>
      <c r="B66" s="41">
        <v>3.6</v>
      </c>
      <c r="C66" s="29">
        <v>89</v>
      </c>
      <c r="D66" s="29">
        <v>348</v>
      </c>
      <c r="E66" s="29">
        <v>57</v>
      </c>
      <c r="G66">
        <v>33</v>
      </c>
      <c r="H66" s="144">
        <v>8.1213305911661227</v>
      </c>
      <c r="I66" s="144">
        <v>-0.12133059116612266</v>
      </c>
      <c r="J66" s="144">
        <v>-7.0531682407249746E-2</v>
      </c>
      <c r="L66">
        <v>21.666666666666664</v>
      </c>
      <c r="M66">
        <v>8.6</v>
      </c>
    </row>
    <row r="67" spans="1:13" ht="15">
      <c r="A67" s="41">
        <v>12.4</v>
      </c>
      <c r="B67" s="41">
        <v>3.2</v>
      </c>
      <c r="C67" s="29">
        <v>76</v>
      </c>
      <c r="D67" s="29">
        <v>214</v>
      </c>
      <c r="E67" s="29">
        <v>59</v>
      </c>
      <c r="G67">
        <v>34</v>
      </c>
      <c r="H67" s="144">
        <v>17.041633679735178</v>
      </c>
      <c r="I67" s="144">
        <v>-0.94163367973517609</v>
      </c>
      <c r="J67" s="144">
        <v>-0.54738880775844623</v>
      </c>
      <c r="L67">
        <v>22.333333333333332</v>
      </c>
      <c r="M67">
        <v>8.6999999999999993</v>
      </c>
    </row>
    <row r="68" spans="1:13" ht="15">
      <c r="A68" s="41">
        <v>13.4</v>
      </c>
      <c r="B68" s="41">
        <v>2.7</v>
      </c>
      <c r="C68" s="29">
        <v>71</v>
      </c>
      <c r="D68" s="29">
        <v>141</v>
      </c>
      <c r="E68" s="29">
        <v>54</v>
      </c>
      <c r="G68">
        <v>35</v>
      </c>
      <c r="H68" s="144">
        <v>8.4297805678090647</v>
      </c>
      <c r="I68" s="144">
        <v>1.9702194321909356</v>
      </c>
      <c r="J68" s="144">
        <v>1.1453244390247688</v>
      </c>
      <c r="L68">
        <v>22.999999999999996</v>
      </c>
      <c r="M68">
        <v>8.6999999999999993</v>
      </c>
    </row>
    <row r="69" spans="1:13" ht="15">
      <c r="A69" s="41">
        <v>13.8</v>
      </c>
      <c r="B69" s="41">
        <v>2.5</v>
      </c>
      <c r="C69" s="29">
        <v>63</v>
      </c>
      <c r="D69" s="29">
        <v>148</v>
      </c>
      <c r="E69" s="29">
        <v>42</v>
      </c>
      <c r="G69">
        <v>36</v>
      </c>
      <c r="H69" s="144">
        <v>9.4992755279232544</v>
      </c>
      <c r="I69" s="144">
        <v>-2.099275527923254</v>
      </c>
      <c r="J69" s="144">
        <v>-1.2203470979389459</v>
      </c>
      <c r="L69">
        <v>23.666666666666664</v>
      </c>
      <c r="M69">
        <v>8.6999999999999993</v>
      </c>
    </row>
    <row r="70" spans="1:13" ht="15">
      <c r="A70" s="41">
        <v>11.6</v>
      </c>
      <c r="B70" s="41">
        <v>2.2999999999999998</v>
      </c>
      <c r="C70" s="29">
        <v>55</v>
      </c>
      <c r="D70" s="29">
        <v>146</v>
      </c>
      <c r="E70" s="29">
        <v>35</v>
      </c>
      <c r="G70">
        <v>37</v>
      </c>
      <c r="H70" s="144">
        <v>9.5958895659174228</v>
      </c>
      <c r="I70" s="144">
        <v>0.90411043408257719</v>
      </c>
      <c r="J70" s="144">
        <v>0.5255758616595132</v>
      </c>
      <c r="L70">
        <v>24.333333333333332</v>
      </c>
      <c r="M70">
        <v>8.8000000000000007</v>
      </c>
    </row>
    <row r="71" spans="1:13" ht="15">
      <c r="A71" s="41">
        <v>11.8</v>
      </c>
      <c r="B71" s="41">
        <v>2.6</v>
      </c>
      <c r="C71" s="29">
        <v>56</v>
      </c>
      <c r="D71" s="29">
        <v>199</v>
      </c>
      <c r="E71" s="29">
        <v>37</v>
      </c>
      <c r="G71">
        <v>38</v>
      </c>
      <c r="H71" s="144">
        <v>13.23404588590919</v>
      </c>
      <c r="I71" s="144">
        <v>-1.2340458859091896</v>
      </c>
      <c r="J71" s="144">
        <v>-0.71737334883457493</v>
      </c>
      <c r="L71">
        <v>24.999999999999996</v>
      </c>
      <c r="M71">
        <v>8.8000000000000007</v>
      </c>
    </row>
    <row r="72" spans="1:13" ht="15">
      <c r="A72" s="41">
        <v>12.4</v>
      </c>
      <c r="B72" s="41">
        <v>2.6</v>
      </c>
      <c r="C72" s="29">
        <v>57</v>
      </c>
      <c r="D72" s="29">
        <v>171</v>
      </c>
      <c r="E72" s="29">
        <v>41</v>
      </c>
      <c r="G72">
        <v>39</v>
      </c>
      <c r="H72" s="144">
        <v>11.956848976532719</v>
      </c>
      <c r="I72" s="144">
        <v>2.5431510234672814</v>
      </c>
      <c r="J72" s="144">
        <v>1.4783800076872122</v>
      </c>
      <c r="L72">
        <v>25.666666666666664</v>
      </c>
      <c r="M72">
        <v>8.9</v>
      </c>
    </row>
    <row r="73" spans="1:13" ht="15">
      <c r="A73" s="41">
        <v>8.1</v>
      </c>
      <c r="B73" s="41">
        <v>3.3</v>
      </c>
      <c r="C73" s="29">
        <v>79</v>
      </c>
      <c r="D73" s="29">
        <v>122</v>
      </c>
      <c r="E73" s="29">
        <v>74</v>
      </c>
      <c r="G73">
        <v>40</v>
      </c>
      <c r="H73" s="144">
        <v>8.5366612708021297</v>
      </c>
      <c r="I73" s="144">
        <v>-2.6366612708021293</v>
      </c>
      <c r="J73" s="144">
        <v>-1.5327392175406824</v>
      </c>
      <c r="L73">
        <v>26.333333333333332</v>
      </c>
      <c r="M73">
        <v>9</v>
      </c>
    </row>
    <row r="74" spans="1:13" ht="15">
      <c r="A74" s="41">
        <v>9.5</v>
      </c>
      <c r="B74" s="41">
        <v>2</v>
      </c>
      <c r="C74" s="29">
        <v>53</v>
      </c>
      <c r="D74" s="29">
        <v>110</v>
      </c>
      <c r="E74" s="29">
        <v>31</v>
      </c>
      <c r="G74">
        <v>41</v>
      </c>
      <c r="H74" s="144">
        <v>9.0187373396147219</v>
      </c>
      <c r="I74" s="144">
        <v>-1.8737339614721904E-2</v>
      </c>
      <c r="J74" s="144">
        <v>-1.0892356776312721E-2</v>
      </c>
      <c r="L74">
        <v>26.999999999999996</v>
      </c>
      <c r="M74">
        <v>9</v>
      </c>
    </row>
    <row r="75" spans="1:13" ht="15">
      <c r="A75" s="41">
        <v>8.4</v>
      </c>
      <c r="B75" s="41">
        <v>1.8</v>
      </c>
      <c r="C75" s="29">
        <v>47</v>
      </c>
      <c r="D75" s="29">
        <v>73</v>
      </c>
      <c r="E75" s="29">
        <v>22</v>
      </c>
      <c r="G75">
        <v>42</v>
      </c>
      <c r="H75" s="144">
        <v>18.110551772380116</v>
      </c>
      <c r="I75" s="144">
        <v>-2.3105517723801157</v>
      </c>
      <c r="J75" s="144">
        <v>-1.3431658267608046</v>
      </c>
      <c r="L75">
        <v>27.666666666666664</v>
      </c>
      <c r="M75">
        <v>9</v>
      </c>
    </row>
    <row r="76" spans="1:13" ht="15">
      <c r="A76" s="41">
        <v>9</v>
      </c>
      <c r="B76" s="41">
        <v>1.8</v>
      </c>
      <c r="C76" s="29">
        <v>39</v>
      </c>
      <c r="D76" s="29">
        <v>89</v>
      </c>
      <c r="E76" s="29">
        <v>16</v>
      </c>
      <c r="G76">
        <v>43</v>
      </c>
      <c r="H76" s="144">
        <v>13.527008834545526</v>
      </c>
      <c r="I76" s="144">
        <v>0.47299116545447362</v>
      </c>
      <c r="J76" s="144">
        <v>0.27495837894330399</v>
      </c>
      <c r="L76">
        <v>28.333333333333332</v>
      </c>
      <c r="M76">
        <v>9</v>
      </c>
    </row>
    <row r="77" spans="1:13" ht="15">
      <c r="A77" s="41">
        <v>15.5</v>
      </c>
      <c r="B77" s="41">
        <v>3.1</v>
      </c>
      <c r="C77" s="29">
        <v>75</v>
      </c>
      <c r="D77" s="29">
        <v>166</v>
      </c>
      <c r="E77" s="29">
        <v>97</v>
      </c>
      <c r="G77">
        <v>44</v>
      </c>
      <c r="H77" s="144">
        <v>15.745768201738159</v>
      </c>
      <c r="I77" s="144">
        <v>-0.4457682017381579</v>
      </c>
      <c r="J77" s="144">
        <v>-0.25913317433027827</v>
      </c>
      <c r="L77">
        <v>28.999999999999996</v>
      </c>
      <c r="M77">
        <v>9.1</v>
      </c>
    </row>
    <row r="78" spans="1:13" ht="15">
      <c r="A78" s="41">
        <v>10.4</v>
      </c>
      <c r="B78" s="41">
        <v>2.1</v>
      </c>
      <c r="C78" s="29">
        <v>51</v>
      </c>
      <c r="D78" s="29">
        <v>118</v>
      </c>
      <c r="E78" s="29">
        <v>26</v>
      </c>
      <c r="G78">
        <v>45</v>
      </c>
      <c r="H78" s="144">
        <v>15.036140059747442</v>
      </c>
      <c r="I78" s="144">
        <v>-0.63614005974744181</v>
      </c>
      <c r="J78" s="144">
        <v>-0.36979980258402689</v>
      </c>
      <c r="L78">
        <v>29.666666666666664</v>
      </c>
      <c r="M78">
        <v>9.1</v>
      </c>
    </row>
    <row r="79" spans="1:13" ht="15">
      <c r="A79" s="41">
        <v>12.7</v>
      </c>
      <c r="B79" s="41">
        <v>2.2000000000000002</v>
      </c>
      <c r="C79" s="29">
        <v>51</v>
      </c>
      <c r="D79" s="29">
        <v>117</v>
      </c>
      <c r="E79" s="29">
        <v>23</v>
      </c>
      <c r="G79">
        <v>46</v>
      </c>
      <c r="H79" s="144">
        <v>15.267630372638573</v>
      </c>
      <c r="I79" s="144">
        <v>-0.46763037263857221</v>
      </c>
      <c r="J79" s="144">
        <v>-0.27184205244470044</v>
      </c>
      <c r="L79">
        <v>30.333333333333332</v>
      </c>
      <c r="M79">
        <v>9.1</v>
      </c>
    </row>
    <row r="80" spans="1:13" ht="15">
      <c r="A80" s="41">
        <v>14</v>
      </c>
      <c r="B80" s="41">
        <v>3</v>
      </c>
      <c r="C80" s="29">
        <v>74</v>
      </c>
      <c r="D80" s="29">
        <v>175</v>
      </c>
      <c r="E80" s="29">
        <v>84</v>
      </c>
      <c r="G80">
        <v>47</v>
      </c>
      <c r="H80" s="144">
        <v>12.182652174511128</v>
      </c>
      <c r="I80" s="144">
        <v>-8.2652174511128607E-2</v>
      </c>
      <c r="J80" s="144">
        <v>-4.8047214365796453E-2</v>
      </c>
      <c r="L80">
        <v>30.999999999999996</v>
      </c>
      <c r="M80">
        <v>9.1999999999999993</v>
      </c>
    </row>
    <row r="81" spans="1:13" ht="15">
      <c r="A81" s="41">
        <v>9.4</v>
      </c>
      <c r="B81" s="41">
        <v>2</v>
      </c>
      <c r="C81" s="29">
        <v>50</v>
      </c>
      <c r="D81" s="29">
        <v>102</v>
      </c>
      <c r="E81" s="29">
        <v>28</v>
      </c>
      <c r="G81">
        <v>48</v>
      </c>
      <c r="H81" s="144">
        <v>9.7407897374364776</v>
      </c>
      <c r="I81" s="144">
        <v>-1.7407897374364776</v>
      </c>
      <c r="J81" s="144">
        <v>-1.011952778920866</v>
      </c>
      <c r="L81">
        <v>31.666666666666664</v>
      </c>
      <c r="M81">
        <v>9.3000000000000007</v>
      </c>
    </row>
    <row r="82" spans="1:13" ht="15">
      <c r="A82" s="41">
        <v>14</v>
      </c>
      <c r="B82" s="41">
        <v>2.5</v>
      </c>
      <c r="C82" s="29">
        <v>70</v>
      </c>
      <c r="D82" s="29">
        <v>182</v>
      </c>
      <c r="E82" s="29">
        <v>74</v>
      </c>
      <c r="G82">
        <v>49</v>
      </c>
      <c r="H82" s="144">
        <v>10.097763094093631</v>
      </c>
      <c r="I82" s="144">
        <v>-1.6977630940936308</v>
      </c>
      <c r="J82" s="144">
        <v>-0.98694060751264634</v>
      </c>
      <c r="L82">
        <v>32.333333333333336</v>
      </c>
      <c r="M82">
        <v>9.4</v>
      </c>
    </row>
    <row r="83" spans="1:13" ht="15">
      <c r="A83" s="41">
        <v>15.9</v>
      </c>
      <c r="B83" s="41">
        <v>2.5</v>
      </c>
      <c r="C83" s="29">
        <v>66</v>
      </c>
      <c r="D83" s="29">
        <v>230</v>
      </c>
      <c r="E83" s="29">
        <v>65</v>
      </c>
      <c r="G83">
        <v>50</v>
      </c>
      <c r="H83" s="144">
        <v>10.302148496032045</v>
      </c>
      <c r="I83" s="144">
        <v>0.29785150396795501</v>
      </c>
      <c r="J83" s="144">
        <v>0.17314650394825762</v>
      </c>
      <c r="L83">
        <v>33</v>
      </c>
      <c r="M83">
        <v>9.4</v>
      </c>
    </row>
    <row r="84" spans="1:13" ht="15">
      <c r="A84" s="41">
        <v>7.5</v>
      </c>
      <c r="B84" s="41">
        <v>1.6</v>
      </c>
      <c r="C84" s="29">
        <v>43</v>
      </c>
      <c r="D84" s="29">
        <v>59</v>
      </c>
      <c r="E84" s="29">
        <v>17</v>
      </c>
      <c r="G84">
        <v>51</v>
      </c>
      <c r="H84" s="144">
        <v>9.4862303043330023</v>
      </c>
      <c r="I84" s="144">
        <v>1.4137696956669981</v>
      </c>
      <c r="J84" s="144">
        <v>0.82185007270961785</v>
      </c>
      <c r="L84">
        <v>33.666666666666664</v>
      </c>
      <c r="M84">
        <v>9.4</v>
      </c>
    </row>
    <row r="85" spans="1:13" ht="15">
      <c r="A85" s="41">
        <v>8.1</v>
      </c>
      <c r="B85" s="41">
        <v>1.9</v>
      </c>
      <c r="C85" s="29">
        <v>49</v>
      </c>
      <c r="D85" s="29">
        <v>71</v>
      </c>
      <c r="E85" s="29">
        <v>23</v>
      </c>
      <c r="G85">
        <v>52</v>
      </c>
      <c r="H85" s="144">
        <v>10.949891773024385</v>
      </c>
      <c r="I85" s="144">
        <v>-2.2498917730243857</v>
      </c>
      <c r="J85" s="144">
        <v>-1.3079030643505862</v>
      </c>
      <c r="L85">
        <v>34.333333333333336</v>
      </c>
      <c r="M85">
        <v>9.4</v>
      </c>
    </row>
    <row r="86" spans="1:13" ht="15">
      <c r="A86" s="41">
        <v>10.3</v>
      </c>
      <c r="B86" s="41">
        <v>2.1</v>
      </c>
      <c r="C86" s="29">
        <v>49</v>
      </c>
      <c r="D86" s="29">
        <v>46</v>
      </c>
      <c r="E86" s="29">
        <v>17</v>
      </c>
      <c r="G86">
        <v>53</v>
      </c>
      <c r="H86" s="144">
        <v>12.142516860694649</v>
      </c>
      <c r="I86" s="144">
        <v>-2.6425168606946485</v>
      </c>
      <c r="J86" s="144">
        <v>-1.536143178591534</v>
      </c>
      <c r="L86">
        <v>35</v>
      </c>
      <c r="M86">
        <v>9.5</v>
      </c>
    </row>
    <row r="87" spans="1:13" ht="15">
      <c r="A87" s="41">
        <v>7.7</v>
      </c>
      <c r="B87" s="41">
        <v>1.9</v>
      </c>
      <c r="C87" s="29">
        <v>46</v>
      </c>
      <c r="D87" s="29">
        <v>43</v>
      </c>
      <c r="E87" s="29">
        <v>21</v>
      </c>
      <c r="G87">
        <v>54</v>
      </c>
      <c r="H87" s="144">
        <v>8.8123680721768824</v>
      </c>
      <c r="I87" s="144">
        <v>-2.0123680721768826</v>
      </c>
      <c r="J87" s="144">
        <v>-1.1698262110907764</v>
      </c>
      <c r="L87">
        <v>35.666666666666664</v>
      </c>
      <c r="M87">
        <v>9.5</v>
      </c>
    </row>
    <row r="88" spans="1:13" ht="15">
      <c r="A88" s="41">
        <v>8.5</v>
      </c>
      <c r="B88" s="41">
        <v>1.9</v>
      </c>
      <c r="C88" s="29">
        <v>53</v>
      </c>
      <c r="D88" s="29">
        <v>125</v>
      </c>
      <c r="E88" s="29">
        <v>34</v>
      </c>
      <c r="G88">
        <v>55</v>
      </c>
      <c r="H88" s="144">
        <v>8.780321640080313</v>
      </c>
      <c r="I88" s="144">
        <v>-1.5803216400803128</v>
      </c>
      <c r="J88" s="144">
        <v>-0.91866975136416174</v>
      </c>
      <c r="L88">
        <v>36.333333333333336</v>
      </c>
      <c r="M88">
        <v>9.5</v>
      </c>
    </row>
    <row r="89" spans="1:13" ht="15">
      <c r="A89" s="41">
        <v>10.7</v>
      </c>
      <c r="B89" s="41">
        <v>2.2000000000000002</v>
      </c>
      <c r="C89" s="29">
        <v>62</v>
      </c>
      <c r="D89" s="29">
        <v>118</v>
      </c>
      <c r="E89" s="29">
        <v>50</v>
      </c>
      <c r="G89">
        <v>56</v>
      </c>
      <c r="H89" s="144">
        <v>12.01967042386841</v>
      </c>
      <c r="I89" s="144">
        <v>-0.71967042386840951</v>
      </c>
      <c r="J89" s="144">
        <v>-0.41835752456426095</v>
      </c>
      <c r="L89">
        <v>37</v>
      </c>
      <c r="M89">
        <v>9.6</v>
      </c>
    </row>
    <row r="90" spans="1:13" ht="15">
      <c r="A90" s="41">
        <v>7.4</v>
      </c>
      <c r="B90" s="41">
        <v>1.8</v>
      </c>
      <c r="C90" s="29">
        <v>51</v>
      </c>
      <c r="D90" s="29">
        <v>101</v>
      </c>
      <c r="E90" s="29">
        <v>28</v>
      </c>
      <c r="G90">
        <v>57</v>
      </c>
      <c r="H90" s="144">
        <v>10.740501178618389</v>
      </c>
      <c r="I90" s="144">
        <v>-1.3405011786183891</v>
      </c>
      <c r="J90" s="144">
        <v>-0.77925774932888781</v>
      </c>
      <c r="L90">
        <v>37.666666666666664</v>
      </c>
      <c r="M90">
        <v>9.6999999999999993</v>
      </c>
    </row>
    <row r="91" spans="1:13" ht="15">
      <c r="A91" s="41">
        <v>14.8</v>
      </c>
      <c r="B91" s="41">
        <v>2.6</v>
      </c>
      <c r="C91" s="29">
        <v>70</v>
      </c>
      <c r="D91" s="29">
        <v>213</v>
      </c>
      <c r="E91" s="29">
        <v>75</v>
      </c>
      <c r="G91">
        <v>58</v>
      </c>
      <c r="H91" s="144">
        <v>7.7267161155325104</v>
      </c>
      <c r="I91" s="144">
        <v>0.87328388446748928</v>
      </c>
      <c r="J91" s="144">
        <v>0.507655826932362</v>
      </c>
      <c r="L91">
        <v>38.333333333333336</v>
      </c>
      <c r="M91">
        <v>9.6999999999999993</v>
      </c>
    </row>
    <row r="92" spans="1:13" ht="15">
      <c r="A92" s="41">
        <v>7.3</v>
      </c>
      <c r="B92" s="41">
        <v>1.9</v>
      </c>
      <c r="C92" s="29">
        <v>56</v>
      </c>
      <c r="D92" s="29">
        <v>115</v>
      </c>
      <c r="E92" s="29">
        <v>37</v>
      </c>
      <c r="G92">
        <v>59</v>
      </c>
      <c r="H92" s="144">
        <v>16.479815673183126</v>
      </c>
      <c r="I92" s="144">
        <v>0.62018432681687585</v>
      </c>
      <c r="J92" s="144">
        <v>0.36052444443389042</v>
      </c>
      <c r="L92">
        <v>39</v>
      </c>
      <c r="M92">
        <v>9.6999999999999993</v>
      </c>
    </row>
    <row r="93" spans="1:13" ht="15">
      <c r="A93" s="41">
        <v>7.6</v>
      </c>
      <c r="B93" s="41">
        <v>1.8</v>
      </c>
      <c r="C93" s="29">
        <v>42</v>
      </c>
      <c r="D93" s="29">
        <v>121</v>
      </c>
      <c r="E93" s="29">
        <v>14</v>
      </c>
      <c r="G93">
        <v>60</v>
      </c>
      <c r="H93" s="144">
        <v>13.625578654351523</v>
      </c>
      <c r="I93" s="144">
        <v>1.7744213456484772</v>
      </c>
      <c r="J93" s="144">
        <v>1.0315034452982019</v>
      </c>
      <c r="L93">
        <v>39.666666666666664</v>
      </c>
      <c r="M93">
        <v>9.6999999999999993</v>
      </c>
    </row>
    <row r="94" spans="1:13" ht="15">
      <c r="A94" s="41">
        <v>9</v>
      </c>
      <c r="B94" s="41">
        <v>1.9</v>
      </c>
      <c r="C94" s="29">
        <v>56</v>
      </c>
      <c r="D94" s="29">
        <v>69</v>
      </c>
      <c r="E94" s="29">
        <v>38</v>
      </c>
      <c r="G94">
        <v>61</v>
      </c>
      <c r="H94" s="144">
        <v>12.376042120469318</v>
      </c>
      <c r="I94" s="144">
        <v>-1.3760421204693181</v>
      </c>
      <c r="J94" s="144">
        <v>-0.79991834612472845</v>
      </c>
      <c r="L94">
        <v>40.333333333333336</v>
      </c>
      <c r="M94">
        <v>9.8000000000000007</v>
      </c>
    </row>
    <row r="95" spans="1:13" ht="15">
      <c r="A95" s="41">
        <v>12.9</v>
      </c>
      <c r="B95" s="41">
        <v>2.1</v>
      </c>
      <c r="C95" s="29">
        <v>60</v>
      </c>
      <c r="D95" s="29">
        <v>178</v>
      </c>
      <c r="E95" s="29">
        <v>49</v>
      </c>
      <c r="G95">
        <v>62</v>
      </c>
      <c r="H95" s="144">
        <v>14.291115182594092</v>
      </c>
      <c r="I95" s="144">
        <v>1.3088848174059073</v>
      </c>
      <c r="J95" s="144">
        <v>0.7608785827355391</v>
      </c>
      <c r="L95">
        <v>41</v>
      </c>
      <c r="M95">
        <v>9.8000000000000007</v>
      </c>
    </row>
    <row r="96" spans="1:13" ht="15">
      <c r="A96" s="41">
        <v>9</v>
      </c>
      <c r="B96" s="41">
        <v>1.9</v>
      </c>
      <c r="C96" s="29">
        <v>48</v>
      </c>
      <c r="D96" s="29">
        <v>85</v>
      </c>
      <c r="E96" s="29">
        <v>22</v>
      </c>
      <c r="G96">
        <v>63</v>
      </c>
      <c r="H96" s="144">
        <v>9.1294300985457646</v>
      </c>
      <c r="I96" s="144">
        <v>-1.5294300985457649</v>
      </c>
      <c r="J96" s="144">
        <v>-0.8890855713957686</v>
      </c>
      <c r="L96">
        <v>41.666666666666664</v>
      </c>
      <c r="M96">
        <v>10</v>
      </c>
    </row>
    <row r="97" spans="1:13" ht="15">
      <c r="A97" s="41">
        <v>18.2</v>
      </c>
      <c r="B97" s="41">
        <v>3.6</v>
      </c>
      <c r="C97" s="29">
        <v>88</v>
      </c>
      <c r="D97" s="29">
        <v>282</v>
      </c>
      <c r="E97" s="29">
        <v>29</v>
      </c>
      <c r="G97">
        <v>64</v>
      </c>
      <c r="H97" s="144">
        <v>11.916668103219601</v>
      </c>
      <c r="I97" s="144">
        <v>-0.51666810321960099</v>
      </c>
      <c r="J97" s="144">
        <v>-0.30034857834283785</v>
      </c>
      <c r="L97">
        <v>42.333333333333336</v>
      </c>
      <c r="M97">
        <v>10.3</v>
      </c>
    </row>
    <row r="98" spans="1:13" ht="15">
      <c r="A98" s="41">
        <v>14.4</v>
      </c>
      <c r="B98" s="41">
        <v>3</v>
      </c>
      <c r="C98" s="29">
        <v>75</v>
      </c>
      <c r="D98" s="29">
        <v>156</v>
      </c>
      <c r="E98" s="29">
        <v>55</v>
      </c>
      <c r="G98">
        <v>65</v>
      </c>
      <c r="H98" s="144">
        <v>20.150172330844594</v>
      </c>
      <c r="I98" s="144">
        <v>3.3498276691554061</v>
      </c>
      <c r="J98" s="144">
        <v>1.9473158336168779</v>
      </c>
      <c r="L98">
        <v>43</v>
      </c>
      <c r="M98">
        <v>10.3</v>
      </c>
    </row>
    <row r="99" spans="1:13" ht="15">
      <c r="A99" s="41">
        <v>8.8000000000000007</v>
      </c>
      <c r="B99" s="41">
        <v>2</v>
      </c>
      <c r="C99" s="29">
        <v>56</v>
      </c>
      <c r="D99" s="29">
        <v>86</v>
      </c>
      <c r="E99" s="29">
        <v>37</v>
      </c>
      <c r="G99">
        <v>66</v>
      </c>
      <c r="H99" s="144">
        <v>15.660161723812898</v>
      </c>
      <c r="I99" s="144">
        <v>-3.2601617238128977</v>
      </c>
      <c r="J99" s="144">
        <v>-1.8951913865268233</v>
      </c>
      <c r="L99">
        <v>43.666666666666664</v>
      </c>
      <c r="M99">
        <v>10.3</v>
      </c>
    </row>
    <row r="100" spans="1:13" ht="15">
      <c r="A100" s="41">
        <v>12.5</v>
      </c>
      <c r="B100" s="41">
        <v>2.5</v>
      </c>
      <c r="C100" s="29">
        <v>60</v>
      </c>
      <c r="D100" s="29">
        <v>212</v>
      </c>
      <c r="E100" s="29">
        <v>40</v>
      </c>
      <c r="G100">
        <v>67</v>
      </c>
      <c r="H100" s="144">
        <v>12.198807188980261</v>
      </c>
      <c r="I100" s="144">
        <v>1.2011928110197392</v>
      </c>
      <c r="J100" s="144">
        <v>0.69827525805686097</v>
      </c>
      <c r="L100">
        <v>44.333333333333336</v>
      </c>
      <c r="M100">
        <v>10.4</v>
      </c>
    </row>
    <row r="101" spans="1:13" ht="15">
      <c r="A101" s="41">
        <v>13.3</v>
      </c>
      <c r="B101" s="41">
        <v>2.2000000000000002</v>
      </c>
      <c r="C101" s="29">
        <v>58</v>
      </c>
      <c r="D101" s="29">
        <v>157</v>
      </c>
      <c r="E101" s="29">
        <v>45</v>
      </c>
      <c r="G101">
        <v>68</v>
      </c>
      <c r="H101" s="144">
        <v>11.979567830883132</v>
      </c>
      <c r="I101" s="144">
        <v>1.8204321691168683</v>
      </c>
      <c r="J101" s="144">
        <v>1.0582503749634942</v>
      </c>
      <c r="L101">
        <v>45</v>
      </c>
      <c r="M101">
        <v>10.4</v>
      </c>
    </row>
    <row r="102" spans="1:13" ht="15">
      <c r="A102" s="41">
        <v>12.5</v>
      </c>
      <c r="B102" s="41">
        <v>2.4</v>
      </c>
      <c r="C102" s="29">
        <v>67</v>
      </c>
      <c r="D102" s="29">
        <v>91</v>
      </c>
      <c r="E102" s="29">
        <v>43</v>
      </c>
      <c r="G102">
        <v>69</v>
      </c>
      <c r="H102" s="144">
        <v>11.554911555562022</v>
      </c>
      <c r="I102" s="144">
        <v>4.508844443797777E-2</v>
      </c>
      <c r="J102" s="144">
        <v>2.6210733935864348E-2</v>
      </c>
      <c r="L102">
        <v>45.666666666666664</v>
      </c>
      <c r="M102">
        <v>10.5</v>
      </c>
    </row>
    <row r="103" spans="1:13" ht="15">
      <c r="A103" s="41">
        <v>13.2</v>
      </c>
      <c r="B103" s="41">
        <v>2.8</v>
      </c>
      <c r="C103" s="29">
        <v>73</v>
      </c>
      <c r="D103" s="29">
        <v>169</v>
      </c>
      <c r="E103" s="29">
        <v>83</v>
      </c>
      <c r="G103">
        <v>70</v>
      </c>
      <c r="H103" s="144">
        <v>13.962026184959413</v>
      </c>
      <c r="I103" s="144">
        <v>-2.1620261849594122</v>
      </c>
      <c r="J103" s="144">
        <v>-1.2568251977353997</v>
      </c>
      <c r="L103">
        <v>46.333333333333336</v>
      </c>
      <c r="M103">
        <v>10.5</v>
      </c>
    </row>
    <row r="104" spans="1:13" ht="15">
      <c r="A104" s="41">
        <v>11.1</v>
      </c>
      <c r="B104" s="41">
        <v>2.5</v>
      </c>
      <c r="C104" s="29">
        <v>70</v>
      </c>
      <c r="D104" s="29">
        <v>175</v>
      </c>
      <c r="E104" s="29">
        <v>49</v>
      </c>
      <c r="G104">
        <v>71</v>
      </c>
      <c r="H104" s="144">
        <v>13.169209161282422</v>
      </c>
      <c r="I104" s="144">
        <v>-0.76920916128242212</v>
      </c>
      <c r="J104" s="144">
        <v>-0.44715529485911854</v>
      </c>
      <c r="L104">
        <v>47</v>
      </c>
      <c r="M104">
        <v>10.5</v>
      </c>
    </row>
    <row r="105" spans="1:13" ht="15">
      <c r="A105" s="41">
        <v>8.3000000000000007</v>
      </c>
      <c r="B105" s="41">
        <v>1.9</v>
      </c>
      <c r="C105" s="29">
        <v>49</v>
      </c>
      <c r="D105" s="29">
        <v>77</v>
      </c>
      <c r="E105" s="29">
        <v>24</v>
      </c>
      <c r="G105">
        <v>72</v>
      </c>
      <c r="H105" s="144">
        <v>13.394088092734577</v>
      </c>
      <c r="I105" s="144">
        <v>-5.2940880927345777</v>
      </c>
      <c r="J105" s="144">
        <v>-3.077549828150981</v>
      </c>
      <c r="L105">
        <v>47.666666666666664</v>
      </c>
      <c r="M105">
        <v>10.6</v>
      </c>
    </row>
    <row r="106" spans="1:13" ht="15">
      <c r="A106" s="41">
        <v>9.3000000000000007</v>
      </c>
      <c r="B106" s="41">
        <v>1.9</v>
      </c>
      <c r="C106" s="29">
        <v>55</v>
      </c>
      <c r="D106" s="29">
        <v>125</v>
      </c>
      <c r="E106" s="29">
        <v>35</v>
      </c>
      <c r="G106">
        <v>73</v>
      </c>
      <c r="H106" s="144">
        <v>9.6490513184755624</v>
      </c>
      <c r="I106" s="144">
        <v>-0.14905131847556241</v>
      </c>
      <c r="J106" s="144">
        <v>-8.6646246062596854E-2</v>
      </c>
      <c r="L106">
        <v>48.333333333333336</v>
      </c>
      <c r="M106">
        <v>10.7</v>
      </c>
    </row>
    <row r="107" spans="1:13" ht="15">
      <c r="A107" s="41">
        <v>8.1999999999999993</v>
      </c>
      <c r="B107" s="41">
        <v>1.7</v>
      </c>
      <c r="C107" s="29">
        <v>49</v>
      </c>
      <c r="D107" s="29">
        <v>102</v>
      </c>
      <c r="E107" s="29">
        <v>25</v>
      </c>
      <c r="G107">
        <v>74</v>
      </c>
      <c r="H107" s="144">
        <v>8.1344850455767386</v>
      </c>
      <c r="I107" s="144">
        <v>0.26551495442326178</v>
      </c>
      <c r="J107" s="144">
        <v>0.15434867876079231</v>
      </c>
      <c r="L107">
        <v>49</v>
      </c>
      <c r="M107">
        <v>10.7</v>
      </c>
    </row>
    <row r="108" spans="1:13" ht="15">
      <c r="A108" s="41">
        <v>14.8</v>
      </c>
      <c r="B108" s="41">
        <v>3.3</v>
      </c>
      <c r="C108" s="29">
        <v>74</v>
      </c>
      <c r="D108" s="29">
        <v>249</v>
      </c>
      <c r="E108" s="29">
        <v>58</v>
      </c>
      <c r="G108">
        <v>75</v>
      </c>
      <c r="H108" s="144">
        <v>8.8474190284540661</v>
      </c>
      <c r="I108" s="144">
        <v>0.15258097154593386</v>
      </c>
      <c r="J108" s="144">
        <v>8.8698097677053708E-2</v>
      </c>
      <c r="L108">
        <v>49.666666666666664</v>
      </c>
      <c r="M108">
        <v>10.9</v>
      </c>
    </row>
    <row r="109" spans="1:13" ht="15">
      <c r="A109" s="41">
        <v>10.7</v>
      </c>
      <c r="B109" s="41">
        <v>2</v>
      </c>
      <c r="C109" s="29">
        <v>53</v>
      </c>
      <c r="D109" s="29">
        <v>134</v>
      </c>
      <c r="E109" s="29">
        <v>31</v>
      </c>
      <c r="G109">
        <v>76</v>
      </c>
      <c r="H109" s="144">
        <v>14.406958837193082</v>
      </c>
      <c r="I109" s="144">
        <v>1.0930411628069177</v>
      </c>
      <c r="J109" s="144">
        <v>0.63540473521301277</v>
      </c>
      <c r="L109">
        <v>50.333333333333336</v>
      </c>
      <c r="M109">
        <v>11</v>
      </c>
    </row>
    <row r="110" spans="1:13" ht="15">
      <c r="A110" s="41">
        <v>8.8000000000000007</v>
      </c>
      <c r="B110" s="41">
        <v>2.1</v>
      </c>
      <c r="C110" s="29">
        <v>58</v>
      </c>
      <c r="D110" s="29">
        <v>129</v>
      </c>
      <c r="E110" s="29">
        <v>39</v>
      </c>
      <c r="G110">
        <v>77</v>
      </c>
      <c r="H110" s="144">
        <v>10.215193268071554</v>
      </c>
      <c r="I110" s="144">
        <v>0.18480673192844677</v>
      </c>
      <c r="J110" s="144">
        <v>0.10743151910676951</v>
      </c>
      <c r="L110">
        <v>51</v>
      </c>
      <c r="M110">
        <v>11.1</v>
      </c>
    </row>
    <row r="111" spans="1:13" ht="15">
      <c r="A111" s="41">
        <v>9.6999999999999993</v>
      </c>
      <c r="B111" s="41">
        <v>2</v>
      </c>
      <c r="C111" s="29">
        <v>54</v>
      </c>
      <c r="D111" s="29">
        <v>51</v>
      </c>
      <c r="E111" s="29">
        <v>26</v>
      </c>
      <c r="G111">
        <v>78</v>
      </c>
      <c r="H111" s="144">
        <v>10.466543402610476</v>
      </c>
      <c r="I111" s="144">
        <v>2.2334565973895231</v>
      </c>
      <c r="J111" s="144">
        <v>1.2983489974244773</v>
      </c>
      <c r="L111">
        <v>51.666666666666664</v>
      </c>
      <c r="M111">
        <v>11.1</v>
      </c>
    </row>
    <row r="112" spans="1:13" ht="15">
      <c r="A112" s="41">
        <v>9.6999999999999993</v>
      </c>
      <c r="B112" s="41">
        <v>1.9</v>
      </c>
      <c r="C112" s="29">
        <v>55</v>
      </c>
      <c r="D112" s="29">
        <v>33</v>
      </c>
      <c r="E112" s="29">
        <v>94</v>
      </c>
      <c r="G112">
        <v>79</v>
      </c>
      <c r="H112" s="144">
        <v>14.26428200844965</v>
      </c>
      <c r="I112" s="144">
        <v>-0.26428200844964955</v>
      </c>
      <c r="J112" s="144">
        <v>-0.15363194481100836</v>
      </c>
      <c r="L112">
        <v>52.333333333333336</v>
      </c>
      <c r="M112">
        <v>11.2</v>
      </c>
    </row>
    <row r="113" spans="1:13" ht="15">
      <c r="A113" s="41">
        <v>10.5</v>
      </c>
      <c r="B113" s="41">
        <v>2.2000000000000002</v>
      </c>
      <c r="C113" s="29">
        <v>65</v>
      </c>
      <c r="D113" s="29">
        <v>121</v>
      </c>
      <c r="E113" s="29">
        <v>54</v>
      </c>
      <c r="G113">
        <v>80</v>
      </c>
      <c r="H113" s="144">
        <v>9.5128591645417</v>
      </c>
      <c r="I113" s="144">
        <v>-0.11285916454169964</v>
      </c>
      <c r="J113" s="144">
        <v>-6.5607087822591059E-2</v>
      </c>
      <c r="L113">
        <v>53</v>
      </c>
      <c r="M113">
        <v>11.3</v>
      </c>
    </row>
    <row r="114" spans="1:13" ht="15">
      <c r="A114" s="41">
        <v>8.9</v>
      </c>
      <c r="B114" s="41">
        <v>1.7</v>
      </c>
      <c r="C114" s="29">
        <v>39</v>
      </c>
      <c r="D114" s="29">
        <v>116</v>
      </c>
      <c r="E114" s="29">
        <v>8</v>
      </c>
      <c r="G114">
        <v>81</v>
      </c>
      <c r="H114" s="144">
        <v>12.977501489989107</v>
      </c>
      <c r="I114" s="144">
        <v>1.0224985100108928</v>
      </c>
      <c r="J114" s="144">
        <v>0.59439700636776382</v>
      </c>
      <c r="L114">
        <v>53.666666666666664</v>
      </c>
      <c r="M114">
        <v>11.4</v>
      </c>
    </row>
    <row r="115" spans="1:13" ht="15">
      <c r="A115" s="41">
        <v>7.9</v>
      </c>
      <c r="B115" s="41">
        <v>1.8</v>
      </c>
      <c r="C115" s="29">
        <v>42</v>
      </c>
      <c r="D115" s="29">
        <v>68</v>
      </c>
      <c r="E115" s="29">
        <v>17</v>
      </c>
      <c r="G115">
        <v>82</v>
      </c>
      <c r="H115" s="144">
        <v>14.40673354462532</v>
      </c>
      <c r="I115" s="144">
        <v>1.4932664553746804</v>
      </c>
      <c r="J115" s="144">
        <v>0.86806298698142492</v>
      </c>
      <c r="L115">
        <v>54.333333333333336</v>
      </c>
      <c r="M115">
        <v>11.4</v>
      </c>
    </row>
    <row r="116" spans="1:13" ht="15">
      <c r="A116" s="41">
        <v>21</v>
      </c>
      <c r="B116" s="41">
        <v>3.3</v>
      </c>
      <c r="C116" s="29">
        <v>89</v>
      </c>
      <c r="D116" s="29">
        <v>296</v>
      </c>
      <c r="E116" s="29">
        <v>27</v>
      </c>
      <c r="G116">
        <v>83</v>
      </c>
      <c r="H116" s="144">
        <v>7.2303240792937205</v>
      </c>
      <c r="I116" s="144">
        <v>0.26967592070627955</v>
      </c>
      <c r="J116" s="144">
        <v>0.15676752424370319</v>
      </c>
      <c r="L116">
        <v>55</v>
      </c>
      <c r="M116">
        <v>11.4</v>
      </c>
    </row>
    <row r="117" spans="1:13" ht="15">
      <c r="A117" s="41">
        <v>12.7</v>
      </c>
      <c r="B117" s="41">
        <v>2.2000000000000002</v>
      </c>
      <c r="C117" s="29">
        <v>65</v>
      </c>
      <c r="D117" s="29">
        <v>165</v>
      </c>
      <c r="E117" s="29">
        <v>62</v>
      </c>
      <c r="G117">
        <v>84</v>
      </c>
      <c r="H117" s="144">
        <v>8.3171187641050821</v>
      </c>
      <c r="I117" s="144">
        <v>-0.21711876410508246</v>
      </c>
      <c r="J117" s="144">
        <v>-0.12621509190165459</v>
      </c>
      <c r="L117">
        <v>55.666666666666664</v>
      </c>
      <c r="M117">
        <v>11.6</v>
      </c>
    </row>
    <row r="118" spans="1:13" ht="15">
      <c r="A118" s="41">
        <v>9.4</v>
      </c>
      <c r="B118" s="41">
        <v>1.9</v>
      </c>
      <c r="C118" s="29">
        <v>49</v>
      </c>
      <c r="D118" s="29">
        <v>92</v>
      </c>
      <c r="E118" s="29">
        <v>25</v>
      </c>
      <c r="G118">
        <v>85</v>
      </c>
      <c r="H118" s="144">
        <v>8.1689940489993056</v>
      </c>
      <c r="I118" s="144">
        <v>2.1310059510006951</v>
      </c>
      <c r="J118" s="144">
        <v>1.2387925707717744</v>
      </c>
      <c r="L118">
        <v>56.333333333333336</v>
      </c>
      <c r="M118">
        <v>11.6</v>
      </c>
    </row>
    <row r="119" spans="1:13" ht="15">
      <c r="A119" s="41">
        <v>7.5</v>
      </c>
      <c r="B119" s="41">
        <v>1.8</v>
      </c>
      <c r="C119" s="29">
        <v>51</v>
      </c>
      <c r="D119" s="29">
        <v>109</v>
      </c>
      <c r="E119" s="29">
        <v>29</v>
      </c>
      <c r="G119">
        <v>86</v>
      </c>
      <c r="H119" s="144">
        <v>7.6248425870680805</v>
      </c>
      <c r="I119" s="144">
        <v>7.5157412931919687E-2</v>
      </c>
      <c r="J119" s="144">
        <v>4.3690372959666234E-2</v>
      </c>
      <c r="L119">
        <v>57</v>
      </c>
      <c r="M119">
        <v>11.7</v>
      </c>
    </row>
    <row r="120" spans="1:13" ht="15">
      <c r="A120" s="41">
        <v>11.8</v>
      </c>
      <c r="B120" s="41">
        <v>1.8</v>
      </c>
      <c r="C120" s="29">
        <v>53</v>
      </c>
      <c r="D120" s="29">
        <v>125</v>
      </c>
      <c r="E120" s="29">
        <v>32</v>
      </c>
      <c r="G120">
        <v>87</v>
      </c>
      <c r="H120" s="144">
        <v>9.7938555221353667</v>
      </c>
      <c r="I120" s="144">
        <v>-1.2938555221353667</v>
      </c>
      <c r="J120" s="144">
        <v>-0.75214177967014251</v>
      </c>
      <c r="L120">
        <v>57.666666666666664</v>
      </c>
      <c r="M120">
        <v>11.8</v>
      </c>
    </row>
    <row r="121" spans="1:13" ht="15">
      <c r="A121" s="41">
        <v>11.4</v>
      </c>
      <c r="B121" s="41">
        <v>3.6</v>
      </c>
      <c r="C121" s="29">
        <v>96</v>
      </c>
      <c r="D121" s="29">
        <v>199</v>
      </c>
      <c r="E121" s="29">
        <v>65</v>
      </c>
      <c r="G121">
        <v>88</v>
      </c>
      <c r="H121" s="144">
        <v>10.321785643191182</v>
      </c>
      <c r="I121" s="144">
        <v>0.37821435680881699</v>
      </c>
      <c r="J121" s="144">
        <v>0.21986289393231015</v>
      </c>
      <c r="L121">
        <v>58.333333333333336</v>
      </c>
      <c r="M121">
        <v>11.8</v>
      </c>
    </row>
    <row r="122" spans="1:13" ht="15">
      <c r="A122" s="41">
        <v>7.2</v>
      </c>
      <c r="B122" s="41">
        <v>1.9</v>
      </c>
      <c r="C122" s="29">
        <v>56</v>
      </c>
      <c r="D122" s="29">
        <v>113</v>
      </c>
      <c r="E122" s="29">
        <v>36</v>
      </c>
      <c r="G122">
        <v>89</v>
      </c>
      <c r="H122" s="144">
        <v>8.8262528753341982</v>
      </c>
      <c r="I122" s="144">
        <v>-1.4262528753341979</v>
      </c>
      <c r="J122" s="144">
        <v>-0.82910677240305353</v>
      </c>
      <c r="L122">
        <v>59</v>
      </c>
      <c r="M122">
        <v>11.8</v>
      </c>
    </row>
    <row r="123" spans="1:13" ht="15">
      <c r="A123" s="41">
        <v>20.399999999999999</v>
      </c>
      <c r="B123" s="41">
        <v>3.3</v>
      </c>
      <c r="C123" s="29">
        <v>79</v>
      </c>
      <c r="D123" s="29">
        <v>284</v>
      </c>
      <c r="E123" s="29">
        <v>39</v>
      </c>
      <c r="G123">
        <v>90</v>
      </c>
      <c r="H123" s="144">
        <v>14.173750237705267</v>
      </c>
      <c r="I123" s="144">
        <v>0.62624976229473361</v>
      </c>
      <c r="J123" s="144">
        <v>0.36405039254536209</v>
      </c>
      <c r="L123">
        <v>59.666666666666664</v>
      </c>
      <c r="M123">
        <v>12</v>
      </c>
    </row>
    <row r="124" spans="1:13" ht="15">
      <c r="A124" s="41">
        <v>9.8000000000000007</v>
      </c>
      <c r="B124" s="41">
        <v>1.9</v>
      </c>
      <c r="C124" s="29">
        <v>64</v>
      </c>
      <c r="D124" s="29">
        <v>115</v>
      </c>
      <c r="E124" s="29">
        <v>50</v>
      </c>
      <c r="G124">
        <v>91</v>
      </c>
      <c r="H124" s="144">
        <v>9.4207063840994412</v>
      </c>
      <c r="I124" s="144">
        <v>-2.1207063840994413</v>
      </c>
      <c r="J124" s="144">
        <v>-1.2328052449487523</v>
      </c>
      <c r="L124">
        <v>60.333333333333336</v>
      </c>
      <c r="M124">
        <v>12.1</v>
      </c>
    </row>
    <row r="125" spans="1:13" ht="15">
      <c r="A125" s="41">
        <v>16.2</v>
      </c>
      <c r="B125" s="41">
        <v>2.9</v>
      </c>
      <c r="C125" s="29">
        <v>67</v>
      </c>
      <c r="D125" s="29">
        <v>188</v>
      </c>
      <c r="E125" s="29">
        <v>49</v>
      </c>
      <c r="G125">
        <v>92</v>
      </c>
      <c r="H125" s="144">
        <v>9.6134791762534011</v>
      </c>
      <c r="I125" s="144">
        <v>-2.0134791762534014</v>
      </c>
      <c r="J125" s="144">
        <v>-1.1704721161267053</v>
      </c>
      <c r="L125">
        <v>61</v>
      </c>
      <c r="M125">
        <v>12.2</v>
      </c>
    </row>
    <row r="126" spans="1:13" ht="15">
      <c r="A126" s="41">
        <v>11.4</v>
      </c>
      <c r="B126" s="41">
        <v>2.2999999999999998</v>
      </c>
      <c r="C126" s="29">
        <v>65</v>
      </c>
      <c r="D126" s="29">
        <v>139</v>
      </c>
      <c r="E126" s="29">
        <v>59</v>
      </c>
      <c r="G126">
        <v>93</v>
      </c>
      <c r="H126" s="144">
        <v>8.1289071614843884</v>
      </c>
      <c r="I126" s="144">
        <v>0.87109283851561159</v>
      </c>
      <c r="J126" s="144">
        <v>0.50638213201558746</v>
      </c>
      <c r="L126">
        <v>61.666666666666664</v>
      </c>
      <c r="M126">
        <v>12.4</v>
      </c>
    </row>
    <row r="127" spans="1:13" ht="15">
      <c r="A127" s="41">
        <v>18.3</v>
      </c>
      <c r="B127" s="41">
        <v>3.2</v>
      </c>
      <c r="C127" s="29">
        <v>89</v>
      </c>
      <c r="D127" s="29">
        <v>232</v>
      </c>
      <c r="E127" s="29">
        <v>89</v>
      </c>
      <c r="G127">
        <v>94</v>
      </c>
      <c r="H127" s="144">
        <v>11.780362754343267</v>
      </c>
      <c r="I127" s="144">
        <v>1.1196372456567332</v>
      </c>
      <c r="J127" s="144">
        <v>0.6508655225611244</v>
      </c>
      <c r="L127">
        <v>62.333333333333336</v>
      </c>
      <c r="M127">
        <v>12.4</v>
      </c>
    </row>
    <row r="128" spans="1:13" ht="15">
      <c r="A128" s="41">
        <v>8.6999999999999993</v>
      </c>
      <c r="B128" s="41">
        <v>1.8</v>
      </c>
      <c r="C128" s="29">
        <v>53</v>
      </c>
      <c r="D128" s="29">
        <v>83</v>
      </c>
      <c r="E128" s="29">
        <v>109</v>
      </c>
      <c r="G128">
        <v>95</v>
      </c>
      <c r="H128" s="144">
        <v>8.7433336868398932</v>
      </c>
      <c r="I128" s="144">
        <v>0.2566663131601068</v>
      </c>
      <c r="J128" s="144">
        <v>0.14920480243652698</v>
      </c>
      <c r="L128">
        <v>63</v>
      </c>
      <c r="M128">
        <v>12.5</v>
      </c>
    </row>
    <row r="129" spans="1:13" ht="15">
      <c r="A129" s="41">
        <v>9.1</v>
      </c>
      <c r="B129" s="41">
        <v>1.8</v>
      </c>
      <c r="C129" s="29">
        <v>44</v>
      </c>
      <c r="D129" s="29">
        <v>100</v>
      </c>
      <c r="E129" s="29">
        <v>20</v>
      </c>
      <c r="G129">
        <v>96</v>
      </c>
      <c r="H129" s="144">
        <v>18.046678042849212</v>
      </c>
      <c r="I129" s="144">
        <v>0.15332195715078711</v>
      </c>
      <c r="J129" s="144">
        <v>8.9128846104532283E-2</v>
      </c>
      <c r="L129">
        <v>63.666666666666664</v>
      </c>
      <c r="M129">
        <v>12.5</v>
      </c>
    </row>
    <row r="130" spans="1:13" ht="15">
      <c r="A130" s="41">
        <v>9.6999999999999993</v>
      </c>
      <c r="B130" s="41">
        <v>1.8</v>
      </c>
      <c r="C130" s="29">
        <v>46</v>
      </c>
      <c r="D130" s="29">
        <v>113</v>
      </c>
      <c r="E130" s="29">
        <v>22</v>
      </c>
      <c r="G130">
        <v>97</v>
      </c>
      <c r="H130" s="144">
        <v>13.401061020935549</v>
      </c>
      <c r="I130" s="144">
        <v>0.99893897906445162</v>
      </c>
      <c r="J130" s="144">
        <v>0.58070142194501084</v>
      </c>
      <c r="L130">
        <v>64.333333333333329</v>
      </c>
      <c r="M130">
        <v>12.5</v>
      </c>
    </row>
    <row r="131" spans="1:13" ht="15">
      <c r="A131" s="41">
        <v>6.6</v>
      </c>
      <c r="B131" s="41">
        <v>1.6</v>
      </c>
      <c r="C131" s="29">
        <v>58</v>
      </c>
      <c r="D131" s="29">
        <v>100</v>
      </c>
      <c r="E131" s="29">
        <v>39</v>
      </c>
      <c r="G131">
        <v>98</v>
      </c>
      <c r="H131" s="144">
        <v>8.9093000794974593</v>
      </c>
      <c r="I131" s="144">
        <v>-0.10930007949745857</v>
      </c>
      <c r="J131" s="144">
        <v>-6.3538126865686939E-2</v>
      </c>
      <c r="L131">
        <v>64.999999999999986</v>
      </c>
      <c r="M131">
        <v>12.7</v>
      </c>
    </row>
    <row r="132" spans="1:13" ht="15">
      <c r="A132" s="41">
        <v>9.1</v>
      </c>
      <c r="B132" s="41">
        <v>2.2000000000000002</v>
      </c>
      <c r="C132" s="29">
        <v>62</v>
      </c>
      <c r="D132" s="29">
        <v>123</v>
      </c>
      <c r="E132" s="29">
        <v>43</v>
      </c>
      <c r="G132">
        <v>99</v>
      </c>
      <c r="H132" s="144">
        <v>13.890591590580604</v>
      </c>
      <c r="I132" s="144">
        <v>-1.3905915905806037</v>
      </c>
      <c r="J132" s="144">
        <v>-0.8083762180861197</v>
      </c>
      <c r="L132">
        <v>65.666666666666657</v>
      </c>
      <c r="M132">
        <v>12.7</v>
      </c>
    </row>
    <row r="133" spans="1:13" ht="15">
      <c r="A133" s="41">
        <v>9.6999999999999993</v>
      </c>
      <c r="B133" s="41">
        <v>2.1</v>
      </c>
      <c r="C133" s="29">
        <v>62</v>
      </c>
      <c r="D133" s="29">
        <v>106</v>
      </c>
      <c r="E133" s="29">
        <v>49</v>
      </c>
      <c r="G133">
        <v>100</v>
      </c>
      <c r="H133" s="144">
        <v>11.535750034851226</v>
      </c>
      <c r="I133" s="144">
        <v>1.7642499651487746</v>
      </c>
      <c r="J133" s="144">
        <v>1.0255906365650271</v>
      </c>
      <c r="L133">
        <v>66.333333333333329</v>
      </c>
      <c r="M133">
        <v>12.8</v>
      </c>
    </row>
    <row r="134" spans="1:13" ht="15">
      <c r="A134" s="41">
        <v>7.8</v>
      </c>
      <c r="B134" s="41">
        <v>2.1</v>
      </c>
      <c r="C134" s="29">
        <v>46</v>
      </c>
      <c r="D134" s="29">
        <v>126</v>
      </c>
      <c r="E134" s="29">
        <v>24</v>
      </c>
      <c r="G134">
        <v>101</v>
      </c>
      <c r="H134" s="144">
        <v>9.9076600540063389</v>
      </c>
      <c r="I134" s="144">
        <v>2.5923399459936611</v>
      </c>
      <c r="J134" s="144">
        <v>1.5069744242168015</v>
      </c>
      <c r="L134">
        <v>66.999999999999986</v>
      </c>
      <c r="M134">
        <v>12.9</v>
      </c>
    </row>
    <row r="135" spans="1:13" ht="15">
      <c r="A135" s="41">
        <v>13.9</v>
      </c>
      <c r="B135" s="41">
        <v>2.4</v>
      </c>
      <c r="C135" s="29">
        <v>66</v>
      </c>
      <c r="D135" s="29">
        <v>200</v>
      </c>
      <c r="E135" s="29">
        <v>62</v>
      </c>
      <c r="G135">
        <v>102</v>
      </c>
      <c r="H135" s="144">
        <v>13.506163941852675</v>
      </c>
      <c r="I135" s="144">
        <v>-0.30616394185267559</v>
      </c>
      <c r="J135" s="144">
        <v>-0.17797867548290686</v>
      </c>
      <c r="L135">
        <v>67.666666666666657</v>
      </c>
      <c r="M135">
        <v>13.1</v>
      </c>
    </row>
    <row r="136" spans="1:13" ht="15">
      <c r="A136" s="41">
        <v>10.3</v>
      </c>
      <c r="B136" s="41">
        <v>2.2000000000000002</v>
      </c>
      <c r="C136" s="29">
        <v>56</v>
      </c>
      <c r="D136" s="29">
        <v>47</v>
      </c>
      <c r="E136" s="29">
        <v>30</v>
      </c>
      <c r="G136">
        <v>103</v>
      </c>
      <c r="H136" s="144">
        <v>12.533155677085198</v>
      </c>
      <c r="I136" s="144">
        <v>-1.4331556770851979</v>
      </c>
      <c r="J136" s="144">
        <v>-0.8331194967798361</v>
      </c>
      <c r="L136">
        <v>68.333333333333329</v>
      </c>
      <c r="M136">
        <v>13.1</v>
      </c>
    </row>
    <row r="137" spans="1:13" ht="15">
      <c r="A137" s="41">
        <v>11.7</v>
      </c>
      <c r="B137" s="41">
        <v>3</v>
      </c>
      <c r="C137" s="29">
        <v>82</v>
      </c>
      <c r="D137" s="29">
        <v>202</v>
      </c>
      <c r="E137" s="29">
        <v>61</v>
      </c>
      <c r="G137">
        <v>104</v>
      </c>
      <c r="H137" s="144">
        <v>8.49674994051386</v>
      </c>
      <c r="I137" s="144">
        <v>-0.1967499405138593</v>
      </c>
      <c r="J137" s="144">
        <v>-0.11437432377600992</v>
      </c>
      <c r="L137">
        <v>68.999999999999986</v>
      </c>
      <c r="M137">
        <v>13.2</v>
      </c>
    </row>
    <row r="138" spans="1:13" ht="15">
      <c r="A138" s="41">
        <v>9.4</v>
      </c>
      <c r="B138" s="41">
        <v>1.8</v>
      </c>
      <c r="C138" s="29">
        <v>44</v>
      </c>
      <c r="D138" s="29">
        <v>97</v>
      </c>
      <c r="E138" s="29">
        <v>21</v>
      </c>
      <c r="G138">
        <v>105</v>
      </c>
      <c r="H138" s="144">
        <v>9.7238836073110075</v>
      </c>
      <c r="I138" s="144">
        <v>-0.42388360731100683</v>
      </c>
      <c r="J138" s="144">
        <v>-0.2464112610113702</v>
      </c>
      <c r="L138">
        <v>69.666666666666657</v>
      </c>
      <c r="M138">
        <v>13.3</v>
      </c>
    </row>
    <row r="139" spans="1:13" ht="15">
      <c r="A139" s="41">
        <v>9.5</v>
      </c>
      <c r="B139" s="41">
        <v>1.9</v>
      </c>
      <c r="C139" s="29">
        <v>44</v>
      </c>
      <c r="D139" s="29">
        <v>49</v>
      </c>
      <c r="E139" s="29">
        <v>15</v>
      </c>
      <c r="G139">
        <v>106</v>
      </c>
      <c r="H139" s="144">
        <v>8.5956209268587269</v>
      </c>
      <c r="I139" s="144">
        <v>-0.39562092685872763</v>
      </c>
      <c r="J139" s="144">
        <v>-0.22998165012363941</v>
      </c>
      <c r="L139">
        <v>70.333333333333329</v>
      </c>
      <c r="M139">
        <v>13.4</v>
      </c>
    </row>
    <row r="140" spans="1:13" ht="15">
      <c r="A140" s="41">
        <v>8.6999999999999993</v>
      </c>
      <c r="B140" s="41">
        <v>2.1</v>
      </c>
      <c r="C140" s="29">
        <v>51</v>
      </c>
      <c r="D140" s="29">
        <v>84</v>
      </c>
      <c r="E140" s="29">
        <v>26</v>
      </c>
      <c r="G140">
        <v>107</v>
      </c>
      <c r="H140" s="144">
        <v>17.029718594372298</v>
      </c>
      <c r="I140" s="144">
        <v>-2.2297185943722972</v>
      </c>
      <c r="J140" s="144">
        <v>-1.2961760281912909</v>
      </c>
      <c r="L140">
        <v>70.999999999999986</v>
      </c>
      <c r="M140">
        <v>13.6</v>
      </c>
    </row>
    <row r="141" spans="1:13" ht="15">
      <c r="A141" s="41">
        <v>12.8</v>
      </c>
      <c r="B141" s="41">
        <v>2.9</v>
      </c>
      <c r="C141" s="29">
        <v>70</v>
      </c>
      <c r="D141" s="29">
        <v>209</v>
      </c>
      <c r="E141" s="29">
        <v>57</v>
      </c>
      <c r="G141">
        <v>108</v>
      </c>
      <c r="H141" s="144">
        <v>10.328173041101946</v>
      </c>
      <c r="I141" s="144">
        <v>0.37182695889805295</v>
      </c>
      <c r="J141" s="144">
        <v>0.21614978319477235</v>
      </c>
      <c r="L141">
        <v>71.666666666666657</v>
      </c>
      <c r="M141">
        <v>13.8</v>
      </c>
    </row>
    <row r="142" spans="1:13" ht="15">
      <c r="A142" s="41">
        <v>6.6</v>
      </c>
      <c r="B142" s="41">
        <v>1.7</v>
      </c>
      <c r="C142" s="29">
        <v>44</v>
      </c>
      <c r="D142" s="29">
        <v>70</v>
      </c>
      <c r="E142" s="29">
        <v>19</v>
      </c>
      <c r="G142">
        <v>109</v>
      </c>
      <c r="H142" s="144">
        <v>10.375137773702454</v>
      </c>
      <c r="I142" s="144">
        <v>-1.575137773702453</v>
      </c>
      <c r="J142" s="144">
        <v>-0.91565627542630668</v>
      </c>
      <c r="L142">
        <v>72.333333333333329</v>
      </c>
      <c r="M142">
        <v>13.9</v>
      </c>
    </row>
    <row r="143" spans="1:13" ht="15">
      <c r="A143" s="41">
        <v>17</v>
      </c>
      <c r="B143" s="41">
        <v>3</v>
      </c>
      <c r="C143" s="29">
        <v>75</v>
      </c>
      <c r="D143" s="29">
        <v>185</v>
      </c>
      <c r="E143" s="29">
        <v>58</v>
      </c>
      <c r="G143">
        <v>110</v>
      </c>
      <c r="H143" s="144">
        <v>7.890378691303189</v>
      </c>
      <c r="I143" s="144">
        <v>1.8096213086968103</v>
      </c>
      <c r="J143" s="144">
        <v>1.0519658249059358</v>
      </c>
      <c r="L143">
        <v>72.999999999999986</v>
      </c>
      <c r="M143">
        <v>14</v>
      </c>
    </row>
    <row r="144" spans="1:13" ht="15">
      <c r="A144" s="41">
        <v>16.7</v>
      </c>
      <c r="B144" s="41">
        <v>3</v>
      </c>
      <c r="C144" s="29">
        <v>68</v>
      </c>
      <c r="D144" s="29">
        <v>209</v>
      </c>
      <c r="E144" s="29">
        <v>51</v>
      </c>
      <c r="G144">
        <v>111</v>
      </c>
      <c r="H144" s="144">
        <v>7.7017776699552734</v>
      </c>
      <c r="I144" s="144">
        <v>1.9982223300447259</v>
      </c>
      <c r="J144" s="144">
        <v>1.1616030335566452</v>
      </c>
      <c r="L144">
        <v>73.666666666666657</v>
      </c>
      <c r="M144">
        <v>14</v>
      </c>
    </row>
    <row r="145" spans="1:13" ht="15">
      <c r="A145" s="41">
        <v>15.9</v>
      </c>
      <c r="B145" s="41">
        <v>3.4</v>
      </c>
      <c r="C145" s="29">
        <v>84</v>
      </c>
      <c r="D145" s="29">
        <v>175</v>
      </c>
      <c r="E145" s="29">
        <v>76</v>
      </c>
      <c r="G145">
        <v>112</v>
      </c>
      <c r="H145" s="144">
        <v>10.326344850663398</v>
      </c>
      <c r="I145" s="144">
        <v>0.17365514933660187</v>
      </c>
      <c r="J145" s="144">
        <v>0.10094890104526753</v>
      </c>
      <c r="L145">
        <v>74.333333333333329</v>
      </c>
      <c r="M145">
        <v>14</v>
      </c>
    </row>
    <row r="146" spans="1:13" ht="15">
      <c r="A146" s="41">
        <v>7.9</v>
      </c>
      <c r="B146" s="41">
        <v>2</v>
      </c>
      <c r="C146" s="29">
        <v>51</v>
      </c>
      <c r="D146" s="29">
        <v>118</v>
      </c>
      <c r="E146" s="29">
        <v>31</v>
      </c>
      <c r="G146">
        <v>113</v>
      </c>
      <c r="H146" s="144">
        <v>9.2234258901530577</v>
      </c>
      <c r="I146" s="144">
        <v>-0.32342589015305734</v>
      </c>
      <c r="J146" s="144">
        <v>-0.18801336041727681</v>
      </c>
      <c r="L146">
        <v>74.999999999999986</v>
      </c>
      <c r="M146">
        <v>14</v>
      </c>
    </row>
    <row r="147" spans="1:13" ht="15">
      <c r="A147" s="41">
        <v>14.1</v>
      </c>
      <c r="B147" s="41">
        <v>3.3</v>
      </c>
      <c r="C147" s="29">
        <v>88</v>
      </c>
      <c r="D147" s="29">
        <v>253</v>
      </c>
      <c r="E147" s="29">
        <v>63</v>
      </c>
      <c r="G147">
        <v>114</v>
      </c>
      <c r="H147" s="144">
        <v>8.1433042760433505</v>
      </c>
      <c r="I147" s="144">
        <v>-0.24330427604335014</v>
      </c>
      <c r="J147" s="144">
        <v>-0.1414372069012626</v>
      </c>
      <c r="L147">
        <v>75.666666666666657</v>
      </c>
      <c r="M147">
        <v>14.1</v>
      </c>
    </row>
    <row r="148" spans="1:13" ht="15">
      <c r="A148" s="41">
        <v>8.1</v>
      </c>
      <c r="B148" s="41">
        <v>1.7</v>
      </c>
      <c r="C148" s="29">
        <v>58</v>
      </c>
      <c r="D148" s="29">
        <v>20</v>
      </c>
      <c r="E148" s="29">
        <v>35</v>
      </c>
      <c r="G148">
        <v>115</v>
      </c>
      <c r="H148" s="144">
        <v>17.455622228540602</v>
      </c>
      <c r="I148" s="144">
        <v>3.5443777714593985</v>
      </c>
      <c r="J148" s="144">
        <v>2.0604113513764131</v>
      </c>
      <c r="L148">
        <v>76.333333333333329</v>
      </c>
      <c r="M148">
        <v>14.4</v>
      </c>
    </row>
    <row r="149" spans="1:13" ht="15">
      <c r="A149" s="41">
        <v>13.6</v>
      </c>
      <c r="B149" s="41">
        <v>2.9</v>
      </c>
      <c r="C149" s="29">
        <v>66</v>
      </c>
      <c r="D149" s="29">
        <v>103</v>
      </c>
      <c r="E149" s="29">
        <v>48</v>
      </c>
      <c r="G149">
        <v>116</v>
      </c>
      <c r="H149" s="144">
        <v>11.650207308162557</v>
      </c>
      <c r="I149" s="144">
        <v>1.0497926918374425</v>
      </c>
      <c r="J149" s="144">
        <v>0.61026361136534546</v>
      </c>
      <c r="L149">
        <v>76.999999999999986</v>
      </c>
      <c r="M149">
        <v>14.4</v>
      </c>
    </row>
    <row r="150" spans="1:13" ht="15">
      <c r="A150" s="41">
        <v>10</v>
      </c>
      <c r="B150" s="41">
        <v>2</v>
      </c>
      <c r="C150" s="29">
        <v>55</v>
      </c>
      <c r="D150" s="29">
        <v>120</v>
      </c>
      <c r="E150" s="29">
        <v>34</v>
      </c>
      <c r="G150">
        <v>117</v>
      </c>
      <c r="H150" s="144">
        <v>8.9310517629075328</v>
      </c>
      <c r="I150" s="144">
        <v>0.46894823709246758</v>
      </c>
      <c r="J150" s="144">
        <v>0.27260815105367109</v>
      </c>
      <c r="L150">
        <v>77.666666666666657</v>
      </c>
      <c r="M150">
        <v>14.5</v>
      </c>
    </row>
    <row r="151" spans="1:13" ht="15">
      <c r="A151" s="41">
        <v>11.6</v>
      </c>
      <c r="B151" s="41">
        <v>2.2000000000000002</v>
      </c>
      <c r="C151" s="29">
        <v>60</v>
      </c>
      <c r="D151" s="29">
        <v>102</v>
      </c>
      <c r="E151" s="29">
        <v>37</v>
      </c>
      <c r="G151">
        <v>118</v>
      </c>
      <c r="H151" s="144">
        <v>9.0624775286285075</v>
      </c>
      <c r="I151" s="144">
        <v>-1.5624775286285075</v>
      </c>
      <c r="J151" s="144">
        <v>-0.90829664438708368</v>
      </c>
      <c r="L151">
        <v>78.333333333333329</v>
      </c>
      <c r="M151">
        <v>14.5</v>
      </c>
    </row>
    <row r="152" spans="1:13">
      <c r="G152">
        <v>119</v>
      </c>
      <c r="H152" s="144">
        <v>9.4649549203927688</v>
      </c>
      <c r="I152" s="144">
        <v>2.335045079607232</v>
      </c>
      <c r="J152" s="144">
        <v>1.3574042323421376</v>
      </c>
      <c r="L152">
        <v>78.999999999999986</v>
      </c>
      <c r="M152">
        <v>14.8</v>
      </c>
    </row>
    <row r="153" spans="1:13">
      <c r="G153">
        <v>120</v>
      </c>
      <c r="H153" s="144">
        <v>15.733384956872026</v>
      </c>
      <c r="I153" s="144">
        <v>-4.3333849568720257</v>
      </c>
      <c r="J153" s="144">
        <v>-2.5190755982386652</v>
      </c>
      <c r="L153">
        <v>79.666666666666657</v>
      </c>
      <c r="M153">
        <v>14.8</v>
      </c>
    </row>
    <row r="154" spans="1:13">
      <c r="G154">
        <v>121</v>
      </c>
      <c r="H154" s="144">
        <v>9.3542621614617278</v>
      </c>
      <c r="I154" s="144">
        <v>-2.1542621614617277</v>
      </c>
      <c r="J154" s="144">
        <v>-1.2523118294720625</v>
      </c>
      <c r="L154">
        <v>80.333333333333329</v>
      </c>
      <c r="M154">
        <v>14.8</v>
      </c>
    </row>
    <row r="155" spans="1:13">
      <c r="G155">
        <v>122</v>
      </c>
      <c r="H155" s="144">
        <v>17.6333836191363</v>
      </c>
      <c r="I155" s="144">
        <v>2.7666163808636988</v>
      </c>
      <c r="J155" s="144">
        <v>1.6082844898579667</v>
      </c>
      <c r="L155">
        <v>80.999999999999986</v>
      </c>
      <c r="M155">
        <v>14.9</v>
      </c>
    </row>
    <row r="156" spans="1:13">
      <c r="G156">
        <v>123</v>
      </c>
      <c r="H156" s="144">
        <v>9.2294754365716454</v>
      </c>
      <c r="I156" s="144">
        <v>0.57052456342835534</v>
      </c>
      <c r="J156" s="144">
        <v>0.33165631953583691</v>
      </c>
      <c r="L156">
        <v>81.666666666666657</v>
      </c>
      <c r="M156">
        <v>15.3</v>
      </c>
    </row>
    <row r="157" spans="1:13">
      <c r="G157">
        <v>124</v>
      </c>
      <c r="H157" s="144">
        <v>14.257543708658897</v>
      </c>
      <c r="I157" s="144">
        <v>1.9424562913411023</v>
      </c>
      <c r="J157" s="144">
        <v>1.129185219605924</v>
      </c>
      <c r="L157">
        <v>82.333333333333329</v>
      </c>
      <c r="M157">
        <v>15.4</v>
      </c>
    </row>
    <row r="158" spans="1:13">
      <c r="G158">
        <v>125</v>
      </c>
      <c r="H158" s="144">
        <v>11.194138981632326</v>
      </c>
      <c r="I158" s="144">
        <v>0.20586101836767412</v>
      </c>
      <c r="J158" s="144">
        <v>0.11967075927011492</v>
      </c>
      <c r="L158">
        <v>82.999999999999986</v>
      </c>
      <c r="M158">
        <v>15.5</v>
      </c>
    </row>
    <row r="159" spans="1:13">
      <c r="G159">
        <v>126</v>
      </c>
      <c r="H159" s="144">
        <v>15.946178094600631</v>
      </c>
      <c r="I159" s="144">
        <v>2.3538219053993696</v>
      </c>
      <c r="J159" s="144">
        <v>1.3683195431525335</v>
      </c>
      <c r="L159">
        <v>83.666666666666657</v>
      </c>
      <c r="M159">
        <v>15.6</v>
      </c>
    </row>
    <row r="160" spans="1:13">
      <c r="G160">
        <v>127</v>
      </c>
      <c r="H160" s="144">
        <v>9.0349993287146102</v>
      </c>
      <c r="I160" s="144">
        <v>-0.33499932871461091</v>
      </c>
      <c r="J160" s="144">
        <v>-0.19474121103712308</v>
      </c>
      <c r="L160">
        <v>84.333333333333329</v>
      </c>
      <c r="M160">
        <v>15.7</v>
      </c>
    </row>
    <row r="161" spans="7:13">
      <c r="G161">
        <v>128</v>
      </c>
      <c r="H161" s="144">
        <v>8.9985294828918683</v>
      </c>
      <c r="I161" s="144">
        <v>0.10147051710813138</v>
      </c>
      <c r="J161" s="144">
        <v>5.8986659650995213E-2</v>
      </c>
      <c r="L161">
        <v>84.999999999999986</v>
      </c>
      <c r="M161">
        <v>15.8</v>
      </c>
    </row>
    <row r="162" spans="7:13">
      <c r="G162">
        <v>129</v>
      </c>
      <c r="H162" s="144">
        <v>9.3062659135756505</v>
      </c>
      <c r="I162" s="144">
        <v>0.39373408642434882</v>
      </c>
      <c r="J162" s="144">
        <v>0.22888479541460274</v>
      </c>
      <c r="L162">
        <v>85.666666666666657</v>
      </c>
      <c r="M162">
        <v>15.9</v>
      </c>
    </row>
    <row r="163" spans="7:13">
      <c r="G163">
        <v>130</v>
      </c>
      <c r="H163" s="144">
        <v>8.0085368076710779</v>
      </c>
      <c r="I163" s="144">
        <v>-1.4085368076710783</v>
      </c>
      <c r="J163" s="144">
        <v>-0.81880809961236667</v>
      </c>
      <c r="L163">
        <v>86.333333333333329</v>
      </c>
      <c r="M163">
        <v>15.9</v>
      </c>
    </row>
    <row r="164" spans="7:13">
      <c r="G164">
        <v>131</v>
      </c>
      <c r="H164" s="144">
        <v>10.394314115139737</v>
      </c>
      <c r="I164" s="144">
        <v>-1.2943141151397377</v>
      </c>
      <c r="J164" s="144">
        <v>-0.75240836813581802</v>
      </c>
      <c r="L164">
        <v>86.999999999999986</v>
      </c>
      <c r="M164">
        <v>16.100000000000001</v>
      </c>
    </row>
    <row r="165" spans="7:13">
      <c r="G165">
        <v>132</v>
      </c>
      <c r="H165" s="144">
        <v>9.6631749258875743</v>
      </c>
      <c r="I165" s="144">
        <v>3.6825074112424971E-2</v>
      </c>
      <c r="J165" s="144">
        <v>2.1407086267013979E-2</v>
      </c>
      <c r="L165">
        <v>87.666666666666657</v>
      </c>
      <c r="M165">
        <v>16.2</v>
      </c>
    </row>
    <row r="166" spans="7:13">
      <c r="G166">
        <v>133</v>
      </c>
      <c r="H166" s="144">
        <v>10.621422335550669</v>
      </c>
      <c r="I166" s="144">
        <v>-2.8214223355506691</v>
      </c>
      <c r="J166" s="144">
        <v>-1.6401441894840476</v>
      </c>
      <c r="L166">
        <v>88.333333333333329</v>
      </c>
      <c r="M166">
        <v>16.2</v>
      </c>
    </row>
    <row r="167" spans="7:13">
      <c r="G167">
        <v>134</v>
      </c>
      <c r="H167" s="144">
        <v>13.219080043847562</v>
      </c>
      <c r="I167" s="144">
        <v>0.68091995615243839</v>
      </c>
      <c r="J167" s="144">
        <v>0.39583117192881451</v>
      </c>
      <c r="L167">
        <v>88.999999999999986</v>
      </c>
      <c r="M167">
        <v>16.3</v>
      </c>
    </row>
    <row r="168" spans="7:13">
      <c r="G168">
        <v>135</v>
      </c>
      <c r="H168" s="144">
        <v>8.3551702804407793</v>
      </c>
      <c r="I168" s="144">
        <v>1.9448297195592215</v>
      </c>
      <c r="J168" s="144">
        <v>1.1305649366557453</v>
      </c>
      <c r="L168">
        <v>89.666666666666657</v>
      </c>
      <c r="M168">
        <v>16.7</v>
      </c>
    </row>
    <row r="169" spans="7:13">
      <c r="G169">
        <v>136</v>
      </c>
      <c r="H169" s="144">
        <v>14.482436151797984</v>
      </c>
      <c r="I169" s="144">
        <v>-2.7824361517979845</v>
      </c>
      <c r="J169" s="144">
        <v>-1.6174808108234251</v>
      </c>
      <c r="L169">
        <v>90.333333333333329</v>
      </c>
      <c r="M169">
        <v>16.8</v>
      </c>
    </row>
    <row r="170" spans="7:13">
      <c r="G170">
        <v>137</v>
      </c>
      <c r="H170" s="144">
        <v>8.9234900133157513</v>
      </c>
      <c r="I170" s="144">
        <v>0.47650998668424904</v>
      </c>
      <c r="J170" s="144">
        <v>0.27700393381154492</v>
      </c>
      <c r="L170">
        <v>90.999999999999986</v>
      </c>
      <c r="M170">
        <v>16.899999999999999</v>
      </c>
    </row>
    <row r="171" spans="7:13">
      <c r="G171">
        <v>138</v>
      </c>
      <c r="H171" s="144">
        <v>7.8153412037881251</v>
      </c>
      <c r="I171" s="144">
        <v>1.6846587962118749</v>
      </c>
      <c r="J171" s="144">
        <v>0.97932284048882534</v>
      </c>
      <c r="L171">
        <v>91.666666666666657</v>
      </c>
      <c r="M171">
        <v>17</v>
      </c>
    </row>
    <row r="172" spans="7:13">
      <c r="G172">
        <v>139</v>
      </c>
      <c r="H172" s="144">
        <v>9.2531041610175091</v>
      </c>
      <c r="I172" s="144">
        <v>-0.55310416101750981</v>
      </c>
      <c r="J172" s="144">
        <v>-0.32152952234117105</v>
      </c>
      <c r="L172">
        <v>92.333333333333329</v>
      </c>
      <c r="M172">
        <v>17.100000000000001</v>
      </c>
    </row>
    <row r="173" spans="7:13">
      <c r="G173">
        <v>140</v>
      </c>
      <c r="H173" s="144">
        <v>14.810847191109627</v>
      </c>
      <c r="I173" s="144">
        <v>-2.010847191109626</v>
      </c>
      <c r="J173" s="144">
        <v>-1.1689420952269702</v>
      </c>
      <c r="L173">
        <v>92.999999999999986</v>
      </c>
      <c r="M173">
        <v>17.100000000000001</v>
      </c>
    </row>
    <row r="174" spans="7:13">
      <c r="G174">
        <v>141</v>
      </c>
      <c r="H174" s="144">
        <v>7.8305774736184732</v>
      </c>
      <c r="I174" s="144">
        <v>-1.2305774736184736</v>
      </c>
      <c r="J174" s="144">
        <v>-0.7153570976006941</v>
      </c>
      <c r="L174">
        <v>93.666666666666657</v>
      </c>
      <c r="M174">
        <v>18.2</v>
      </c>
    </row>
    <row r="175" spans="7:13">
      <c r="G175">
        <v>142</v>
      </c>
      <c r="H175" s="144">
        <v>14.251218673032307</v>
      </c>
      <c r="I175" s="144">
        <v>2.7487813269676931</v>
      </c>
      <c r="J175" s="144">
        <v>1.5979166482030378</v>
      </c>
      <c r="L175">
        <v>94.333333333333329</v>
      </c>
      <c r="M175">
        <v>18.2</v>
      </c>
    </row>
    <row r="176" spans="7:13">
      <c r="G176">
        <v>143</v>
      </c>
      <c r="H176" s="144">
        <v>15.140764487411309</v>
      </c>
      <c r="I176" s="144">
        <v>1.5592355125886908</v>
      </c>
      <c r="J176" s="144">
        <v>0.90641200141714651</v>
      </c>
      <c r="L176">
        <v>94.999999999999986</v>
      </c>
      <c r="M176">
        <v>18.3</v>
      </c>
    </row>
    <row r="177" spans="7:13">
      <c r="G177">
        <v>144</v>
      </c>
      <c r="H177" s="144">
        <v>15.023159180502422</v>
      </c>
      <c r="I177" s="144">
        <v>0.87684081949757875</v>
      </c>
      <c r="J177" s="144">
        <v>0.50972353804688209</v>
      </c>
      <c r="L177">
        <v>95.666666666666657</v>
      </c>
      <c r="M177">
        <v>18.5</v>
      </c>
    </row>
    <row r="178" spans="7:13">
      <c r="G178">
        <v>145</v>
      </c>
      <c r="H178" s="144">
        <v>9.9552478865942309</v>
      </c>
      <c r="I178" s="144">
        <v>-2.0552478865942305</v>
      </c>
      <c r="J178" s="144">
        <v>-1.1947530281704466</v>
      </c>
      <c r="L178">
        <v>96.333333333333329</v>
      </c>
      <c r="M178">
        <v>19</v>
      </c>
    </row>
    <row r="179" spans="7:13">
      <c r="G179">
        <v>146</v>
      </c>
      <c r="H179" s="144">
        <v>16.633400652868488</v>
      </c>
      <c r="I179" s="144">
        <v>-2.5334006528684885</v>
      </c>
      <c r="J179" s="144">
        <v>-1.4727119396771795</v>
      </c>
      <c r="L179">
        <v>96.999999999999986</v>
      </c>
      <c r="M179">
        <v>19.3</v>
      </c>
    </row>
    <row r="180" spans="7:13">
      <c r="G180">
        <v>147</v>
      </c>
      <c r="H180" s="144">
        <v>6.0145938594793025</v>
      </c>
      <c r="I180" s="144">
        <v>2.0854061405206972</v>
      </c>
      <c r="J180" s="144">
        <v>1.2122845704423075</v>
      </c>
      <c r="L180">
        <v>97.666666666666657</v>
      </c>
      <c r="M180">
        <v>19.5</v>
      </c>
    </row>
    <row r="181" spans="7:13">
      <c r="G181">
        <v>148</v>
      </c>
      <c r="H181" s="144">
        <v>11.882381525559875</v>
      </c>
      <c r="I181" s="144">
        <v>1.7176184744401244</v>
      </c>
      <c r="J181" s="144">
        <v>0.99848290172892196</v>
      </c>
      <c r="L181">
        <v>98.333333333333329</v>
      </c>
      <c r="M181">
        <v>20.399999999999999</v>
      </c>
    </row>
    <row r="182" spans="7:13">
      <c r="G182">
        <v>149</v>
      </c>
      <c r="H182" s="144">
        <v>9.8817482795832277</v>
      </c>
      <c r="I182" s="144">
        <v>0.11825172041677234</v>
      </c>
      <c r="J182" s="144">
        <v>6.87418787659832E-2</v>
      </c>
      <c r="L182">
        <v>98.999999999999986</v>
      </c>
      <c r="M182">
        <v>21</v>
      </c>
    </row>
    <row r="183" spans="7:13" ht="14" thickBot="1">
      <c r="G183" s="134">
        <v>150</v>
      </c>
      <c r="H183" s="145">
        <v>9.8208007939051019</v>
      </c>
      <c r="I183" s="145">
        <v>1.7791992060948978</v>
      </c>
      <c r="J183" s="145">
        <v>1.0342809025936313</v>
      </c>
      <c r="L183" s="134">
        <v>99.666666666666657</v>
      </c>
      <c r="M183" s="134">
        <v>23.5</v>
      </c>
    </row>
  </sheetData>
  <sortState xmlns:xlrd2="http://schemas.microsoft.com/office/spreadsheetml/2017/richdata2" ref="M34:M183">
    <sortCondition ref="M34"/>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B5C94-C0EC-4A44-A99B-50A36EE57676}">
  <dimension ref="A1:O151"/>
  <sheetViews>
    <sheetView workbookViewId="0">
      <selection activeCell="K22" sqref="K22"/>
    </sheetView>
  </sheetViews>
  <sheetFormatPr baseColWidth="10" defaultRowHeight="13"/>
  <cols>
    <col min="7" max="7" width="17.1640625" bestFit="1" customWidth="1"/>
  </cols>
  <sheetData>
    <row r="1" spans="1:12" ht="15">
      <c r="A1" s="39" t="s">
        <v>51</v>
      </c>
      <c r="B1" s="39" t="s">
        <v>52</v>
      </c>
      <c r="C1" s="39" t="s">
        <v>53</v>
      </c>
      <c r="D1" s="39" t="s">
        <v>55</v>
      </c>
    </row>
    <row r="2" spans="1:12" ht="15">
      <c r="A2" s="41">
        <v>12.5</v>
      </c>
      <c r="B2" s="41">
        <v>2.2999999999999998</v>
      </c>
      <c r="C2" s="29">
        <v>60</v>
      </c>
      <c r="D2" s="29">
        <v>171</v>
      </c>
    </row>
    <row r="3" spans="1:12" ht="15">
      <c r="A3" s="41">
        <v>14.5</v>
      </c>
      <c r="B3" s="41">
        <v>2.7</v>
      </c>
      <c r="C3" s="29">
        <v>69</v>
      </c>
      <c r="D3" s="29">
        <v>213</v>
      </c>
    </row>
    <row r="4" spans="1:12" ht="15">
      <c r="A4" s="41">
        <v>19</v>
      </c>
      <c r="B4" s="41">
        <v>3.1</v>
      </c>
      <c r="C4" s="29">
        <v>79</v>
      </c>
      <c r="D4" s="29">
        <v>255</v>
      </c>
      <c r="G4" t="s">
        <v>286</v>
      </c>
    </row>
    <row r="5" spans="1:12" ht="16" thickBot="1">
      <c r="A5" s="41">
        <v>18.2</v>
      </c>
      <c r="B5" s="41">
        <v>2.6</v>
      </c>
      <c r="C5" s="29">
        <v>66</v>
      </c>
      <c r="D5" s="29">
        <v>287</v>
      </c>
    </row>
    <row r="6" spans="1:12" ht="15">
      <c r="A6" s="41">
        <v>7.6</v>
      </c>
      <c r="B6" s="41">
        <v>2</v>
      </c>
      <c r="C6" s="29">
        <v>51</v>
      </c>
      <c r="D6" s="29">
        <v>112</v>
      </c>
      <c r="G6" s="141" t="s">
        <v>287</v>
      </c>
      <c r="H6" s="141"/>
    </row>
    <row r="7" spans="1:12" ht="15">
      <c r="A7" s="41">
        <v>18.5</v>
      </c>
      <c r="B7" s="41">
        <v>2.7</v>
      </c>
      <c r="C7" s="29">
        <v>62</v>
      </c>
      <c r="D7" s="29">
        <v>238</v>
      </c>
      <c r="G7" t="s">
        <v>288</v>
      </c>
      <c r="H7">
        <v>0.87543870613536656</v>
      </c>
    </row>
    <row r="8" spans="1:12" ht="15">
      <c r="A8" s="41">
        <v>13.1</v>
      </c>
      <c r="B8" s="41">
        <v>2.4</v>
      </c>
      <c r="C8" s="29">
        <v>61</v>
      </c>
      <c r="D8" s="29">
        <v>124</v>
      </c>
      <c r="G8" t="s">
        <v>289</v>
      </c>
      <c r="H8">
        <v>0.76639292819996463</v>
      </c>
    </row>
    <row r="9" spans="1:12" ht="15">
      <c r="A9" s="41">
        <v>14.9</v>
      </c>
      <c r="B9" s="41">
        <v>2.5</v>
      </c>
      <c r="C9" s="29">
        <v>59</v>
      </c>
      <c r="D9" s="29">
        <v>214</v>
      </c>
      <c r="G9" t="s">
        <v>290</v>
      </c>
      <c r="H9">
        <v>0.761592782889005</v>
      </c>
    </row>
    <row r="10" spans="1:12" ht="15">
      <c r="A10" s="41">
        <v>17.100000000000001</v>
      </c>
      <c r="B10" s="41">
        <v>2.7</v>
      </c>
      <c r="C10" s="29">
        <v>65</v>
      </c>
      <c r="D10" s="29">
        <v>215</v>
      </c>
      <c r="G10" t="s">
        <v>272</v>
      </c>
      <c r="H10">
        <v>1.7436052092256691</v>
      </c>
    </row>
    <row r="11" spans="1:12" ht="16" thickBot="1">
      <c r="A11" s="41">
        <v>9.1999999999999993</v>
      </c>
      <c r="B11" s="41">
        <v>2.1</v>
      </c>
      <c r="C11" s="29">
        <v>55</v>
      </c>
      <c r="D11" s="29">
        <v>154</v>
      </c>
      <c r="G11" s="134" t="s">
        <v>291</v>
      </c>
      <c r="H11" s="134">
        <v>150</v>
      </c>
    </row>
    <row r="12" spans="1:12" ht="15">
      <c r="A12" s="41">
        <v>10.3</v>
      </c>
      <c r="B12" s="41">
        <v>2.2000000000000002</v>
      </c>
      <c r="C12" s="29">
        <v>65</v>
      </c>
      <c r="D12" s="29">
        <v>97</v>
      </c>
    </row>
    <row r="13" spans="1:12" ht="16" thickBot="1">
      <c r="A13" s="41">
        <v>19.3</v>
      </c>
      <c r="B13" s="41">
        <v>3.1</v>
      </c>
      <c r="C13" s="29">
        <v>74</v>
      </c>
      <c r="D13" s="29">
        <v>301</v>
      </c>
      <c r="G13" t="s">
        <v>292</v>
      </c>
    </row>
    <row r="14" spans="1:12" ht="15">
      <c r="A14" s="41">
        <v>8.1</v>
      </c>
      <c r="B14" s="41">
        <v>1.8</v>
      </c>
      <c r="C14" s="29">
        <v>43</v>
      </c>
      <c r="D14" s="29">
        <v>123</v>
      </c>
      <c r="G14" s="135"/>
      <c r="H14" s="135" t="s">
        <v>297</v>
      </c>
      <c r="I14" s="135" t="s">
        <v>298</v>
      </c>
      <c r="J14" s="135" t="s">
        <v>299</v>
      </c>
      <c r="K14" s="135" t="s">
        <v>300</v>
      </c>
      <c r="L14" s="135" t="s">
        <v>301</v>
      </c>
    </row>
    <row r="15" spans="1:12" ht="15">
      <c r="A15" s="41">
        <v>9.1</v>
      </c>
      <c r="B15" s="41">
        <v>3.3</v>
      </c>
      <c r="C15" s="29">
        <v>78</v>
      </c>
      <c r="D15" s="29">
        <v>148</v>
      </c>
      <c r="G15" t="s">
        <v>293</v>
      </c>
      <c r="H15">
        <v>3</v>
      </c>
      <c r="I15">
        <v>1456.1787009900545</v>
      </c>
      <c r="J15">
        <v>485.39290033001816</v>
      </c>
      <c r="K15">
        <v>159.6603599583008</v>
      </c>
      <c r="L15">
        <v>6.7442202997867641E-46</v>
      </c>
    </row>
    <row r="16" spans="1:12" ht="15">
      <c r="A16" s="41">
        <v>15.7</v>
      </c>
      <c r="B16" s="41">
        <v>2.8</v>
      </c>
      <c r="C16" s="29">
        <v>67</v>
      </c>
      <c r="D16" s="29">
        <v>228</v>
      </c>
      <c r="G16" t="s">
        <v>294</v>
      </c>
      <c r="H16">
        <v>146</v>
      </c>
      <c r="I16">
        <v>443.8632323432779</v>
      </c>
      <c r="J16">
        <v>3.0401591256388896</v>
      </c>
    </row>
    <row r="17" spans="1:15" ht="16" thickBot="1">
      <c r="A17" s="41">
        <v>9.8000000000000007</v>
      </c>
      <c r="B17" s="41">
        <v>2.1</v>
      </c>
      <c r="C17" s="29">
        <v>62</v>
      </c>
      <c r="D17" s="29">
        <v>136</v>
      </c>
      <c r="G17" s="134" t="s">
        <v>295</v>
      </c>
      <c r="H17" s="134">
        <v>149</v>
      </c>
      <c r="I17" s="134">
        <v>1900.0419333333325</v>
      </c>
      <c r="J17" s="134"/>
      <c r="K17" s="134"/>
      <c r="L17" s="134"/>
    </row>
    <row r="18" spans="1:15" ht="16" thickBot="1">
      <c r="A18" s="41">
        <v>19.5</v>
      </c>
      <c r="B18" s="41">
        <v>3.8</v>
      </c>
      <c r="C18" s="29">
        <v>99</v>
      </c>
      <c r="D18" s="29">
        <v>369</v>
      </c>
    </row>
    <row r="19" spans="1:15" ht="15">
      <c r="A19" s="41">
        <v>16.2</v>
      </c>
      <c r="B19" s="41">
        <v>2.6</v>
      </c>
      <c r="C19" s="29">
        <v>67</v>
      </c>
      <c r="D19" s="29">
        <v>187</v>
      </c>
      <c r="G19" s="135"/>
      <c r="H19" s="135" t="s">
        <v>302</v>
      </c>
      <c r="I19" s="135" t="s">
        <v>272</v>
      </c>
      <c r="J19" s="135" t="s">
        <v>303</v>
      </c>
      <c r="K19" s="135" t="s">
        <v>304</v>
      </c>
      <c r="L19" s="135" t="s">
        <v>305</v>
      </c>
      <c r="M19" s="135" t="s">
        <v>306</v>
      </c>
      <c r="N19" s="135" t="s">
        <v>307</v>
      </c>
      <c r="O19" s="135" t="s">
        <v>308</v>
      </c>
    </row>
    <row r="20" spans="1:15" ht="15">
      <c r="A20" s="41">
        <v>8</v>
      </c>
      <c r="B20" s="41">
        <v>1.9</v>
      </c>
      <c r="C20" s="29">
        <v>51</v>
      </c>
      <c r="D20" s="29">
        <v>66</v>
      </c>
      <c r="G20" t="s">
        <v>296</v>
      </c>
      <c r="H20">
        <v>1.8795434580668839</v>
      </c>
      <c r="I20">
        <v>0.6859988300874329</v>
      </c>
      <c r="J20">
        <v>2.7398639409156567</v>
      </c>
      <c r="K20">
        <v>6.9134690311912069E-3</v>
      </c>
      <c r="L20">
        <v>0.52377265116714466</v>
      </c>
      <c r="M20">
        <v>3.2353142649666231</v>
      </c>
      <c r="N20">
        <v>0.52377265116714466</v>
      </c>
      <c r="O20">
        <v>3.2353142649666231</v>
      </c>
    </row>
    <row r="21" spans="1:15" ht="15">
      <c r="A21" s="41">
        <v>12.2</v>
      </c>
      <c r="B21" s="41">
        <v>2.6</v>
      </c>
      <c r="C21" s="29">
        <v>71</v>
      </c>
      <c r="D21" s="29">
        <v>116</v>
      </c>
      <c r="G21" t="s">
        <v>52</v>
      </c>
      <c r="H21">
        <v>3.1023636931116054</v>
      </c>
      <c r="I21">
        <v>0.73562668588255575</v>
      </c>
      <c r="J21">
        <v>4.2173071649645184</v>
      </c>
      <c r="K21">
        <v>4.3180932297160265E-5</v>
      </c>
      <c r="L21">
        <v>1.6485110890643666</v>
      </c>
      <c r="M21">
        <v>4.5562162971588442</v>
      </c>
      <c r="N21">
        <v>1.6485110890643666</v>
      </c>
      <c r="O21">
        <v>4.5562162971588442</v>
      </c>
    </row>
    <row r="22" spans="1:15" ht="15">
      <c r="A22" s="41">
        <v>11.1</v>
      </c>
      <c r="B22" s="41">
        <v>2.4</v>
      </c>
      <c r="C22" s="29">
        <v>65</v>
      </c>
      <c r="D22" s="29">
        <v>144</v>
      </c>
      <c r="G22" t="s">
        <v>53</v>
      </c>
      <c r="H22">
        <v>-2.8108160503886252E-2</v>
      </c>
      <c r="I22">
        <v>2.5733763340648905E-2</v>
      </c>
      <c r="J22">
        <v>-1.0922677780084642</v>
      </c>
      <c r="K22" s="194">
        <v>0.27651451434459945</v>
      </c>
      <c r="L22">
        <v>-7.8966971858523347E-2</v>
      </c>
      <c r="M22">
        <v>2.2750650850750842E-2</v>
      </c>
      <c r="N22">
        <v>-7.8966971858523347E-2</v>
      </c>
      <c r="O22">
        <v>2.2750650850750842E-2</v>
      </c>
    </row>
    <row r="23" spans="1:15" ht="16" thickBot="1">
      <c r="A23" s="41">
        <v>16.8</v>
      </c>
      <c r="B23" s="41">
        <v>3</v>
      </c>
      <c r="C23" s="29">
        <v>86</v>
      </c>
      <c r="D23" s="29">
        <v>201</v>
      </c>
      <c r="G23" s="134" t="s">
        <v>55</v>
      </c>
      <c r="H23" s="134">
        <v>2.8076841120072749E-2</v>
      </c>
      <c r="I23" s="134">
        <v>3.4703896623701895E-3</v>
      </c>
      <c r="J23" s="134">
        <v>8.0904001716328793</v>
      </c>
      <c r="K23" s="134">
        <v>2.1098476833533642E-13</v>
      </c>
      <c r="L23" s="134">
        <v>2.1218151591100125E-2</v>
      </c>
      <c r="M23" s="134">
        <v>3.4935530649045372E-2</v>
      </c>
      <c r="N23" s="134">
        <v>2.1218151591100125E-2</v>
      </c>
      <c r="O23" s="134">
        <v>3.4935530649045372E-2</v>
      </c>
    </row>
    <row r="24" spans="1:15" ht="15">
      <c r="A24" s="41">
        <v>11.8</v>
      </c>
      <c r="B24" s="41">
        <v>2</v>
      </c>
      <c r="C24" s="29">
        <v>51</v>
      </c>
      <c r="D24" s="29">
        <v>96</v>
      </c>
    </row>
    <row r="25" spans="1:15" ht="15">
      <c r="A25" s="41">
        <v>14</v>
      </c>
      <c r="B25" s="41">
        <v>2.2999999999999998</v>
      </c>
      <c r="C25" s="29">
        <v>56</v>
      </c>
      <c r="D25" s="29">
        <v>134</v>
      </c>
    </row>
    <row r="26" spans="1:15" ht="15">
      <c r="A26" s="41">
        <v>10.5</v>
      </c>
      <c r="B26" s="41">
        <v>2.2999999999999998</v>
      </c>
      <c r="C26" s="29">
        <v>60</v>
      </c>
      <c r="D26" s="29">
        <v>101</v>
      </c>
    </row>
    <row r="27" spans="1:15" ht="15">
      <c r="A27" s="41">
        <v>6.2</v>
      </c>
      <c r="B27" s="41">
        <v>1.6</v>
      </c>
      <c r="C27" s="29">
        <v>40</v>
      </c>
      <c r="D27" s="29">
        <v>82</v>
      </c>
    </row>
    <row r="28" spans="1:15" ht="15">
      <c r="A28" s="41">
        <v>16.899999999999999</v>
      </c>
      <c r="B28" s="41">
        <v>3.4</v>
      </c>
      <c r="C28" s="29">
        <v>85</v>
      </c>
      <c r="D28" s="29">
        <v>311</v>
      </c>
    </row>
    <row r="29" spans="1:15" ht="15">
      <c r="A29" s="41">
        <v>7.9</v>
      </c>
      <c r="B29" s="41">
        <v>1.5</v>
      </c>
      <c r="C29" s="29">
        <v>35</v>
      </c>
      <c r="D29" s="29">
        <v>65</v>
      </c>
    </row>
    <row r="30" spans="1:15" ht="15">
      <c r="A30" s="41">
        <v>9.6</v>
      </c>
      <c r="B30" s="41">
        <v>1.9</v>
      </c>
      <c r="C30" s="29">
        <v>51</v>
      </c>
      <c r="D30" s="29">
        <v>31</v>
      </c>
    </row>
    <row r="31" spans="1:15" ht="15">
      <c r="A31" s="41">
        <v>16.3</v>
      </c>
      <c r="B31" s="41">
        <v>3.7</v>
      </c>
      <c r="C31" s="29">
        <v>102</v>
      </c>
      <c r="D31" s="29">
        <v>249</v>
      </c>
    </row>
    <row r="32" spans="1:15" ht="15">
      <c r="A32" s="41">
        <v>11.2</v>
      </c>
      <c r="B32" s="41">
        <v>2.6</v>
      </c>
      <c r="C32" s="29">
        <v>70</v>
      </c>
      <c r="D32" s="29">
        <v>197</v>
      </c>
    </row>
    <row r="33" spans="1:4" ht="15">
      <c r="A33" s="41">
        <v>13.1</v>
      </c>
      <c r="B33" s="41">
        <v>2.5</v>
      </c>
      <c r="C33" s="29">
        <v>61</v>
      </c>
      <c r="D33" s="29">
        <v>213</v>
      </c>
    </row>
    <row r="34" spans="1:4" ht="15">
      <c r="A34" s="41">
        <v>8</v>
      </c>
      <c r="B34" s="41">
        <v>1.8</v>
      </c>
      <c r="C34" s="29">
        <v>44</v>
      </c>
      <c r="D34" s="29">
        <v>69</v>
      </c>
    </row>
    <row r="35" spans="1:4" ht="15">
      <c r="A35" s="41">
        <v>16.100000000000001</v>
      </c>
      <c r="B35" s="41">
        <v>3.9</v>
      </c>
      <c r="C35" s="29">
        <v>98</v>
      </c>
      <c r="D35" s="29">
        <v>201</v>
      </c>
    </row>
    <row r="36" spans="1:4" ht="15">
      <c r="A36" s="41">
        <v>10.4</v>
      </c>
      <c r="B36" s="41">
        <v>2</v>
      </c>
      <c r="C36" s="29">
        <v>53</v>
      </c>
      <c r="D36" s="29">
        <v>69</v>
      </c>
    </row>
    <row r="37" spans="1:4" ht="15">
      <c r="A37" s="41">
        <v>7.4</v>
      </c>
      <c r="B37" s="41">
        <v>1.8</v>
      </c>
      <c r="C37" s="29">
        <v>44</v>
      </c>
      <c r="D37" s="29">
        <v>117</v>
      </c>
    </row>
    <row r="38" spans="1:4" ht="15">
      <c r="A38" s="41">
        <v>10.5</v>
      </c>
      <c r="B38" s="41">
        <v>2.2999999999999998</v>
      </c>
      <c r="C38" s="29">
        <v>58</v>
      </c>
      <c r="D38" s="29">
        <v>81</v>
      </c>
    </row>
    <row r="39" spans="1:4" ht="15">
      <c r="A39" s="41">
        <v>12</v>
      </c>
      <c r="B39" s="41">
        <v>2.2999999999999998</v>
      </c>
      <c r="C39" s="29">
        <v>60</v>
      </c>
      <c r="D39" s="29">
        <v>211</v>
      </c>
    </row>
    <row r="40" spans="1:4" ht="15">
      <c r="A40" s="41">
        <v>14.5</v>
      </c>
      <c r="B40" s="41">
        <v>2.4</v>
      </c>
      <c r="C40" s="29">
        <v>54</v>
      </c>
      <c r="D40" s="29">
        <v>151</v>
      </c>
    </row>
    <row r="41" spans="1:4" ht="15">
      <c r="A41" s="42">
        <v>5.9</v>
      </c>
      <c r="B41" s="42">
        <v>1.9</v>
      </c>
      <c r="C41" s="43">
        <v>48</v>
      </c>
      <c r="D41" s="43">
        <v>77</v>
      </c>
    </row>
    <row r="42" spans="1:4" ht="15">
      <c r="A42" s="41">
        <v>9</v>
      </c>
      <c r="B42" s="41">
        <v>1.9</v>
      </c>
      <c r="C42" s="29">
        <v>53</v>
      </c>
      <c r="D42" s="29">
        <v>99</v>
      </c>
    </row>
    <row r="43" spans="1:4" ht="15">
      <c r="A43" s="41">
        <v>15.8</v>
      </c>
      <c r="B43" s="41">
        <v>3.5</v>
      </c>
      <c r="C43" s="29">
        <v>88</v>
      </c>
      <c r="D43" s="29">
        <v>283</v>
      </c>
    </row>
    <row r="44" spans="1:4" ht="15">
      <c r="A44" s="41">
        <v>14</v>
      </c>
      <c r="B44" s="41">
        <v>2.5</v>
      </c>
      <c r="C44" s="29">
        <v>59</v>
      </c>
      <c r="D44" s="29">
        <v>196</v>
      </c>
    </row>
    <row r="45" spans="1:4" ht="15">
      <c r="A45" s="41">
        <v>15.3</v>
      </c>
      <c r="B45" s="41">
        <v>3.4</v>
      </c>
      <c r="C45" s="29">
        <v>117</v>
      </c>
      <c r="D45" s="29">
        <v>253</v>
      </c>
    </row>
    <row r="46" spans="1:4" ht="15">
      <c r="A46" s="41">
        <v>14.4</v>
      </c>
      <c r="B46" s="41">
        <v>3.1</v>
      </c>
      <c r="C46" s="29">
        <v>83</v>
      </c>
      <c r="D46" s="29">
        <v>203</v>
      </c>
    </row>
    <row r="47" spans="1:4" ht="15">
      <c r="A47" s="41">
        <v>14.8</v>
      </c>
      <c r="B47" s="41">
        <v>3.6</v>
      </c>
      <c r="C47" s="29">
        <v>91</v>
      </c>
      <c r="D47" s="29">
        <v>164</v>
      </c>
    </row>
    <row r="48" spans="1:4" ht="15">
      <c r="A48" s="41">
        <v>12.1</v>
      </c>
      <c r="B48" s="41">
        <v>2.5</v>
      </c>
      <c r="C48" s="29">
        <v>56</v>
      </c>
      <c r="D48" s="29">
        <v>146</v>
      </c>
    </row>
    <row r="49" spans="1:4" ht="15">
      <c r="A49" s="41">
        <v>8</v>
      </c>
      <c r="B49" s="41">
        <v>1.9</v>
      </c>
      <c r="C49" s="29">
        <v>51</v>
      </c>
      <c r="D49" s="29">
        <v>121</v>
      </c>
    </row>
    <row r="50" spans="1:4" ht="15">
      <c r="A50" s="41">
        <v>8.4</v>
      </c>
      <c r="B50" s="41">
        <v>2</v>
      </c>
      <c r="C50" s="29">
        <v>56</v>
      </c>
      <c r="D50" s="29">
        <v>128</v>
      </c>
    </row>
    <row r="51" spans="1:4" ht="15">
      <c r="A51" s="41">
        <v>10.6</v>
      </c>
      <c r="B51" s="41">
        <v>2</v>
      </c>
      <c r="C51" s="29">
        <v>51</v>
      </c>
      <c r="D51" s="29">
        <v>132</v>
      </c>
    </row>
    <row r="52" spans="1:4" ht="15">
      <c r="A52" s="41">
        <v>10.9</v>
      </c>
      <c r="B52" s="41">
        <v>2.2999999999999998</v>
      </c>
      <c r="C52" s="29">
        <v>56</v>
      </c>
      <c r="D52" s="29">
        <v>75</v>
      </c>
    </row>
    <row r="53" spans="1:4" ht="15">
      <c r="A53" s="41">
        <v>8.6999999999999993</v>
      </c>
      <c r="B53" s="41">
        <v>2.1</v>
      </c>
      <c r="C53" s="29">
        <v>53</v>
      </c>
      <c r="D53" s="29">
        <v>144</v>
      </c>
    </row>
    <row r="54" spans="1:4" ht="15">
      <c r="A54" s="41">
        <v>9.5</v>
      </c>
      <c r="B54" s="41">
        <v>2.5</v>
      </c>
      <c r="C54" s="29">
        <v>62</v>
      </c>
      <c r="D54" s="29">
        <v>152</v>
      </c>
    </row>
    <row r="55" spans="1:4" ht="15">
      <c r="A55" s="41">
        <v>6.8</v>
      </c>
      <c r="B55" s="41">
        <v>1.7</v>
      </c>
      <c r="C55" s="29">
        <v>44</v>
      </c>
      <c r="D55" s="29">
        <v>104</v>
      </c>
    </row>
    <row r="56" spans="1:4" ht="15">
      <c r="A56" s="41">
        <v>7.2</v>
      </c>
      <c r="B56" s="41">
        <v>1.6</v>
      </c>
      <c r="C56" s="29">
        <v>41</v>
      </c>
      <c r="D56" s="29">
        <v>112</v>
      </c>
    </row>
    <row r="57" spans="1:4" ht="15">
      <c r="A57" s="41">
        <v>11.3</v>
      </c>
      <c r="B57" s="41">
        <v>2.6</v>
      </c>
      <c r="C57" s="29">
        <v>72</v>
      </c>
      <c r="D57" s="29">
        <v>139</v>
      </c>
    </row>
    <row r="58" spans="1:4" ht="15">
      <c r="A58" s="41">
        <v>9.4</v>
      </c>
      <c r="B58" s="41">
        <v>2</v>
      </c>
      <c r="C58" s="29">
        <v>55</v>
      </c>
      <c r="D58" s="29">
        <v>150</v>
      </c>
    </row>
    <row r="59" spans="1:4" ht="15">
      <c r="A59" s="41">
        <v>8.6</v>
      </c>
      <c r="B59" s="41">
        <v>1.8</v>
      </c>
      <c r="C59" s="29">
        <v>48</v>
      </c>
      <c r="D59" s="29">
        <v>60</v>
      </c>
    </row>
    <row r="60" spans="1:4" ht="15">
      <c r="A60" s="41">
        <v>17.100000000000001</v>
      </c>
      <c r="B60" s="41">
        <v>2.9</v>
      </c>
      <c r="C60" s="29">
        <v>76</v>
      </c>
      <c r="D60" s="29">
        <v>266</v>
      </c>
    </row>
    <row r="61" spans="1:4" ht="15">
      <c r="A61" s="41">
        <v>15.4</v>
      </c>
      <c r="B61" s="41">
        <v>2.4</v>
      </c>
      <c r="C61" s="29">
        <v>58</v>
      </c>
      <c r="D61" s="29">
        <v>209</v>
      </c>
    </row>
    <row r="62" spans="1:4" ht="15">
      <c r="A62" s="41">
        <v>11</v>
      </c>
      <c r="B62" s="41">
        <v>2.2000000000000002</v>
      </c>
      <c r="C62" s="29">
        <v>51</v>
      </c>
      <c r="D62" s="29">
        <v>181</v>
      </c>
    </row>
    <row r="63" spans="1:4" ht="15">
      <c r="A63" s="41">
        <v>15.6</v>
      </c>
      <c r="B63" s="41">
        <v>3</v>
      </c>
      <c r="C63" s="29">
        <v>67</v>
      </c>
      <c r="D63" s="29">
        <v>180</v>
      </c>
    </row>
    <row r="64" spans="1:4" ht="15">
      <c r="A64" s="41">
        <v>7.6</v>
      </c>
      <c r="B64" s="41">
        <v>1.8</v>
      </c>
      <c r="C64" s="29">
        <v>50</v>
      </c>
      <c r="D64" s="29">
        <v>111</v>
      </c>
    </row>
    <row r="65" spans="1:4" ht="15">
      <c r="A65" s="41">
        <v>11.4</v>
      </c>
      <c r="B65" s="41">
        <v>2.4</v>
      </c>
      <c r="C65" s="29">
        <v>58</v>
      </c>
      <c r="D65" s="29">
        <v>150</v>
      </c>
    </row>
    <row r="66" spans="1:4" ht="15">
      <c r="A66" s="41">
        <v>23.5</v>
      </c>
      <c r="B66" s="41">
        <v>3.6</v>
      </c>
      <c r="C66" s="29">
        <v>89</v>
      </c>
      <c r="D66" s="29">
        <v>348</v>
      </c>
    </row>
    <row r="67" spans="1:4" ht="15">
      <c r="A67" s="41">
        <v>12.4</v>
      </c>
      <c r="B67" s="41">
        <v>3.2</v>
      </c>
      <c r="C67" s="29">
        <v>76</v>
      </c>
      <c r="D67" s="29">
        <v>214</v>
      </c>
    </row>
    <row r="68" spans="1:4" ht="15">
      <c r="A68" s="41">
        <v>13.4</v>
      </c>
      <c r="B68" s="41">
        <v>2.7</v>
      </c>
      <c r="C68" s="29">
        <v>71</v>
      </c>
      <c r="D68" s="29">
        <v>141</v>
      </c>
    </row>
    <row r="69" spans="1:4" ht="15">
      <c r="A69" s="41">
        <v>13.8</v>
      </c>
      <c r="B69" s="41">
        <v>2.5</v>
      </c>
      <c r="C69" s="29">
        <v>63</v>
      </c>
      <c r="D69" s="29">
        <v>148</v>
      </c>
    </row>
    <row r="70" spans="1:4" ht="15">
      <c r="A70" s="41">
        <v>11.6</v>
      </c>
      <c r="B70" s="41">
        <v>2.2999999999999998</v>
      </c>
      <c r="C70" s="29">
        <v>55</v>
      </c>
      <c r="D70" s="29">
        <v>146</v>
      </c>
    </row>
    <row r="71" spans="1:4" ht="15">
      <c r="A71" s="41">
        <v>11.8</v>
      </c>
      <c r="B71" s="41">
        <v>2.6</v>
      </c>
      <c r="C71" s="29">
        <v>56</v>
      </c>
      <c r="D71" s="29">
        <v>199</v>
      </c>
    </row>
    <row r="72" spans="1:4" ht="15">
      <c r="A72" s="41">
        <v>12.4</v>
      </c>
      <c r="B72" s="41">
        <v>2.6</v>
      </c>
      <c r="C72" s="29">
        <v>57</v>
      </c>
      <c r="D72" s="29">
        <v>171</v>
      </c>
    </row>
    <row r="73" spans="1:4" ht="15">
      <c r="A73" s="41">
        <v>8.1</v>
      </c>
      <c r="B73" s="41">
        <v>3.3</v>
      </c>
      <c r="C73" s="29">
        <v>79</v>
      </c>
      <c r="D73" s="29">
        <v>122</v>
      </c>
    </row>
    <row r="74" spans="1:4" ht="15">
      <c r="A74" s="41">
        <v>9.5</v>
      </c>
      <c r="B74" s="41">
        <v>2</v>
      </c>
      <c r="C74" s="29">
        <v>53</v>
      </c>
      <c r="D74" s="29">
        <v>110</v>
      </c>
    </row>
    <row r="75" spans="1:4" ht="15">
      <c r="A75" s="41">
        <v>8.4</v>
      </c>
      <c r="B75" s="41">
        <v>1.8</v>
      </c>
      <c r="C75" s="29">
        <v>47</v>
      </c>
      <c r="D75" s="29">
        <v>73</v>
      </c>
    </row>
    <row r="76" spans="1:4" ht="15">
      <c r="A76" s="41">
        <v>9</v>
      </c>
      <c r="B76" s="41">
        <v>1.8</v>
      </c>
      <c r="C76" s="29">
        <v>39</v>
      </c>
      <c r="D76" s="29">
        <v>89</v>
      </c>
    </row>
    <row r="77" spans="1:4" ht="15">
      <c r="A77" s="41">
        <v>15.5</v>
      </c>
      <c r="B77" s="41">
        <v>3.1</v>
      </c>
      <c r="C77" s="29">
        <v>75</v>
      </c>
      <c r="D77" s="29">
        <v>166</v>
      </c>
    </row>
    <row r="78" spans="1:4" ht="15">
      <c r="A78" s="41">
        <v>10.4</v>
      </c>
      <c r="B78" s="41">
        <v>2.1</v>
      </c>
      <c r="C78" s="29">
        <v>51</v>
      </c>
      <c r="D78" s="29">
        <v>118</v>
      </c>
    </row>
    <row r="79" spans="1:4" ht="15">
      <c r="A79" s="41">
        <v>12.7</v>
      </c>
      <c r="B79" s="41">
        <v>2.2000000000000002</v>
      </c>
      <c r="C79" s="29">
        <v>51</v>
      </c>
      <c r="D79" s="29">
        <v>117</v>
      </c>
    </row>
    <row r="80" spans="1:4" ht="15">
      <c r="A80" s="41">
        <v>14</v>
      </c>
      <c r="B80" s="41">
        <v>3</v>
      </c>
      <c r="C80" s="29">
        <v>74</v>
      </c>
      <c r="D80" s="29">
        <v>175</v>
      </c>
    </row>
    <row r="81" spans="1:4" ht="15">
      <c r="A81" s="41">
        <v>9.4</v>
      </c>
      <c r="B81" s="41">
        <v>2</v>
      </c>
      <c r="C81" s="29">
        <v>50</v>
      </c>
      <c r="D81" s="29">
        <v>102</v>
      </c>
    </row>
    <row r="82" spans="1:4" ht="15">
      <c r="A82" s="41">
        <v>14</v>
      </c>
      <c r="B82" s="41">
        <v>2.5</v>
      </c>
      <c r="C82" s="29">
        <v>70</v>
      </c>
      <c r="D82" s="29">
        <v>182</v>
      </c>
    </row>
    <row r="83" spans="1:4" ht="15">
      <c r="A83" s="41">
        <v>15.9</v>
      </c>
      <c r="B83" s="41">
        <v>2.5</v>
      </c>
      <c r="C83" s="29">
        <v>66</v>
      </c>
      <c r="D83" s="29">
        <v>230</v>
      </c>
    </row>
    <row r="84" spans="1:4" ht="15">
      <c r="A84" s="41">
        <v>7.5</v>
      </c>
      <c r="B84" s="41">
        <v>1.6</v>
      </c>
      <c r="C84" s="29">
        <v>43</v>
      </c>
      <c r="D84" s="29">
        <v>59</v>
      </c>
    </row>
    <row r="85" spans="1:4" ht="15">
      <c r="A85" s="41">
        <v>8.1</v>
      </c>
      <c r="B85" s="41">
        <v>1.9</v>
      </c>
      <c r="C85" s="29">
        <v>49</v>
      </c>
      <c r="D85" s="29">
        <v>71</v>
      </c>
    </row>
    <row r="86" spans="1:4" ht="15">
      <c r="A86" s="41">
        <v>10.3</v>
      </c>
      <c r="B86" s="41">
        <v>2.1</v>
      </c>
      <c r="C86" s="29">
        <v>49</v>
      </c>
      <c r="D86" s="29">
        <v>46</v>
      </c>
    </row>
    <row r="87" spans="1:4" ht="15">
      <c r="A87" s="41">
        <v>7.7</v>
      </c>
      <c r="B87" s="41">
        <v>1.9</v>
      </c>
      <c r="C87" s="29">
        <v>46</v>
      </c>
      <c r="D87" s="29">
        <v>43</v>
      </c>
    </row>
    <row r="88" spans="1:4" ht="15">
      <c r="A88" s="41">
        <v>8.5</v>
      </c>
      <c r="B88" s="41">
        <v>1.9</v>
      </c>
      <c r="C88" s="29">
        <v>53</v>
      </c>
      <c r="D88" s="29">
        <v>125</v>
      </c>
    </row>
    <row r="89" spans="1:4" ht="15">
      <c r="A89" s="41">
        <v>10.7</v>
      </c>
      <c r="B89" s="41">
        <v>2.2000000000000002</v>
      </c>
      <c r="C89" s="29">
        <v>62</v>
      </c>
      <c r="D89" s="29">
        <v>118</v>
      </c>
    </row>
    <row r="90" spans="1:4" ht="15">
      <c r="A90" s="41">
        <v>7.4</v>
      </c>
      <c r="B90" s="41">
        <v>1.8</v>
      </c>
      <c r="C90" s="29">
        <v>51</v>
      </c>
      <c r="D90" s="29">
        <v>101</v>
      </c>
    </row>
    <row r="91" spans="1:4" ht="15">
      <c r="A91" s="41">
        <v>14.8</v>
      </c>
      <c r="B91" s="41">
        <v>2.6</v>
      </c>
      <c r="C91" s="29">
        <v>70</v>
      </c>
      <c r="D91" s="29">
        <v>213</v>
      </c>
    </row>
    <row r="92" spans="1:4" ht="15">
      <c r="A92" s="41">
        <v>7.3</v>
      </c>
      <c r="B92" s="41">
        <v>1.9</v>
      </c>
      <c r="C92" s="29">
        <v>56</v>
      </c>
      <c r="D92" s="29">
        <v>115</v>
      </c>
    </row>
    <row r="93" spans="1:4" ht="15">
      <c r="A93" s="41">
        <v>7.6</v>
      </c>
      <c r="B93" s="41">
        <v>1.8</v>
      </c>
      <c r="C93" s="29">
        <v>42</v>
      </c>
      <c r="D93" s="29">
        <v>121</v>
      </c>
    </row>
    <row r="94" spans="1:4" ht="15">
      <c r="A94" s="41">
        <v>9</v>
      </c>
      <c r="B94" s="41">
        <v>1.9</v>
      </c>
      <c r="C94" s="29">
        <v>56</v>
      </c>
      <c r="D94" s="29">
        <v>69</v>
      </c>
    </row>
    <row r="95" spans="1:4" ht="15">
      <c r="A95" s="41">
        <v>12.9</v>
      </c>
      <c r="B95" s="41">
        <v>2.1</v>
      </c>
      <c r="C95" s="29">
        <v>60</v>
      </c>
      <c r="D95" s="29">
        <v>178</v>
      </c>
    </row>
    <row r="96" spans="1:4" ht="15">
      <c r="A96" s="41">
        <v>9</v>
      </c>
      <c r="B96" s="41">
        <v>1.9</v>
      </c>
      <c r="C96" s="29">
        <v>48</v>
      </c>
      <c r="D96" s="29">
        <v>85</v>
      </c>
    </row>
    <row r="97" spans="1:4" ht="15">
      <c r="A97" s="41">
        <v>18.2</v>
      </c>
      <c r="B97" s="41">
        <v>3.6</v>
      </c>
      <c r="C97" s="29">
        <v>88</v>
      </c>
      <c r="D97" s="29">
        <v>282</v>
      </c>
    </row>
    <row r="98" spans="1:4" ht="15">
      <c r="A98" s="41">
        <v>14.4</v>
      </c>
      <c r="B98" s="41">
        <v>3</v>
      </c>
      <c r="C98" s="29">
        <v>75</v>
      </c>
      <c r="D98" s="29">
        <v>156</v>
      </c>
    </row>
    <row r="99" spans="1:4" ht="15">
      <c r="A99" s="41">
        <v>8.8000000000000007</v>
      </c>
      <c r="B99" s="41">
        <v>2</v>
      </c>
      <c r="C99" s="29">
        <v>56</v>
      </c>
      <c r="D99" s="29">
        <v>86</v>
      </c>
    </row>
    <row r="100" spans="1:4" ht="15">
      <c r="A100" s="41">
        <v>12.5</v>
      </c>
      <c r="B100" s="41">
        <v>2.5</v>
      </c>
      <c r="C100" s="29">
        <v>60</v>
      </c>
      <c r="D100" s="29">
        <v>212</v>
      </c>
    </row>
    <row r="101" spans="1:4" ht="15">
      <c r="A101" s="41">
        <v>13.3</v>
      </c>
      <c r="B101" s="41">
        <v>2.2000000000000002</v>
      </c>
      <c r="C101" s="29">
        <v>58</v>
      </c>
      <c r="D101" s="29">
        <v>157</v>
      </c>
    </row>
    <row r="102" spans="1:4" ht="15">
      <c r="A102" s="41">
        <v>12.5</v>
      </c>
      <c r="B102" s="41">
        <v>2.4</v>
      </c>
      <c r="C102" s="29">
        <v>67</v>
      </c>
      <c r="D102" s="29">
        <v>91</v>
      </c>
    </row>
    <row r="103" spans="1:4" ht="15">
      <c r="A103" s="41">
        <v>13.2</v>
      </c>
      <c r="B103" s="41">
        <v>2.8</v>
      </c>
      <c r="C103" s="29">
        <v>73</v>
      </c>
      <c r="D103" s="29">
        <v>169</v>
      </c>
    </row>
    <row r="104" spans="1:4" ht="15">
      <c r="A104" s="41">
        <v>11.1</v>
      </c>
      <c r="B104" s="41">
        <v>2.5</v>
      </c>
      <c r="C104" s="29">
        <v>70</v>
      </c>
      <c r="D104" s="29">
        <v>175</v>
      </c>
    </row>
    <row r="105" spans="1:4" ht="15">
      <c r="A105" s="41">
        <v>8.3000000000000007</v>
      </c>
      <c r="B105" s="41">
        <v>1.9</v>
      </c>
      <c r="C105" s="29">
        <v>49</v>
      </c>
      <c r="D105" s="29">
        <v>77</v>
      </c>
    </row>
    <row r="106" spans="1:4" ht="15">
      <c r="A106" s="41">
        <v>9.3000000000000007</v>
      </c>
      <c r="B106" s="41">
        <v>1.9</v>
      </c>
      <c r="C106" s="29">
        <v>55</v>
      </c>
      <c r="D106" s="29">
        <v>125</v>
      </c>
    </row>
    <row r="107" spans="1:4" ht="15">
      <c r="A107" s="41">
        <v>8.1999999999999993</v>
      </c>
      <c r="B107" s="41">
        <v>1.7</v>
      </c>
      <c r="C107" s="29">
        <v>49</v>
      </c>
      <c r="D107" s="29">
        <v>102</v>
      </c>
    </row>
    <row r="108" spans="1:4" ht="15">
      <c r="A108" s="41">
        <v>14.8</v>
      </c>
      <c r="B108" s="41">
        <v>3.3</v>
      </c>
      <c r="C108" s="29">
        <v>74</v>
      </c>
      <c r="D108" s="29">
        <v>249</v>
      </c>
    </row>
    <row r="109" spans="1:4" ht="15">
      <c r="A109" s="41">
        <v>10.7</v>
      </c>
      <c r="B109" s="41">
        <v>2</v>
      </c>
      <c r="C109" s="29">
        <v>53</v>
      </c>
      <c r="D109" s="29">
        <v>134</v>
      </c>
    </row>
    <row r="110" spans="1:4" ht="15">
      <c r="A110" s="41">
        <v>8.8000000000000007</v>
      </c>
      <c r="B110" s="41">
        <v>2.1</v>
      </c>
      <c r="C110" s="29">
        <v>58</v>
      </c>
      <c r="D110" s="29">
        <v>129</v>
      </c>
    </row>
    <row r="111" spans="1:4" ht="15">
      <c r="A111" s="41">
        <v>9.6999999999999993</v>
      </c>
      <c r="B111" s="41">
        <v>2</v>
      </c>
      <c r="C111" s="29">
        <v>54</v>
      </c>
      <c r="D111" s="29">
        <v>51</v>
      </c>
    </row>
    <row r="112" spans="1:4" ht="15">
      <c r="A112" s="41">
        <v>9.6999999999999993</v>
      </c>
      <c r="B112" s="41">
        <v>1.9</v>
      </c>
      <c r="C112" s="29">
        <v>55</v>
      </c>
      <c r="D112" s="29">
        <v>33</v>
      </c>
    </row>
    <row r="113" spans="1:4" ht="15">
      <c r="A113" s="41">
        <v>10.5</v>
      </c>
      <c r="B113" s="41">
        <v>2.2000000000000002</v>
      </c>
      <c r="C113" s="29">
        <v>65</v>
      </c>
      <c r="D113" s="29">
        <v>121</v>
      </c>
    </row>
    <row r="114" spans="1:4" ht="15">
      <c r="A114" s="41">
        <v>8.9</v>
      </c>
      <c r="B114" s="41">
        <v>1.7</v>
      </c>
      <c r="C114" s="29">
        <v>39</v>
      </c>
      <c r="D114" s="29">
        <v>116</v>
      </c>
    </row>
    <row r="115" spans="1:4" ht="15">
      <c r="A115" s="41">
        <v>7.9</v>
      </c>
      <c r="B115" s="41">
        <v>1.8</v>
      </c>
      <c r="C115" s="29">
        <v>42</v>
      </c>
      <c r="D115" s="29">
        <v>68</v>
      </c>
    </row>
    <row r="116" spans="1:4" ht="15">
      <c r="A116" s="41">
        <v>21</v>
      </c>
      <c r="B116" s="41">
        <v>3.3</v>
      </c>
      <c r="C116" s="29">
        <v>89</v>
      </c>
      <c r="D116" s="29">
        <v>296</v>
      </c>
    </row>
    <row r="117" spans="1:4" ht="15">
      <c r="A117" s="41">
        <v>12.7</v>
      </c>
      <c r="B117" s="41">
        <v>2.2000000000000002</v>
      </c>
      <c r="C117" s="29">
        <v>65</v>
      </c>
      <c r="D117" s="29">
        <v>165</v>
      </c>
    </row>
    <row r="118" spans="1:4" ht="15">
      <c r="A118" s="41">
        <v>9.4</v>
      </c>
      <c r="B118" s="41">
        <v>1.9</v>
      </c>
      <c r="C118" s="29">
        <v>49</v>
      </c>
      <c r="D118" s="29">
        <v>92</v>
      </c>
    </row>
    <row r="119" spans="1:4" ht="15">
      <c r="A119" s="41">
        <v>7.5</v>
      </c>
      <c r="B119" s="41">
        <v>1.8</v>
      </c>
      <c r="C119" s="29">
        <v>51</v>
      </c>
      <c r="D119" s="29">
        <v>109</v>
      </c>
    </row>
    <row r="120" spans="1:4" ht="15">
      <c r="A120" s="41">
        <v>11.8</v>
      </c>
      <c r="B120" s="41">
        <v>1.8</v>
      </c>
      <c r="C120" s="29">
        <v>53</v>
      </c>
      <c r="D120" s="29">
        <v>125</v>
      </c>
    </row>
    <row r="121" spans="1:4" ht="15">
      <c r="A121" s="41">
        <v>11.4</v>
      </c>
      <c r="B121" s="41">
        <v>3.6</v>
      </c>
      <c r="C121" s="29">
        <v>96</v>
      </c>
      <c r="D121" s="29">
        <v>199</v>
      </c>
    </row>
    <row r="122" spans="1:4" ht="15">
      <c r="A122" s="41">
        <v>7.2</v>
      </c>
      <c r="B122" s="41">
        <v>1.9</v>
      </c>
      <c r="C122" s="29">
        <v>56</v>
      </c>
      <c r="D122" s="29">
        <v>113</v>
      </c>
    </row>
    <row r="123" spans="1:4" ht="15">
      <c r="A123" s="41">
        <v>20.399999999999999</v>
      </c>
      <c r="B123" s="41">
        <v>3.3</v>
      </c>
      <c r="C123" s="29">
        <v>79</v>
      </c>
      <c r="D123" s="29">
        <v>284</v>
      </c>
    </row>
    <row r="124" spans="1:4" ht="15">
      <c r="A124" s="41">
        <v>9.8000000000000007</v>
      </c>
      <c r="B124" s="41">
        <v>1.9</v>
      </c>
      <c r="C124" s="29">
        <v>64</v>
      </c>
      <c r="D124" s="29">
        <v>115</v>
      </c>
    </row>
    <row r="125" spans="1:4" ht="15">
      <c r="A125" s="41">
        <v>16.2</v>
      </c>
      <c r="B125" s="41">
        <v>2.9</v>
      </c>
      <c r="C125" s="29">
        <v>67</v>
      </c>
      <c r="D125" s="29">
        <v>188</v>
      </c>
    </row>
    <row r="126" spans="1:4" ht="15">
      <c r="A126" s="41">
        <v>11.4</v>
      </c>
      <c r="B126" s="41">
        <v>2.2999999999999998</v>
      </c>
      <c r="C126" s="29">
        <v>65</v>
      </c>
      <c r="D126" s="29">
        <v>139</v>
      </c>
    </row>
    <row r="127" spans="1:4" ht="15">
      <c r="A127" s="41">
        <v>18.3</v>
      </c>
      <c r="B127" s="41">
        <v>3.2</v>
      </c>
      <c r="C127" s="29">
        <v>89</v>
      </c>
      <c r="D127" s="29">
        <v>232</v>
      </c>
    </row>
    <row r="128" spans="1:4" ht="15">
      <c r="A128" s="41">
        <v>8.6999999999999993</v>
      </c>
      <c r="B128" s="41">
        <v>1.8</v>
      </c>
      <c r="C128" s="29">
        <v>53</v>
      </c>
      <c r="D128" s="29">
        <v>83</v>
      </c>
    </row>
    <row r="129" spans="1:4" ht="15">
      <c r="A129" s="41">
        <v>9.1</v>
      </c>
      <c r="B129" s="41">
        <v>1.8</v>
      </c>
      <c r="C129" s="29">
        <v>44</v>
      </c>
      <c r="D129" s="29">
        <v>100</v>
      </c>
    </row>
    <row r="130" spans="1:4" ht="15">
      <c r="A130" s="41">
        <v>9.6999999999999993</v>
      </c>
      <c r="B130" s="41">
        <v>1.8</v>
      </c>
      <c r="C130" s="29">
        <v>46</v>
      </c>
      <c r="D130" s="29">
        <v>113</v>
      </c>
    </row>
    <row r="131" spans="1:4" ht="15">
      <c r="A131" s="41">
        <v>6.6</v>
      </c>
      <c r="B131" s="41">
        <v>1.6</v>
      </c>
      <c r="C131" s="29">
        <v>58</v>
      </c>
      <c r="D131" s="29">
        <v>100</v>
      </c>
    </row>
    <row r="132" spans="1:4" ht="15">
      <c r="A132" s="41">
        <v>9.1</v>
      </c>
      <c r="B132" s="41">
        <v>2.2000000000000002</v>
      </c>
      <c r="C132" s="29">
        <v>62</v>
      </c>
      <c r="D132" s="29">
        <v>123</v>
      </c>
    </row>
    <row r="133" spans="1:4" ht="15">
      <c r="A133" s="41">
        <v>9.6999999999999993</v>
      </c>
      <c r="B133" s="41">
        <v>2.1</v>
      </c>
      <c r="C133" s="29">
        <v>62</v>
      </c>
      <c r="D133" s="29">
        <v>106</v>
      </c>
    </row>
    <row r="134" spans="1:4" ht="15">
      <c r="A134" s="41">
        <v>7.8</v>
      </c>
      <c r="B134" s="41">
        <v>2.1</v>
      </c>
      <c r="C134" s="29">
        <v>46</v>
      </c>
      <c r="D134" s="29">
        <v>126</v>
      </c>
    </row>
    <row r="135" spans="1:4" ht="15">
      <c r="A135" s="41">
        <v>13.9</v>
      </c>
      <c r="B135" s="41">
        <v>2.4</v>
      </c>
      <c r="C135" s="29">
        <v>66</v>
      </c>
      <c r="D135" s="29">
        <v>200</v>
      </c>
    </row>
    <row r="136" spans="1:4" ht="15">
      <c r="A136" s="41">
        <v>10.3</v>
      </c>
      <c r="B136" s="41">
        <v>2.2000000000000002</v>
      </c>
      <c r="C136" s="29">
        <v>56</v>
      </c>
      <c r="D136" s="29">
        <v>47</v>
      </c>
    </row>
    <row r="137" spans="1:4" ht="15">
      <c r="A137" s="41">
        <v>11.7</v>
      </c>
      <c r="B137" s="41">
        <v>3</v>
      </c>
      <c r="C137" s="29">
        <v>82</v>
      </c>
      <c r="D137" s="29">
        <v>202</v>
      </c>
    </row>
    <row r="138" spans="1:4" ht="15">
      <c r="A138" s="41">
        <v>9.4</v>
      </c>
      <c r="B138" s="41">
        <v>1.8</v>
      </c>
      <c r="C138" s="29">
        <v>44</v>
      </c>
      <c r="D138" s="29">
        <v>97</v>
      </c>
    </row>
    <row r="139" spans="1:4" ht="15">
      <c r="A139" s="41">
        <v>9.5</v>
      </c>
      <c r="B139" s="41">
        <v>1.9</v>
      </c>
      <c r="C139" s="29">
        <v>44</v>
      </c>
      <c r="D139" s="29">
        <v>49</v>
      </c>
    </row>
    <row r="140" spans="1:4" ht="15">
      <c r="A140" s="41">
        <v>8.6999999999999993</v>
      </c>
      <c r="B140" s="41">
        <v>2.1</v>
      </c>
      <c r="C140" s="29">
        <v>51</v>
      </c>
      <c r="D140" s="29">
        <v>84</v>
      </c>
    </row>
    <row r="141" spans="1:4" ht="15">
      <c r="A141" s="41">
        <v>12.8</v>
      </c>
      <c r="B141" s="41">
        <v>2.9</v>
      </c>
      <c r="C141" s="29">
        <v>70</v>
      </c>
      <c r="D141" s="29">
        <v>209</v>
      </c>
    </row>
    <row r="142" spans="1:4" ht="15">
      <c r="A142" s="41">
        <v>6.6</v>
      </c>
      <c r="B142" s="41">
        <v>1.7</v>
      </c>
      <c r="C142" s="29">
        <v>44</v>
      </c>
      <c r="D142" s="29">
        <v>70</v>
      </c>
    </row>
    <row r="143" spans="1:4" ht="15">
      <c r="A143" s="41">
        <v>17</v>
      </c>
      <c r="B143" s="41">
        <v>3</v>
      </c>
      <c r="C143" s="29">
        <v>75</v>
      </c>
      <c r="D143" s="29">
        <v>185</v>
      </c>
    </row>
    <row r="144" spans="1:4" ht="15">
      <c r="A144" s="41">
        <v>16.7</v>
      </c>
      <c r="B144" s="41">
        <v>3</v>
      </c>
      <c r="C144" s="29">
        <v>68</v>
      </c>
      <c r="D144" s="29">
        <v>209</v>
      </c>
    </row>
    <row r="145" spans="1:4" ht="15">
      <c r="A145" s="41">
        <v>15.9</v>
      </c>
      <c r="B145" s="41">
        <v>3.4</v>
      </c>
      <c r="C145" s="29">
        <v>84</v>
      </c>
      <c r="D145" s="29">
        <v>175</v>
      </c>
    </row>
    <row r="146" spans="1:4" ht="15">
      <c r="A146" s="41">
        <v>7.9</v>
      </c>
      <c r="B146" s="41">
        <v>2</v>
      </c>
      <c r="C146" s="29">
        <v>51</v>
      </c>
      <c r="D146" s="29">
        <v>118</v>
      </c>
    </row>
    <row r="147" spans="1:4" ht="15">
      <c r="A147" s="41">
        <v>14.1</v>
      </c>
      <c r="B147" s="41">
        <v>3.3</v>
      </c>
      <c r="C147" s="29">
        <v>88</v>
      </c>
      <c r="D147" s="29">
        <v>253</v>
      </c>
    </row>
    <row r="148" spans="1:4" ht="15">
      <c r="A148" s="41">
        <v>8.1</v>
      </c>
      <c r="B148" s="41">
        <v>1.7</v>
      </c>
      <c r="C148" s="29">
        <v>58</v>
      </c>
      <c r="D148" s="29">
        <v>20</v>
      </c>
    </row>
    <row r="149" spans="1:4" ht="15">
      <c r="A149" s="41">
        <v>13.6</v>
      </c>
      <c r="B149" s="41">
        <v>2.9</v>
      </c>
      <c r="C149" s="29">
        <v>66</v>
      </c>
      <c r="D149" s="29">
        <v>103</v>
      </c>
    </row>
    <row r="150" spans="1:4" ht="15">
      <c r="A150" s="41">
        <v>10</v>
      </c>
      <c r="B150" s="41">
        <v>2</v>
      </c>
      <c r="C150" s="29">
        <v>55</v>
      </c>
      <c r="D150" s="29">
        <v>120</v>
      </c>
    </row>
    <row r="151" spans="1:4" ht="15">
      <c r="A151" s="41">
        <v>11.6</v>
      </c>
      <c r="B151" s="41">
        <v>2.2000000000000002</v>
      </c>
      <c r="C151" s="29">
        <v>60</v>
      </c>
      <c r="D151" s="29">
        <v>102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FF29C-79AF-754D-B60D-E4F2D384B8F9}">
  <dimension ref="A1:AA181"/>
  <sheetViews>
    <sheetView topLeftCell="A2" zoomScale="81" workbookViewId="0">
      <selection activeCell="O18" sqref="O18"/>
    </sheetView>
  </sheetViews>
  <sheetFormatPr baseColWidth="10" defaultRowHeight="13"/>
  <cols>
    <col min="1" max="1" width="8.1640625" bestFit="1" customWidth="1"/>
    <col min="2" max="2" width="9.5" bestFit="1" customWidth="1"/>
    <col min="3" max="3" width="9.1640625" bestFit="1" customWidth="1"/>
    <col min="7" max="7" width="17.6640625" bestFit="1" customWidth="1"/>
    <col min="8" max="8" width="16.6640625" bestFit="1" customWidth="1"/>
    <col min="9" max="9" width="13" bestFit="1" customWidth="1"/>
    <col min="10" max="10" width="16.83203125" bestFit="1" customWidth="1"/>
    <col min="11" max="11" width="7.6640625" bestFit="1" customWidth="1"/>
    <col min="12" max="12" width="20.33203125" bestFit="1" customWidth="1"/>
    <col min="13" max="13" width="10.33203125" bestFit="1" customWidth="1"/>
    <col min="14" max="15" width="11.83203125" bestFit="1" customWidth="1"/>
  </cols>
  <sheetData>
    <row r="1" spans="1:27" ht="15">
      <c r="A1" s="39" t="s">
        <v>51</v>
      </c>
      <c r="B1" s="39" t="s">
        <v>52</v>
      </c>
      <c r="C1" s="39" t="s">
        <v>55</v>
      </c>
    </row>
    <row r="2" spans="1:27" ht="15">
      <c r="A2" s="41">
        <v>12.5</v>
      </c>
      <c r="B2" s="41">
        <v>2.2999999999999998</v>
      </c>
      <c r="C2" s="29">
        <v>171</v>
      </c>
    </row>
    <row r="3" spans="1:27" ht="15">
      <c r="A3" s="41">
        <v>14.5</v>
      </c>
      <c r="B3" s="41">
        <v>2.7</v>
      </c>
      <c r="C3" s="29">
        <v>213</v>
      </c>
    </row>
    <row r="4" spans="1:27" ht="15">
      <c r="A4" s="41">
        <v>19</v>
      </c>
      <c r="B4" s="41">
        <v>3.1</v>
      </c>
      <c r="C4" s="29">
        <v>255</v>
      </c>
    </row>
    <row r="5" spans="1:27" ht="15">
      <c r="A5" s="41">
        <v>18.2</v>
      </c>
      <c r="B5" s="41">
        <v>2.6</v>
      </c>
      <c r="C5" s="29">
        <v>287</v>
      </c>
      <c r="W5" s="218" t="s">
        <v>423</v>
      </c>
      <c r="X5" s="218"/>
      <c r="Y5" s="218"/>
      <c r="Z5" s="218"/>
      <c r="AA5" s="218"/>
    </row>
    <row r="6" spans="1:27" ht="15" customHeight="1">
      <c r="A6" s="41">
        <v>7.6</v>
      </c>
      <c r="B6" s="41">
        <v>2</v>
      </c>
      <c r="C6" s="29">
        <v>112</v>
      </c>
    </row>
    <row r="7" spans="1:27" ht="15">
      <c r="A7" s="41">
        <v>18.5</v>
      </c>
      <c r="B7" s="41">
        <v>2.7</v>
      </c>
      <c r="C7" s="29">
        <v>238</v>
      </c>
      <c r="G7" t="s">
        <v>286</v>
      </c>
      <c r="W7" s="219" t="s">
        <v>424</v>
      </c>
      <c r="X7" s="219"/>
      <c r="Y7" s="219"/>
      <c r="Z7" s="219"/>
      <c r="AA7" s="219"/>
    </row>
    <row r="8" spans="1:27" ht="16" thickBot="1">
      <c r="A8" s="41">
        <v>13.1</v>
      </c>
      <c r="B8" s="41">
        <v>2.4</v>
      </c>
      <c r="C8" s="29">
        <v>124</v>
      </c>
      <c r="W8" s="219"/>
      <c r="X8" s="219"/>
      <c r="Y8" s="219"/>
      <c r="Z8" s="219"/>
      <c r="AA8" s="219"/>
    </row>
    <row r="9" spans="1:27" ht="15">
      <c r="A9" s="41">
        <v>14.9</v>
      </c>
      <c r="B9" s="41">
        <v>2.5</v>
      </c>
      <c r="C9" s="29">
        <v>214</v>
      </c>
      <c r="G9" s="141" t="s">
        <v>287</v>
      </c>
      <c r="H9" s="141"/>
      <c r="W9" s="219"/>
      <c r="X9" s="219"/>
      <c r="Y9" s="219"/>
      <c r="Z9" s="219"/>
      <c r="AA9" s="219"/>
    </row>
    <row r="10" spans="1:27" ht="15">
      <c r="A10" s="41">
        <v>17.100000000000001</v>
      </c>
      <c r="B10" s="41">
        <v>2.7</v>
      </c>
      <c r="C10" s="29">
        <v>215</v>
      </c>
      <c r="G10" t="s">
        <v>288</v>
      </c>
      <c r="H10" s="142">
        <v>0.87434775242695639</v>
      </c>
      <c r="W10" s="219"/>
      <c r="X10" s="219"/>
      <c r="Y10" s="219"/>
      <c r="Z10" s="219"/>
      <c r="AA10" s="219"/>
    </row>
    <row r="11" spans="1:27" ht="15">
      <c r="A11" s="41">
        <v>9.1999999999999993</v>
      </c>
      <c r="B11" s="41">
        <v>2.1</v>
      </c>
      <c r="C11" s="29">
        <v>154</v>
      </c>
      <c r="G11" t="s">
        <v>289</v>
      </c>
      <c r="H11" s="142">
        <v>0.76448399217407015</v>
      </c>
      <c r="W11" s="219"/>
      <c r="X11" s="219"/>
      <c r="Y11" s="219"/>
      <c r="Z11" s="219"/>
      <c r="AA11" s="219"/>
    </row>
    <row r="12" spans="1:27" ht="15">
      <c r="A12" s="41">
        <v>10.3</v>
      </c>
      <c r="B12" s="41">
        <v>2.2000000000000002</v>
      </c>
      <c r="C12" s="29">
        <v>97</v>
      </c>
      <c r="G12" t="s">
        <v>290</v>
      </c>
      <c r="H12" s="142">
        <v>0.761279692747867</v>
      </c>
      <c r="W12" s="219"/>
      <c r="X12" s="219"/>
      <c r="Y12" s="219"/>
      <c r="Z12" s="219"/>
      <c r="AA12" s="219"/>
    </row>
    <row r="13" spans="1:27" ht="15">
      <c r="A13" s="41">
        <v>19.3</v>
      </c>
      <c r="B13" s="41">
        <v>3.1</v>
      </c>
      <c r="C13" s="29">
        <v>301</v>
      </c>
      <c r="G13" t="s">
        <v>272</v>
      </c>
      <c r="H13" s="142">
        <v>1.744749735168611</v>
      </c>
      <c r="W13" s="219"/>
      <c r="X13" s="219"/>
      <c r="Y13" s="219"/>
      <c r="Z13" s="219"/>
      <c r="AA13" s="219"/>
    </row>
    <row r="14" spans="1:27" ht="16" thickBot="1">
      <c r="A14" s="41">
        <v>8.1</v>
      </c>
      <c r="B14" s="41">
        <v>1.8</v>
      </c>
      <c r="C14" s="29">
        <v>123</v>
      </c>
      <c r="G14" s="134" t="s">
        <v>291</v>
      </c>
      <c r="H14" s="134">
        <v>150</v>
      </c>
      <c r="W14" s="219"/>
      <c r="X14" s="219"/>
      <c r="Y14" s="219"/>
      <c r="Z14" s="219"/>
      <c r="AA14" s="219"/>
    </row>
    <row r="15" spans="1:27" ht="15">
      <c r="A15" s="41">
        <v>9.1</v>
      </c>
      <c r="B15" s="41">
        <v>3.3</v>
      </c>
      <c r="C15" s="29">
        <v>148</v>
      </c>
    </row>
    <row r="16" spans="1:27" ht="16" thickBot="1">
      <c r="A16" s="41">
        <v>15.7</v>
      </c>
      <c r="B16" s="41">
        <v>2.8</v>
      </c>
      <c r="C16" s="29">
        <v>228</v>
      </c>
      <c r="G16" t="s">
        <v>292</v>
      </c>
      <c r="Q16" s="218" t="s">
        <v>330</v>
      </c>
      <c r="R16" s="218"/>
      <c r="S16" s="218"/>
      <c r="T16" s="218"/>
      <c r="W16" s="218" t="s">
        <v>335</v>
      </c>
      <c r="X16" s="218"/>
      <c r="Y16" s="218"/>
      <c r="Z16" s="218"/>
      <c r="AA16" s="218"/>
    </row>
    <row r="17" spans="1:27" ht="15">
      <c r="A17" s="41">
        <v>9.8000000000000007</v>
      </c>
      <c r="B17" s="41">
        <v>2.1</v>
      </c>
      <c r="C17" s="29">
        <v>136</v>
      </c>
      <c r="G17" s="135"/>
      <c r="H17" s="135" t="s">
        <v>297</v>
      </c>
      <c r="I17" s="135" t="s">
        <v>298</v>
      </c>
      <c r="J17" s="135" t="s">
        <v>299</v>
      </c>
      <c r="K17" s="135" t="s">
        <v>300</v>
      </c>
      <c r="L17" s="135" t="s">
        <v>301</v>
      </c>
      <c r="Q17" t="s">
        <v>333</v>
      </c>
      <c r="R17" s="222" t="s">
        <v>331</v>
      </c>
      <c r="S17" s="222"/>
      <c r="W17" t="s">
        <v>336</v>
      </c>
      <c r="X17" t="s">
        <v>338</v>
      </c>
      <c r="Y17" s="222" t="s">
        <v>340</v>
      </c>
      <c r="Z17" s="222"/>
      <c r="AA17" s="222"/>
    </row>
    <row r="18" spans="1:27" ht="35" customHeight="1">
      <c r="A18" s="41">
        <v>19.5</v>
      </c>
      <c r="B18" s="41">
        <v>3.8</v>
      </c>
      <c r="C18" s="29">
        <v>369</v>
      </c>
      <c r="G18" t="s">
        <v>293</v>
      </c>
      <c r="H18">
        <v>2</v>
      </c>
      <c r="I18" s="142">
        <v>1452.5516424928044</v>
      </c>
      <c r="J18" s="142">
        <v>726.27582124640219</v>
      </c>
      <c r="K18" s="142">
        <v>238.58069752236946</v>
      </c>
      <c r="L18" s="142">
        <v>6.9743170424422651E-47</v>
      </c>
      <c r="Q18" s="157" t="s">
        <v>334</v>
      </c>
      <c r="R18" s="221" t="s">
        <v>332</v>
      </c>
      <c r="S18" s="221"/>
      <c r="W18" s="156" t="s">
        <v>337</v>
      </c>
      <c r="X18" s="156" t="s">
        <v>339</v>
      </c>
      <c r="Y18" s="223" t="s">
        <v>341</v>
      </c>
      <c r="Z18" s="223"/>
      <c r="AA18" s="223"/>
    </row>
    <row r="19" spans="1:27" ht="15">
      <c r="A19" s="41">
        <v>16.2</v>
      </c>
      <c r="B19" s="41">
        <v>2.6</v>
      </c>
      <c r="C19" s="29">
        <v>187</v>
      </c>
      <c r="G19" t="s">
        <v>294</v>
      </c>
      <c r="H19">
        <v>147</v>
      </c>
      <c r="I19" s="142">
        <v>447.4902908405279</v>
      </c>
      <c r="J19" s="142">
        <v>3.0441516383709382</v>
      </c>
      <c r="K19" s="142"/>
      <c r="L19" s="142"/>
    </row>
    <row r="20" spans="1:27" ht="16" thickBot="1">
      <c r="A20" s="41">
        <v>8</v>
      </c>
      <c r="B20" s="41">
        <v>1.9</v>
      </c>
      <c r="C20" s="29">
        <v>66</v>
      </c>
      <c r="G20" s="134" t="s">
        <v>295</v>
      </c>
      <c r="H20" s="134">
        <v>149</v>
      </c>
      <c r="I20" s="143">
        <v>1900.0419333333323</v>
      </c>
      <c r="J20" s="143"/>
      <c r="K20" s="143"/>
      <c r="L20" s="143"/>
    </row>
    <row r="21" spans="1:27" ht="16" thickBot="1">
      <c r="A21" s="41">
        <v>12.2</v>
      </c>
      <c r="B21" s="41">
        <v>2.6</v>
      </c>
      <c r="C21" s="29">
        <v>116</v>
      </c>
    </row>
    <row r="22" spans="1:27" ht="15">
      <c r="A22" s="41">
        <v>11.1</v>
      </c>
      <c r="B22" s="41">
        <v>2.4</v>
      </c>
      <c r="C22" s="29">
        <v>144</v>
      </c>
      <c r="G22" s="135"/>
      <c r="H22" s="135" t="s">
        <v>302</v>
      </c>
      <c r="I22" s="135" t="s">
        <v>272</v>
      </c>
      <c r="J22" s="135" t="s">
        <v>303</v>
      </c>
      <c r="K22" s="135" t="s">
        <v>304</v>
      </c>
      <c r="L22" s="135" t="s">
        <v>305</v>
      </c>
      <c r="M22" s="135" t="s">
        <v>306</v>
      </c>
      <c r="N22" s="135" t="s">
        <v>307</v>
      </c>
      <c r="O22" s="135" t="s">
        <v>308</v>
      </c>
    </row>
    <row r="23" spans="1:27" ht="15">
      <c r="A23" s="41">
        <v>16.8</v>
      </c>
      <c r="B23" s="41">
        <v>3</v>
      </c>
      <c r="C23" s="29">
        <v>201</v>
      </c>
      <c r="G23" t="s">
        <v>296</v>
      </c>
      <c r="H23" s="142">
        <v>1.7356274470031821</v>
      </c>
      <c r="I23" s="142">
        <v>0.67366846280745141</v>
      </c>
      <c r="J23" s="142">
        <v>2.5763822159198519</v>
      </c>
      <c r="K23" s="142">
        <v>1.0969307059369071E-2</v>
      </c>
      <c r="L23" s="142">
        <v>0.40430139165078266</v>
      </c>
      <c r="M23" s="142">
        <v>3.0669535023555814</v>
      </c>
      <c r="N23" s="142">
        <v>0.40430139165078266</v>
      </c>
      <c r="O23" s="142">
        <v>3.0669535023555814</v>
      </c>
    </row>
    <row r="24" spans="1:27" ht="15">
      <c r="A24" s="41">
        <v>11.8</v>
      </c>
      <c r="B24" s="41">
        <v>2</v>
      </c>
      <c r="C24" s="29">
        <v>96</v>
      </c>
      <c r="G24" t="s">
        <v>52</v>
      </c>
      <c r="H24" s="142">
        <v>2.439292192879333</v>
      </c>
      <c r="I24" s="142">
        <v>0.41575488034094554</v>
      </c>
      <c r="J24" s="142">
        <v>5.8671402507144537</v>
      </c>
      <c r="K24" s="142">
        <v>2.8227350972505811E-8</v>
      </c>
      <c r="L24" s="142">
        <v>1.6176635500137646</v>
      </c>
      <c r="M24" s="142">
        <v>3.2609208357449013</v>
      </c>
      <c r="N24" s="142">
        <v>1.6176635500137646</v>
      </c>
      <c r="O24" s="142">
        <v>3.2609208357449013</v>
      </c>
    </row>
    <row r="25" spans="1:27" ht="16" thickBot="1">
      <c r="A25" s="41">
        <v>14</v>
      </c>
      <c r="B25" s="41">
        <v>2.2999999999999998</v>
      </c>
      <c r="C25" s="29">
        <v>134</v>
      </c>
      <c r="G25" s="134" t="s">
        <v>55</v>
      </c>
      <c r="H25" s="143">
        <v>2.801811670762033E-2</v>
      </c>
      <c r="I25" s="143">
        <v>3.4722509168252096E-3</v>
      </c>
      <c r="J25" s="143">
        <v>8.0691509279629461</v>
      </c>
      <c r="K25" s="143">
        <v>2.3069879311939936E-13</v>
      </c>
      <c r="L25" s="143">
        <v>2.1156138788948006E-2</v>
      </c>
      <c r="M25" s="143">
        <v>3.488009462629265E-2</v>
      </c>
      <c r="N25" s="143">
        <v>2.1156138788948006E-2</v>
      </c>
      <c r="O25" s="143">
        <v>3.488009462629265E-2</v>
      </c>
    </row>
    <row r="26" spans="1:27" ht="15">
      <c r="A26" s="41">
        <v>10.5</v>
      </c>
      <c r="B26" s="41">
        <v>2.2999999999999998</v>
      </c>
      <c r="C26" s="29">
        <v>101</v>
      </c>
    </row>
    <row r="27" spans="1:27" ht="15">
      <c r="A27" s="41">
        <v>6.2</v>
      </c>
      <c r="B27" s="41">
        <v>1.6</v>
      </c>
      <c r="C27" s="29">
        <v>82</v>
      </c>
      <c r="G27" s="220" t="s">
        <v>319</v>
      </c>
      <c r="H27" s="220"/>
      <c r="I27" s="220"/>
      <c r="J27" s="220"/>
    </row>
    <row r="28" spans="1:27" ht="15">
      <c r="A28" s="41">
        <v>16.899999999999999</v>
      </c>
      <c r="B28" s="41">
        <v>3.4</v>
      </c>
      <c r="C28" s="29">
        <v>311</v>
      </c>
      <c r="Q28" s="218" t="s">
        <v>342</v>
      </c>
      <c r="R28" s="218"/>
      <c r="S28" s="218"/>
      <c r="T28" s="218"/>
      <c r="U28" s="218"/>
      <c r="V28" s="218"/>
      <c r="W28" s="218"/>
      <c r="X28" s="218"/>
      <c r="Y28" s="218"/>
      <c r="Z28" s="218"/>
      <c r="AA28" s="218"/>
    </row>
    <row r="29" spans="1:27" ht="15">
      <c r="A29" s="41">
        <v>7.9</v>
      </c>
      <c r="B29" s="41">
        <v>1.5</v>
      </c>
      <c r="C29" s="29">
        <v>65</v>
      </c>
      <c r="G29" t="s">
        <v>309</v>
      </c>
      <c r="L29" t="s">
        <v>314</v>
      </c>
    </row>
    <row r="30" spans="1:27" ht="16" thickBot="1">
      <c r="A30" s="41">
        <v>9.6</v>
      </c>
      <c r="B30" s="41">
        <v>1.9</v>
      </c>
      <c r="C30" s="29">
        <v>31</v>
      </c>
    </row>
    <row r="31" spans="1:27" ht="15">
      <c r="A31" s="41">
        <v>16.3</v>
      </c>
      <c r="B31" s="41">
        <v>3.7</v>
      </c>
      <c r="C31" s="29">
        <v>249</v>
      </c>
      <c r="G31" s="135" t="s">
        <v>310</v>
      </c>
      <c r="H31" s="135" t="s">
        <v>311</v>
      </c>
      <c r="I31" s="135" t="s">
        <v>312</v>
      </c>
      <c r="J31" s="135" t="s">
        <v>313</v>
      </c>
      <c r="L31" s="135" t="s">
        <v>315</v>
      </c>
      <c r="M31" s="135" t="s">
        <v>51</v>
      </c>
    </row>
    <row r="32" spans="1:27" ht="15">
      <c r="A32" s="41">
        <v>11.2</v>
      </c>
      <c r="B32" s="41">
        <v>2.6</v>
      </c>
      <c r="C32" s="29">
        <v>197</v>
      </c>
      <c r="G32">
        <v>1</v>
      </c>
      <c r="H32" s="138">
        <v>12.137097447628724</v>
      </c>
      <c r="I32" s="138">
        <v>0.36290255237127589</v>
      </c>
      <c r="J32" s="138">
        <v>0.20940707396077921</v>
      </c>
      <c r="L32">
        <v>0.33333333333333331</v>
      </c>
      <c r="M32">
        <v>5.9</v>
      </c>
    </row>
    <row r="33" spans="1:13" ht="15">
      <c r="A33" s="41">
        <v>13.1</v>
      </c>
      <c r="B33" s="41">
        <v>2.5</v>
      </c>
      <c r="C33" s="29">
        <v>213</v>
      </c>
      <c r="G33">
        <v>2</v>
      </c>
      <c r="H33" s="138">
        <v>14.289575226500512</v>
      </c>
      <c r="I33" s="138">
        <v>0.21042477349948818</v>
      </c>
      <c r="J33" s="138">
        <v>0.12142222703990901</v>
      </c>
      <c r="L33">
        <v>1</v>
      </c>
      <c r="M33">
        <v>6.2</v>
      </c>
    </row>
    <row r="34" spans="1:13" ht="15">
      <c r="A34" s="41">
        <v>8</v>
      </c>
      <c r="B34" s="41">
        <v>1.8</v>
      </c>
      <c r="C34" s="29">
        <v>69</v>
      </c>
      <c r="G34">
        <v>3</v>
      </c>
      <c r="H34" s="138">
        <v>16.442053005372298</v>
      </c>
      <c r="I34" s="138">
        <v>2.5579469946277023</v>
      </c>
      <c r="J34" s="138">
        <v>1.4760221221694376</v>
      </c>
      <c r="L34">
        <v>1.6666666666666665</v>
      </c>
      <c r="M34">
        <v>6.6</v>
      </c>
    </row>
    <row r="35" spans="1:13" ht="15">
      <c r="A35" s="41">
        <v>16.100000000000001</v>
      </c>
      <c r="B35" s="41">
        <v>3.9</v>
      </c>
      <c r="C35" s="29">
        <v>201</v>
      </c>
      <c r="G35">
        <v>4</v>
      </c>
      <c r="H35" s="138">
        <v>16.118986643576481</v>
      </c>
      <c r="I35" s="138">
        <v>2.0810133564235187</v>
      </c>
      <c r="J35" s="138">
        <v>1.2008152463918618</v>
      </c>
      <c r="L35">
        <v>2.3333333333333335</v>
      </c>
      <c r="M35">
        <v>6.6</v>
      </c>
    </row>
    <row r="36" spans="1:13" ht="15">
      <c r="A36" s="41">
        <v>10.4</v>
      </c>
      <c r="B36" s="41">
        <v>2</v>
      </c>
      <c r="C36" s="29">
        <v>69</v>
      </c>
      <c r="G36">
        <v>5</v>
      </c>
      <c r="H36" s="138">
        <v>9.7522409040153253</v>
      </c>
      <c r="I36" s="138">
        <v>-2.1522409040153256</v>
      </c>
      <c r="J36" s="138">
        <v>-1.2419159557397055</v>
      </c>
      <c r="L36">
        <v>3</v>
      </c>
      <c r="M36">
        <v>6.8</v>
      </c>
    </row>
    <row r="37" spans="1:13" ht="15">
      <c r="A37" s="41">
        <v>7.4</v>
      </c>
      <c r="B37" s="41">
        <v>1.8</v>
      </c>
      <c r="C37" s="29">
        <v>117</v>
      </c>
      <c r="G37">
        <v>6</v>
      </c>
      <c r="H37" s="138">
        <v>14.990028144191021</v>
      </c>
      <c r="I37" s="138">
        <v>3.5099718558089794</v>
      </c>
      <c r="J37" s="150">
        <v>2.0253727376865411</v>
      </c>
      <c r="L37">
        <v>3.6666666666666665</v>
      </c>
      <c r="M37">
        <v>7.2</v>
      </c>
    </row>
    <row r="38" spans="1:13" ht="15">
      <c r="A38" s="41">
        <v>10.5</v>
      </c>
      <c r="B38" s="41">
        <v>2.2999999999999998</v>
      </c>
      <c r="C38" s="29">
        <v>81</v>
      </c>
      <c r="G38">
        <v>7</v>
      </c>
      <c r="H38" s="138">
        <v>11.064175181658502</v>
      </c>
      <c r="I38" s="138">
        <v>2.0358248183414975</v>
      </c>
      <c r="J38" s="138">
        <v>1.1747399281707869</v>
      </c>
      <c r="L38">
        <v>4.333333333333333</v>
      </c>
      <c r="M38">
        <v>7.2</v>
      </c>
    </row>
    <row r="39" spans="1:13" ht="15">
      <c r="A39" s="41">
        <v>12</v>
      </c>
      <c r="B39" s="41">
        <v>2.2999999999999998</v>
      </c>
      <c r="C39" s="29">
        <v>211</v>
      </c>
      <c r="G39">
        <v>8</v>
      </c>
      <c r="H39" s="138">
        <v>13.829734904632264</v>
      </c>
      <c r="I39" s="138">
        <v>1.070265095367736</v>
      </c>
      <c r="J39" s="138">
        <v>0.6175792386106439</v>
      </c>
      <c r="L39">
        <v>4.9999999999999991</v>
      </c>
      <c r="M39">
        <v>7.3</v>
      </c>
    </row>
    <row r="40" spans="1:13" ht="15">
      <c r="A40" s="41">
        <v>14.5</v>
      </c>
      <c r="B40" s="41">
        <v>2.4</v>
      </c>
      <c r="C40" s="29">
        <v>151</v>
      </c>
      <c r="G40">
        <v>9</v>
      </c>
      <c r="H40" s="138">
        <v>14.345611459915753</v>
      </c>
      <c r="I40" s="138">
        <v>2.754388540084248</v>
      </c>
      <c r="J40" s="138">
        <v>1.5893755526416027</v>
      </c>
      <c r="L40">
        <v>5.6666666666666661</v>
      </c>
      <c r="M40">
        <v>7.4</v>
      </c>
    </row>
    <row r="41" spans="1:13" ht="15">
      <c r="A41" s="42">
        <v>5.9</v>
      </c>
      <c r="B41" s="42">
        <v>1.9</v>
      </c>
      <c r="C41" s="43">
        <v>77</v>
      </c>
      <c r="G41">
        <v>10</v>
      </c>
      <c r="H41" s="138">
        <v>11.172931025023312</v>
      </c>
      <c r="I41" s="138">
        <v>-1.9729310250233123</v>
      </c>
      <c r="J41" s="138">
        <v>-1.1384480775265928</v>
      </c>
      <c r="L41">
        <v>6.333333333333333</v>
      </c>
      <c r="M41">
        <v>7.4</v>
      </c>
    </row>
    <row r="42" spans="1:13" ht="15">
      <c r="A42" s="41">
        <v>9</v>
      </c>
      <c r="B42" s="41">
        <v>1.9</v>
      </c>
      <c r="C42" s="29">
        <v>99</v>
      </c>
      <c r="G42">
        <v>11</v>
      </c>
      <c r="H42" s="138">
        <v>9.8198275919768871</v>
      </c>
      <c r="I42" s="138">
        <v>0.48017240802311356</v>
      </c>
      <c r="J42" s="138">
        <v>0.27707575574709664</v>
      </c>
      <c r="L42">
        <v>6.9999999999999991</v>
      </c>
      <c r="M42">
        <v>7.5</v>
      </c>
    </row>
    <row r="43" spans="1:13" ht="15">
      <c r="A43" s="41">
        <v>15.8</v>
      </c>
      <c r="B43" s="41">
        <v>3.5</v>
      </c>
      <c r="C43" s="29">
        <v>283</v>
      </c>
      <c r="G43">
        <v>12</v>
      </c>
      <c r="H43" s="138">
        <v>17.730886373922836</v>
      </c>
      <c r="I43" s="138">
        <v>1.569113626077165</v>
      </c>
      <c r="J43" s="138">
        <v>0.90543175020891653</v>
      </c>
      <c r="L43">
        <v>7.6666666666666661</v>
      </c>
      <c r="M43">
        <v>7.5</v>
      </c>
    </row>
    <row r="44" spans="1:13" ht="15">
      <c r="A44" s="41">
        <v>14</v>
      </c>
      <c r="B44" s="41">
        <v>2.5</v>
      </c>
      <c r="C44" s="29">
        <v>196</v>
      </c>
      <c r="G44">
        <v>13</v>
      </c>
      <c r="H44" s="138">
        <v>9.5725817492232821</v>
      </c>
      <c r="I44" s="138">
        <v>-1.4725817492232824</v>
      </c>
      <c r="J44" s="138">
        <v>-0.84972958514055696</v>
      </c>
      <c r="L44">
        <v>8.3333333333333339</v>
      </c>
      <c r="M44">
        <v>7.6</v>
      </c>
    </row>
    <row r="45" spans="1:13" ht="15">
      <c r="A45" s="41">
        <v>15.3</v>
      </c>
      <c r="B45" s="41">
        <v>3.4</v>
      </c>
      <c r="C45" s="29">
        <v>253</v>
      </c>
      <c r="G45">
        <v>14</v>
      </c>
      <c r="H45" s="138">
        <v>13.931972956232789</v>
      </c>
      <c r="I45" s="138">
        <v>-4.8319729562327893</v>
      </c>
      <c r="J45" s="150">
        <v>-2.7882121842646308</v>
      </c>
      <c r="L45">
        <v>9</v>
      </c>
      <c r="M45">
        <v>7.6</v>
      </c>
    </row>
    <row r="46" spans="1:13" ht="15">
      <c r="A46" s="41">
        <v>14.4</v>
      </c>
      <c r="B46" s="41">
        <v>3.1</v>
      </c>
      <c r="C46" s="29">
        <v>203</v>
      </c>
      <c r="G46">
        <v>15</v>
      </c>
      <c r="H46" s="138">
        <v>14.95377619640275</v>
      </c>
      <c r="I46" s="138">
        <v>0.74622380359724971</v>
      </c>
      <c r="J46" s="138">
        <v>0.43059642928968206</v>
      </c>
      <c r="L46">
        <v>9.6666666666666661</v>
      </c>
      <c r="M46">
        <v>7.6</v>
      </c>
    </row>
    <row r="47" spans="1:13" ht="15">
      <c r="A47" s="41">
        <v>14.8</v>
      </c>
      <c r="B47" s="41">
        <v>3.6</v>
      </c>
      <c r="C47" s="29">
        <v>164</v>
      </c>
      <c r="G47">
        <v>16</v>
      </c>
      <c r="H47" s="138">
        <v>10.668604924286146</v>
      </c>
      <c r="I47" s="138">
        <v>-0.86860492428614577</v>
      </c>
      <c r="J47" s="138">
        <v>-0.50121448425801396</v>
      </c>
      <c r="L47">
        <v>10.333333333333334</v>
      </c>
      <c r="M47">
        <v>7.7</v>
      </c>
    </row>
    <row r="48" spans="1:13" ht="15">
      <c r="A48" s="41">
        <v>12.1</v>
      </c>
      <c r="B48" s="41">
        <v>2.5</v>
      </c>
      <c r="C48" s="29">
        <v>146</v>
      </c>
      <c r="G48">
        <v>17</v>
      </c>
      <c r="H48" s="138">
        <v>21.343622845056551</v>
      </c>
      <c r="I48" s="138">
        <v>-1.8436228450565508</v>
      </c>
      <c r="J48" s="138">
        <v>-1.0638328745496499</v>
      </c>
      <c r="L48">
        <v>11</v>
      </c>
      <c r="M48">
        <v>7.8</v>
      </c>
    </row>
    <row r="49" spans="1:27" ht="15">
      <c r="A49" s="41">
        <v>8</v>
      </c>
      <c r="B49" s="41">
        <v>1.9</v>
      </c>
      <c r="C49" s="29">
        <v>121</v>
      </c>
      <c r="G49">
        <v>18</v>
      </c>
      <c r="H49" s="138">
        <v>13.317174972814449</v>
      </c>
      <c r="I49" s="138">
        <v>2.8828250271855502</v>
      </c>
      <c r="J49" s="138">
        <v>1.6634877592875592</v>
      </c>
      <c r="L49">
        <v>11.666666666666666</v>
      </c>
      <c r="M49">
        <v>7.9</v>
      </c>
    </row>
    <row r="50" spans="1:27" ht="15">
      <c r="A50" s="41">
        <v>8.4</v>
      </c>
      <c r="B50" s="41">
        <v>2</v>
      </c>
      <c r="C50" s="29">
        <v>128</v>
      </c>
      <c r="G50">
        <v>19</v>
      </c>
      <c r="H50" s="138">
        <v>8.2194783161768559</v>
      </c>
      <c r="I50" s="138">
        <v>-0.21947831617685587</v>
      </c>
      <c r="J50" s="138">
        <v>-0.12664642805105811</v>
      </c>
      <c r="L50">
        <v>12.333333333333334</v>
      </c>
      <c r="M50">
        <v>7.9</v>
      </c>
    </row>
    <row r="51" spans="1:27" ht="15">
      <c r="A51" s="41">
        <v>10.6</v>
      </c>
      <c r="B51" s="41">
        <v>2</v>
      </c>
      <c r="C51" s="29">
        <v>132</v>
      </c>
      <c r="G51">
        <v>20</v>
      </c>
      <c r="H51" s="138">
        <v>11.327888686573406</v>
      </c>
      <c r="I51" s="138">
        <v>0.87211131342659343</v>
      </c>
      <c r="J51" s="138">
        <v>0.50323778964749433</v>
      </c>
      <c r="L51">
        <v>13</v>
      </c>
      <c r="M51">
        <v>7.9</v>
      </c>
    </row>
    <row r="52" spans="1:27" ht="15">
      <c r="A52" s="41">
        <v>10.9</v>
      </c>
      <c r="B52" s="41">
        <v>2.2999999999999998</v>
      </c>
      <c r="C52" s="29">
        <v>75</v>
      </c>
      <c r="G52">
        <v>21</v>
      </c>
      <c r="H52" s="138">
        <v>11.624537515810909</v>
      </c>
      <c r="I52" s="138">
        <v>-0.52453751581090913</v>
      </c>
      <c r="J52" s="138">
        <v>-0.30267592677673472</v>
      </c>
      <c r="L52">
        <v>13.666666666666666</v>
      </c>
      <c r="M52">
        <v>8</v>
      </c>
    </row>
    <row r="53" spans="1:27" ht="15">
      <c r="A53" s="41">
        <v>8.6999999999999993</v>
      </c>
      <c r="B53" s="41">
        <v>2.1</v>
      </c>
      <c r="C53" s="29">
        <v>144</v>
      </c>
      <c r="G53">
        <v>22</v>
      </c>
      <c r="H53" s="138">
        <v>14.685145483872867</v>
      </c>
      <c r="I53" s="138">
        <v>2.1148545161271333</v>
      </c>
      <c r="J53" s="138">
        <v>1.2203427426485518</v>
      </c>
      <c r="L53">
        <v>14.333333333333334</v>
      </c>
      <c r="M53">
        <v>8</v>
      </c>
    </row>
    <row r="54" spans="1:27" ht="15">
      <c r="A54" s="41">
        <v>9.5</v>
      </c>
      <c r="B54" s="41">
        <v>2.5</v>
      </c>
      <c r="C54" s="29">
        <v>152</v>
      </c>
      <c r="G54">
        <v>23</v>
      </c>
      <c r="H54" s="138">
        <v>9.3039510366934</v>
      </c>
      <c r="I54" s="138">
        <v>2.4960489633066008</v>
      </c>
      <c r="J54" s="138">
        <v>1.4403048599507262</v>
      </c>
      <c r="L54">
        <v>15</v>
      </c>
      <c r="M54">
        <v>8</v>
      </c>
    </row>
    <row r="55" spans="1:27" ht="15">
      <c r="A55" s="41">
        <v>6.8</v>
      </c>
      <c r="B55" s="41">
        <v>1.7</v>
      </c>
      <c r="C55" s="29">
        <v>104</v>
      </c>
      <c r="G55">
        <v>24</v>
      </c>
      <c r="H55" s="138">
        <v>11.100427129446771</v>
      </c>
      <c r="I55" s="138">
        <v>2.8995728705532287</v>
      </c>
      <c r="J55" s="138">
        <v>1.6731518326093444</v>
      </c>
      <c r="L55">
        <v>15.666666666666666</v>
      </c>
      <c r="M55">
        <v>8.1</v>
      </c>
      <c r="Q55" s="218" t="s">
        <v>425</v>
      </c>
      <c r="R55" s="218"/>
      <c r="S55" s="218"/>
      <c r="T55" s="218"/>
      <c r="U55" s="218"/>
      <c r="V55" s="218"/>
      <c r="W55" s="218"/>
      <c r="X55" s="218"/>
      <c r="Y55" s="218"/>
      <c r="Z55" s="218"/>
      <c r="AA55" s="218"/>
    </row>
    <row r="56" spans="1:27" ht="15">
      <c r="A56" s="41">
        <v>7.2</v>
      </c>
      <c r="B56" s="41">
        <v>1.6</v>
      </c>
      <c r="C56" s="29">
        <v>112</v>
      </c>
      <c r="G56">
        <v>25</v>
      </c>
      <c r="H56" s="138">
        <v>10.175829278095302</v>
      </c>
      <c r="I56" s="138">
        <v>0.32417072190469831</v>
      </c>
      <c r="J56" s="138">
        <v>0.18705749489567219</v>
      </c>
      <c r="L56">
        <v>16.333333333333332</v>
      </c>
      <c r="M56">
        <v>8.1</v>
      </c>
    </row>
    <row r="57" spans="1:27" ht="15">
      <c r="A57" s="41">
        <v>11.3</v>
      </c>
      <c r="B57" s="41">
        <v>2.6</v>
      </c>
      <c r="C57" s="29">
        <v>139</v>
      </c>
      <c r="G57">
        <v>26</v>
      </c>
      <c r="H57" s="138">
        <v>7.9359805256349825</v>
      </c>
      <c r="I57" s="138">
        <v>-1.7359805256349823</v>
      </c>
      <c r="J57" s="138">
        <v>-1.0017196075110619</v>
      </c>
      <c r="L57">
        <v>16.999999999999996</v>
      </c>
      <c r="M57">
        <v>8.1</v>
      </c>
    </row>
    <row r="58" spans="1:27" ht="15">
      <c r="A58" s="41">
        <v>9.4</v>
      </c>
      <c r="B58" s="41">
        <v>2</v>
      </c>
      <c r="C58" s="29">
        <v>150</v>
      </c>
      <c r="G58">
        <v>27</v>
      </c>
      <c r="H58" s="138">
        <v>18.742855198862838</v>
      </c>
      <c r="I58" s="138">
        <v>-1.8428551988628392</v>
      </c>
      <c r="J58" s="138">
        <v>-1.0633899166751133</v>
      </c>
      <c r="L58">
        <v>17.666666666666664</v>
      </c>
      <c r="M58">
        <v>8.1</v>
      </c>
    </row>
    <row r="59" spans="1:27" ht="15">
      <c r="A59" s="41">
        <v>8.6</v>
      </c>
      <c r="B59" s="41">
        <v>1.8</v>
      </c>
      <c r="C59" s="29">
        <v>60</v>
      </c>
      <c r="G59">
        <v>28</v>
      </c>
      <c r="H59" s="138">
        <v>7.2157433223175032</v>
      </c>
      <c r="I59" s="138">
        <v>0.68425667768249721</v>
      </c>
      <c r="J59" s="138">
        <v>0.39483929714834698</v>
      </c>
      <c r="L59">
        <v>18.333333333333332</v>
      </c>
      <c r="M59">
        <v>8.1999999999999993</v>
      </c>
    </row>
    <row r="60" spans="1:27" ht="15">
      <c r="A60" s="41">
        <v>17.100000000000001</v>
      </c>
      <c r="B60" s="41">
        <v>2.9</v>
      </c>
      <c r="C60" s="29">
        <v>266</v>
      </c>
      <c r="G60">
        <v>29</v>
      </c>
      <c r="H60" s="138">
        <v>7.2388442314101447</v>
      </c>
      <c r="I60" s="138">
        <v>2.361155768589855</v>
      </c>
      <c r="J60" s="138">
        <v>1.3624669141488019</v>
      </c>
      <c r="L60">
        <v>18.999999999999996</v>
      </c>
      <c r="M60">
        <v>8.3000000000000007</v>
      </c>
    </row>
    <row r="61" spans="1:27" ht="15">
      <c r="A61" s="41">
        <v>15.4</v>
      </c>
      <c r="B61" s="41">
        <v>2.4</v>
      </c>
      <c r="C61" s="29">
        <v>209</v>
      </c>
      <c r="G61">
        <v>30</v>
      </c>
      <c r="H61" s="138">
        <v>17.737519620854176</v>
      </c>
      <c r="I61" s="138">
        <v>-1.4375196208541752</v>
      </c>
      <c r="J61" s="138">
        <v>-0.82949754857692237</v>
      </c>
      <c r="L61">
        <v>19.666666666666664</v>
      </c>
      <c r="M61">
        <v>8.4</v>
      </c>
    </row>
    <row r="62" spans="1:27" ht="15">
      <c r="A62" s="41">
        <v>11</v>
      </c>
      <c r="B62" s="41">
        <v>2.2000000000000002</v>
      </c>
      <c r="C62" s="29">
        <v>181</v>
      </c>
      <c r="G62">
        <v>31</v>
      </c>
      <c r="H62" s="138">
        <v>13.597356139890652</v>
      </c>
      <c r="I62" s="138">
        <v>-2.3973561398906522</v>
      </c>
      <c r="J62" s="138">
        <v>-1.3833557554668376</v>
      </c>
      <c r="L62">
        <v>20.333333333333332</v>
      </c>
      <c r="M62">
        <v>8.4</v>
      </c>
    </row>
    <row r="63" spans="1:27" ht="15">
      <c r="A63" s="41">
        <v>15.6</v>
      </c>
      <c r="B63" s="41">
        <v>3</v>
      </c>
      <c r="C63" s="29">
        <v>180</v>
      </c>
      <c r="G63">
        <v>32</v>
      </c>
      <c r="H63" s="138">
        <v>13.801716787924644</v>
      </c>
      <c r="I63" s="138">
        <v>-0.70171678792464398</v>
      </c>
      <c r="J63" s="138">
        <v>-0.40491437260028251</v>
      </c>
      <c r="L63">
        <v>20.999999999999996</v>
      </c>
      <c r="M63">
        <v>8.5</v>
      </c>
    </row>
    <row r="64" spans="1:27" ht="15">
      <c r="A64" s="41">
        <v>7.6</v>
      </c>
      <c r="B64" s="41">
        <v>1.8</v>
      </c>
      <c r="C64" s="29">
        <v>111</v>
      </c>
      <c r="G64">
        <v>33</v>
      </c>
      <c r="H64" s="138">
        <v>8.059603447011785</v>
      </c>
      <c r="I64" s="138">
        <v>-5.9603447011784993E-2</v>
      </c>
      <c r="J64" s="138">
        <v>-3.4393209293124165E-2</v>
      </c>
      <c r="L64">
        <v>21.666666666666664</v>
      </c>
      <c r="M64">
        <v>8.6</v>
      </c>
    </row>
    <row r="65" spans="1:13" ht="15">
      <c r="A65" s="41">
        <v>11.4</v>
      </c>
      <c r="B65" s="41">
        <v>2.4</v>
      </c>
      <c r="C65" s="29">
        <v>150</v>
      </c>
      <c r="G65">
        <v>34</v>
      </c>
      <c r="H65" s="138">
        <v>16.880508457464266</v>
      </c>
      <c r="I65" s="138">
        <v>-0.78050845746426489</v>
      </c>
      <c r="J65" s="138">
        <v>-0.45037983671169618</v>
      </c>
      <c r="L65">
        <v>22.333333333333332</v>
      </c>
      <c r="M65">
        <v>8.6999999999999993</v>
      </c>
    </row>
    <row r="66" spans="1:13" ht="15">
      <c r="A66" s="41">
        <v>23.5</v>
      </c>
      <c r="B66" s="41">
        <v>3.6</v>
      </c>
      <c r="C66" s="29">
        <v>348</v>
      </c>
      <c r="G66">
        <v>35</v>
      </c>
      <c r="H66" s="138">
        <v>8.5474618855876514</v>
      </c>
      <c r="I66" s="138">
        <v>1.8525381144123489</v>
      </c>
      <c r="J66" s="138">
        <v>1.0689772871672274</v>
      </c>
      <c r="L66">
        <v>22.999999999999996</v>
      </c>
      <c r="M66">
        <v>8.6999999999999993</v>
      </c>
    </row>
    <row r="67" spans="1:13" ht="15">
      <c r="A67" s="41">
        <v>12.4</v>
      </c>
      <c r="B67" s="41">
        <v>3.2</v>
      </c>
      <c r="C67" s="29">
        <v>214</v>
      </c>
      <c r="G67">
        <v>36</v>
      </c>
      <c r="H67" s="138">
        <v>9.404473048977561</v>
      </c>
      <c r="I67" s="138">
        <v>-2.0044730489775606</v>
      </c>
      <c r="J67" s="138">
        <v>-1.1566488945225075</v>
      </c>
      <c r="L67">
        <v>23.666666666666664</v>
      </c>
      <c r="M67">
        <v>8.6999999999999993</v>
      </c>
    </row>
    <row r="68" spans="1:13" ht="15">
      <c r="A68" s="41">
        <v>13.4</v>
      </c>
      <c r="B68" s="41">
        <v>2.7</v>
      </c>
      <c r="C68" s="29">
        <v>141</v>
      </c>
      <c r="G68">
        <v>37</v>
      </c>
      <c r="H68" s="138">
        <v>9.615466943942895</v>
      </c>
      <c r="I68" s="138">
        <v>0.88453305605710497</v>
      </c>
      <c r="J68" s="138">
        <v>0.51040555620287553</v>
      </c>
      <c r="L68">
        <v>24.333333333333332</v>
      </c>
      <c r="M68">
        <v>8.8000000000000007</v>
      </c>
    </row>
    <row r="69" spans="1:13" ht="15">
      <c r="A69" s="41">
        <v>13.8</v>
      </c>
      <c r="B69" s="41">
        <v>2.5</v>
      </c>
      <c r="C69" s="29">
        <v>148</v>
      </c>
      <c r="G69">
        <v>38</v>
      </c>
      <c r="H69" s="138">
        <v>13.257822115933537</v>
      </c>
      <c r="I69" s="138">
        <v>-1.2578221159335374</v>
      </c>
      <c r="J69" s="138">
        <v>-0.72580599706370708</v>
      </c>
      <c r="L69">
        <v>24.999999999999996</v>
      </c>
      <c r="M69">
        <v>8.8000000000000007</v>
      </c>
    </row>
    <row r="70" spans="1:13" ht="15">
      <c r="A70" s="41">
        <v>11.6</v>
      </c>
      <c r="B70" s="41">
        <v>2.2999999999999998</v>
      </c>
      <c r="C70" s="29">
        <v>146</v>
      </c>
      <c r="G70">
        <v>39</v>
      </c>
      <c r="H70" s="138">
        <v>11.820664332764251</v>
      </c>
      <c r="I70" s="138">
        <v>2.6793356672357493</v>
      </c>
      <c r="J70" s="138">
        <v>1.5460675009542855</v>
      </c>
      <c r="L70">
        <v>25.666666666666664</v>
      </c>
      <c r="M70">
        <v>8.9</v>
      </c>
    </row>
    <row r="71" spans="1:13" ht="15">
      <c r="A71" s="41">
        <v>11.8</v>
      </c>
      <c r="B71" s="41">
        <v>2.6</v>
      </c>
      <c r="C71" s="29">
        <v>199</v>
      </c>
      <c r="G71">
        <v>40</v>
      </c>
      <c r="H71" s="138">
        <v>8.5276775999606809</v>
      </c>
      <c r="I71" s="138">
        <v>-2.6276775999606805</v>
      </c>
      <c r="J71" s="138">
        <v>-1.5162590450923548</v>
      </c>
      <c r="L71">
        <v>26.333333333333332</v>
      </c>
      <c r="M71">
        <v>9</v>
      </c>
    </row>
    <row r="72" spans="1:13" ht="15">
      <c r="A72" s="41">
        <v>12.4</v>
      </c>
      <c r="B72" s="41">
        <v>2.6</v>
      </c>
      <c r="C72" s="29">
        <v>171</v>
      </c>
      <c r="G72">
        <v>41</v>
      </c>
      <c r="H72" s="138">
        <v>9.1440761675283273</v>
      </c>
      <c r="I72" s="138">
        <v>-0.1440761675283273</v>
      </c>
      <c r="J72" s="138">
        <v>-8.313683238778477E-2</v>
      </c>
      <c r="L72">
        <v>26.999999999999996</v>
      </c>
      <c r="M72">
        <v>9</v>
      </c>
    </row>
    <row r="73" spans="1:13" ht="15">
      <c r="A73" s="41">
        <v>8.1</v>
      </c>
      <c r="B73" s="41">
        <v>3.3</v>
      </c>
      <c r="C73" s="29">
        <v>122</v>
      </c>
      <c r="G73">
        <v>42</v>
      </c>
      <c r="H73" s="138">
        <v>18.202277150337402</v>
      </c>
      <c r="I73" s="138">
        <v>-2.402277150337401</v>
      </c>
      <c r="J73" s="138">
        <v>-1.3861953453012177</v>
      </c>
      <c r="L73">
        <v>27.666666666666664</v>
      </c>
      <c r="M73">
        <v>9</v>
      </c>
    </row>
    <row r="74" spans="1:13" ht="15">
      <c r="A74" s="41">
        <v>9.5</v>
      </c>
      <c r="B74" s="41">
        <v>2</v>
      </c>
      <c r="C74" s="29">
        <v>110</v>
      </c>
      <c r="G74">
        <v>43</v>
      </c>
      <c r="H74" s="138">
        <v>13.325408803895099</v>
      </c>
      <c r="I74" s="138">
        <v>0.6745911961049007</v>
      </c>
      <c r="J74" s="138">
        <v>0.38926198664898298</v>
      </c>
      <c r="L74">
        <v>28.333333333333332</v>
      </c>
      <c r="M74">
        <v>9</v>
      </c>
    </row>
    <row r="75" spans="1:13" ht="15">
      <c r="A75" s="41">
        <v>8.4</v>
      </c>
      <c r="B75" s="41">
        <v>1.8</v>
      </c>
      <c r="C75" s="29">
        <v>73</v>
      </c>
      <c r="G75">
        <v>44</v>
      </c>
      <c r="H75" s="138">
        <v>17.117804429820858</v>
      </c>
      <c r="I75" s="138">
        <v>-1.8178044298208569</v>
      </c>
      <c r="J75" s="138">
        <v>-1.0489347737964765</v>
      </c>
      <c r="L75">
        <v>28.999999999999996</v>
      </c>
      <c r="M75">
        <v>9.1</v>
      </c>
    </row>
    <row r="76" spans="1:13" ht="15">
      <c r="A76" s="41">
        <v>9</v>
      </c>
      <c r="B76" s="41">
        <v>1.8</v>
      </c>
      <c r="C76" s="29">
        <v>89</v>
      </c>
      <c r="G76">
        <v>45</v>
      </c>
      <c r="H76" s="138">
        <v>14.985110936576042</v>
      </c>
      <c r="I76" s="138">
        <v>-0.58511093657604185</v>
      </c>
      <c r="J76" s="138">
        <v>-0.33762884380456643</v>
      </c>
      <c r="L76">
        <v>29.666666666666664</v>
      </c>
      <c r="M76">
        <v>9.1</v>
      </c>
    </row>
    <row r="77" spans="1:13" ht="15">
      <c r="A77" s="41">
        <v>15.5</v>
      </c>
      <c r="B77" s="41">
        <v>3.1</v>
      </c>
      <c r="C77" s="29">
        <v>166</v>
      </c>
      <c r="G77">
        <v>46</v>
      </c>
      <c r="H77" s="138">
        <v>15.112050481418516</v>
      </c>
      <c r="I77" s="138">
        <v>-0.31205048141851499</v>
      </c>
      <c r="J77" s="138">
        <v>-0.18006370529753235</v>
      </c>
      <c r="L77">
        <v>30.333333333333332</v>
      </c>
      <c r="M77">
        <v>9.1</v>
      </c>
    </row>
    <row r="78" spans="1:13" ht="15">
      <c r="A78" s="41">
        <v>10.4</v>
      </c>
      <c r="B78" s="41">
        <v>2.1</v>
      </c>
      <c r="C78" s="29">
        <v>118</v>
      </c>
      <c r="G78">
        <v>47</v>
      </c>
      <c r="H78" s="138">
        <v>11.924502968514082</v>
      </c>
      <c r="I78" s="138">
        <v>0.17549703148591789</v>
      </c>
      <c r="J78" s="138">
        <v>0.10126773595868936</v>
      </c>
      <c r="L78">
        <v>30.999999999999996</v>
      </c>
      <c r="M78">
        <v>9.1999999999999993</v>
      </c>
    </row>
    <row r="79" spans="1:13" ht="15">
      <c r="A79" s="41">
        <v>12.7</v>
      </c>
      <c r="B79" s="41">
        <v>2.2000000000000002</v>
      </c>
      <c r="C79" s="29">
        <v>117</v>
      </c>
      <c r="G79">
        <v>48</v>
      </c>
      <c r="H79" s="138">
        <v>9.7604747350959755</v>
      </c>
      <c r="I79" s="138">
        <v>-1.7604747350959755</v>
      </c>
      <c r="J79" s="138">
        <v>-1.0158535966458682</v>
      </c>
      <c r="L79">
        <v>31.666666666666664</v>
      </c>
      <c r="M79">
        <v>9.3000000000000007</v>
      </c>
    </row>
    <row r="80" spans="1:13" ht="15">
      <c r="A80" s="41">
        <v>14</v>
      </c>
      <c r="B80" s="41">
        <v>3</v>
      </c>
      <c r="C80" s="29">
        <v>175</v>
      </c>
      <c r="G80">
        <v>49</v>
      </c>
      <c r="H80" s="138">
        <v>10.200530771337251</v>
      </c>
      <c r="I80" s="138">
        <v>-1.8005307713372503</v>
      </c>
      <c r="J80" s="138">
        <v>-1.0389672873293403</v>
      </c>
      <c r="L80">
        <v>32.333333333333336</v>
      </c>
      <c r="M80">
        <v>9.4</v>
      </c>
    </row>
    <row r="81" spans="1:13" ht="15">
      <c r="A81" s="41">
        <v>9.4</v>
      </c>
      <c r="B81" s="41">
        <v>2</v>
      </c>
      <c r="C81" s="29">
        <v>102</v>
      </c>
      <c r="G81">
        <v>50</v>
      </c>
      <c r="H81" s="138">
        <v>10.312603238167732</v>
      </c>
      <c r="I81" s="138">
        <v>0.2873967618322677</v>
      </c>
      <c r="J81" s="138">
        <v>0.16583767341356861</v>
      </c>
      <c r="L81">
        <v>33</v>
      </c>
      <c r="M81">
        <v>9.4</v>
      </c>
    </row>
    <row r="82" spans="1:13" ht="15">
      <c r="A82" s="41">
        <v>14</v>
      </c>
      <c r="B82" s="41">
        <v>2.5</v>
      </c>
      <c r="C82" s="29">
        <v>182</v>
      </c>
      <c r="G82">
        <v>51</v>
      </c>
      <c r="H82" s="138">
        <v>9.4473582436971721</v>
      </c>
      <c r="I82" s="138">
        <v>1.4526417563028282</v>
      </c>
      <c r="J82" s="138">
        <v>0.83822353332310084</v>
      </c>
      <c r="L82">
        <v>33.666666666666664</v>
      </c>
      <c r="M82">
        <v>9.4</v>
      </c>
    </row>
    <row r="83" spans="1:13" ht="15">
      <c r="A83" s="41">
        <v>15.9</v>
      </c>
      <c r="B83" s="41">
        <v>2.5</v>
      </c>
      <c r="C83" s="29">
        <v>230</v>
      </c>
      <c r="G83">
        <v>52</v>
      </c>
      <c r="H83" s="138">
        <v>10.892749857947109</v>
      </c>
      <c r="I83" s="138">
        <v>-2.1927498579471099</v>
      </c>
      <c r="J83" s="138">
        <v>-1.2652909952830711</v>
      </c>
      <c r="L83">
        <v>34.333333333333336</v>
      </c>
      <c r="M83">
        <v>9.4</v>
      </c>
    </row>
    <row r="84" spans="1:13" ht="15">
      <c r="A84" s="41">
        <v>7.5</v>
      </c>
      <c r="B84" s="41">
        <v>1.6</v>
      </c>
      <c r="C84" s="29">
        <v>59</v>
      </c>
      <c r="G84">
        <v>53</v>
      </c>
      <c r="H84" s="138">
        <v>12.092611668759805</v>
      </c>
      <c r="I84" s="138">
        <v>-2.5926116687598046</v>
      </c>
      <c r="J84" s="138">
        <v>-1.4960248141658856</v>
      </c>
      <c r="L84">
        <v>35</v>
      </c>
      <c r="M84">
        <v>9.5</v>
      </c>
    </row>
    <row r="85" spans="1:13" ht="15">
      <c r="A85" s="41">
        <v>8.1</v>
      </c>
      <c r="B85" s="41">
        <v>1.9</v>
      </c>
      <c r="C85" s="29">
        <v>71</v>
      </c>
      <c r="G85">
        <v>54</v>
      </c>
      <c r="H85" s="138">
        <v>8.796308312490563</v>
      </c>
      <c r="I85" s="138">
        <v>-1.9963083124905632</v>
      </c>
      <c r="J85" s="138">
        <v>-1.1519375648109056</v>
      </c>
      <c r="L85">
        <v>35.666666666666664</v>
      </c>
      <c r="M85">
        <v>9.5</v>
      </c>
    </row>
    <row r="86" spans="1:13" ht="15">
      <c r="A86" s="41">
        <v>10.3</v>
      </c>
      <c r="B86" s="41">
        <v>2.1</v>
      </c>
      <c r="C86" s="29">
        <v>46</v>
      </c>
      <c r="G86">
        <v>55</v>
      </c>
      <c r="H86" s="138">
        <v>8.7765240268635925</v>
      </c>
      <c r="I86" s="138">
        <v>-1.5765240268635923</v>
      </c>
      <c r="J86" s="138">
        <v>-0.90970780265170792</v>
      </c>
      <c r="L86">
        <v>36.333333333333336</v>
      </c>
      <c r="M86">
        <v>9.5</v>
      </c>
    </row>
    <row r="87" spans="1:13" ht="15">
      <c r="A87" s="41">
        <v>7.7</v>
      </c>
      <c r="B87" s="41">
        <v>1.9</v>
      </c>
      <c r="C87" s="29">
        <v>43</v>
      </c>
      <c r="G87">
        <v>56</v>
      </c>
      <c r="H87" s="138">
        <v>11.972305370848673</v>
      </c>
      <c r="I87" s="138">
        <v>-0.67230537084867237</v>
      </c>
      <c r="J87" s="138">
        <v>-0.38794298799393162</v>
      </c>
      <c r="L87">
        <v>37</v>
      </c>
      <c r="M87">
        <v>9.6</v>
      </c>
    </row>
    <row r="88" spans="1:13" ht="15">
      <c r="A88" s="41">
        <v>8.5</v>
      </c>
      <c r="B88" s="41">
        <v>1.9</v>
      </c>
      <c r="C88" s="29">
        <v>125</v>
      </c>
      <c r="G88">
        <v>57</v>
      </c>
      <c r="H88" s="138">
        <v>10.816929338904897</v>
      </c>
      <c r="I88" s="138">
        <v>-1.4169293389048967</v>
      </c>
      <c r="J88" s="138">
        <v>-0.81761625794710446</v>
      </c>
      <c r="L88">
        <v>37.666666666666664</v>
      </c>
      <c r="M88">
        <v>9.6999999999999993</v>
      </c>
    </row>
    <row r="89" spans="1:13" ht="15">
      <c r="A89" s="41">
        <v>10.7</v>
      </c>
      <c r="B89" s="41">
        <v>2.2000000000000002</v>
      </c>
      <c r="C89" s="29">
        <v>118</v>
      </c>
      <c r="G89">
        <v>58</v>
      </c>
      <c r="H89" s="138">
        <v>7.8074403966432016</v>
      </c>
      <c r="I89" s="138">
        <v>0.79255960335679809</v>
      </c>
      <c r="J89" s="138">
        <v>0.45733375638721285</v>
      </c>
      <c r="L89">
        <v>38.333333333333336</v>
      </c>
      <c r="M89">
        <v>9.6999999999999993</v>
      </c>
    </row>
    <row r="90" spans="1:13" ht="15">
      <c r="A90" s="41">
        <v>7.4</v>
      </c>
      <c r="B90" s="41">
        <v>1.8</v>
      </c>
      <c r="C90" s="29">
        <v>101</v>
      </c>
      <c r="G90">
        <v>59</v>
      </c>
      <c r="H90" s="138">
        <v>16.262393850580253</v>
      </c>
      <c r="I90" s="138">
        <v>0.83760614941974865</v>
      </c>
      <c r="J90" s="138">
        <v>0.48332714040020602</v>
      </c>
      <c r="L90">
        <v>39</v>
      </c>
      <c r="M90">
        <v>9.6999999999999993</v>
      </c>
    </row>
    <row r="91" spans="1:13" ht="15">
      <c r="A91" s="41">
        <v>14.8</v>
      </c>
      <c r="B91" s="41">
        <v>2.6</v>
      </c>
      <c r="C91" s="29">
        <v>213</v>
      </c>
      <c r="G91">
        <v>60</v>
      </c>
      <c r="H91" s="138">
        <v>13.445715101806229</v>
      </c>
      <c r="I91" s="138">
        <v>1.9542848981937713</v>
      </c>
      <c r="J91" s="138">
        <v>1.1276886303015399</v>
      </c>
      <c r="L91">
        <v>39.666666666666664</v>
      </c>
      <c r="M91">
        <v>9.6999999999999993</v>
      </c>
    </row>
    <row r="92" spans="1:13" ht="15">
      <c r="A92" s="41">
        <v>7.3</v>
      </c>
      <c r="B92" s="41">
        <v>1.9</v>
      </c>
      <c r="C92" s="29">
        <v>115</v>
      </c>
      <c r="G92">
        <v>61</v>
      </c>
      <c r="H92" s="138">
        <v>12.173349395416995</v>
      </c>
      <c r="I92" s="138">
        <v>-1.1733493954169951</v>
      </c>
      <c r="J92" s="138">
        <v>-0.67706237396904645</v>
      </c>
      <c r="L92">
        <v>40.333333333333336</v>
      </c>
      <c r="M92">
        <v>9.8000000000000007</v>
      </c>
    </row>
    <row r="93" spans="1:13" ht="15">
      <c r="A93" s="41">
        <v>7.6</v>
      </c>
      <c r="B93" s="41">
        <v>1.8</v>
      </c>
      <c r="C93" s="29">
        <v>121</v>
      </c>
      <c r="G93">
        <v>62</v>
      </c>
      <c r="H93" s="138">
        <v>14.096765033012842</v>
      </c>
      <c r="I93" s="138">
        <v>1.5032349669871579</v>
      </c>
      <c r="J93" s="138">
        <v>0.86741753083692297</v>
      </c>
      <c r="L93">
        <v>41</v>
      </c>
      <c r="M93">
        <v>9.8000000000000007</v>
      </c>
    </row>
    <row r="94" spans="1:13" ht="15">
      <c r="A94" s="41">
        <v>9</v>
      </c>
      <c r="B94" s="41">
        <v>1.9</v>
      </c>
      <c r="C94" s="29">
        <v>69</v>
      </c>
      <c r="G94">
        <v>63</v>
      </c>
      <c r="H94" s="138">
        <v>9.2363643487318381</v>
      </c>
      <c r="I94" s="138">
        <v>-1.6363643487318384</v>
      </c>
      <c r="J94" s="138">
        <v>-0.94423769676631453</v>
      </c>
      <c r="L94">
        <v>41.666666666666664</v>
      </c>
      <c r="M94">
        <v>10</v>
      </c>
    </row>
    <row r="95" spans="1:13" ht="15">
      <c r="A95" s="41">
        <v>12.9</v>
      </c>
      <c r="B95" s="41">
        <v>2.1</v>
      </c>
      <c r="C95" s="29">
        <v>178</v>
      </c>
      <c r="G95">
        <v>64</v>
      </c>
      <c r="H95" s="138">
        <v>11.79264621605663</v>
      </c>
      <c r="I95" s="138">
        <v>-0.39264621605662953</v>
      </c>
      <c r="J95" s="138">
        <v>-0.22657017612284708</v>
      </c>
      <c r="L95">
        <v>42.333333333333336</v>
      </c>
      <c r="M95">
        <v>10.3</v>
      </c>
    </row>
    <row r="96" spans="1:13" ht="15">
      <c r="A96" s="41">
        <v>9</v>
      </c>
      <c r="B96" s="41">
        <v>1.9</v>
      </c>
      <c r="C96" s="29">
        <v>85</v>
      </c>
      <c r="G96">
        <v>65</v>
      </c>
      <c r="H96" s="138">
        <v>20.267383955620655</v>
      </c>
      <c r="I96" s="138">
        <v>3.2326160443793448</v>
      </c>
      <c r="J96" s="138">
        <v>1.8653290330115817</v>
      </c>
      <c r="L96">
        <v>43</v>
      </c>
      <c r="M96">
        <v>10.3</v>
      </c>
    </row>
    <row r="97" spans="1:13" ht="15">
      <c r="A97" s="41">
        <v>18.2</v>
      </c>
      <c r="B97" s="41">
        <v>3.6</v>
      </c>
      <c r="C97" s="29">
        <v>282</v>
      </c>
      <c r="G97">
        <v>66</v>
      </c>
      <c r="H97" s="138">
        <v>15.537239439647799</v>
      </c>
      <c r="I97" s="138">
        <v>-3.1372394396477983</v>
      </c>
      <c r="J97" s="138">
        <v>-1.8102934991178614</v>
      </c>
      <c r="L97">
        <v>43.666666666666664</v>
      </c>
      <c r="M97">
        <v>10.3</v>
      </c>
    </row>
    <row r="98" spans="1:13" ht="15">
      <c r="A98" s="41">
        <v>14.4</v>
      </c>
      <c r="B98" s="41">
        <v>3</v>
      </c>
      <c r="C98" s="29">
        <v>156</v>
      </c>
      <c r="G98">
        <v>67</v>
      </c>
      <c r="H98" s="138">
        <v>12.272270823551848</v>
      </c>
      <c r="I98" s="138">
        <v>1.1277291764481525</v>
      </c>
      <c r="J98" s="138">
        <v>0.65073796124366623</v>
      </c>
      <c r="L98">
        <v>44.333333333333336</v>
      </c>
      <c r="M98">
        <v>10.4</v>
      </c>
    </row>
    <row r="99" spans="1:13" ht="15">
      <c r="A99" s="41">
        <v>8.8000000000000007</v>
      </c>
      <c r="B99" s="41">
        <v>2</v>
      </c>
      <c r="C99" s="29">
        <v>86</v>
      </c>
      <c r="G99">
        <v>68</v>
      </c>
      <c r="H99" s="138">
        <v>11.980539201929323</v>
      </c>
      <c r="I99" s="138">
        <v>1.8194607980706774</v>
      </c>
      <c r="J99" s="138">
        <v>1.0498905544222397</v>
      </c>
      <c r="L99">
        <v>45</v>
      </c>
      <c r="M99">
        <v>10.4</v>
      </c>
    </row>
    <row r="100" spans="1:13" ht="15">
      <c r="A100" s="41">
        <v>12.5</v>
      </c>
      <c r="B100" s="41">
        <v>2.5</v>
      </c>
      <c r="C100" s="29">
        <v>212</v>
      </c>
      <c r="G100">
        <v>69</v>
      </c>
      <c r="H100" s="138">
        <v>11.436644529938215</v>
      </c>
      <c r="I100" s="138">
        <v>0.1633554700617843</v>
      </c>
      <c r="J100" s="138">
        <v>9.4261643456640232E-2</v>
      </c>
      <c r="L100">
        <v>45.666666666666664</v>
      </c>
      <c r="M100">
        <v>10.5</v>
      </c>
    </row>
    <row r="101" spans="1:13" ht="15">
      <c r="A101" s="41">
        <v>13.3</v>
      </c>
      <c r="B101" s="41">
        <v>2.2000000000000002</v>
      </c>
      <c r="C101" s="29">
        <v>157</v>
      </c>
      <c r="G101">
        <v>70</v>
      </c>
      <c r="H101" s="138">
        <v>13.653392373305893</v>
      </c>
      <c r="I101" s="138">
        <v>-1.8533923733058923</v>
      </c>
      <c r="J101" s="138">
        <v>-1.0694702235054621</v>
      </c>
      <c r="L101">
        <v>46.333333333333336</v>
      </c>
      <c r="M101">
        <v>10.5</v>
      </c>
    </row>
    <row r="102" spans="1:13" ht="15">
      <c r="A102" s="41">
        <v>12.5</v>
      </c>
      <c r="B102" s="41">
        <v>2.4</v>
      </c>
      <c r="C102" s="29">
        <v>91</v>
      </c>
      <c r="G102">
        <v>71</v>
      </c>
      <c r="H102" s="138">
        <v>12.868885105492524</v>
      </c>
      <c r="I102" s="138">
        <v>-0.46888510549252338</v>
      </c>
      <c r="J102" s="138">
        <v>-0.27056259958328216</v>
      </c>
      <c r="L102">
        <v>47</v>
      </c>
      <c r="M102">
        <v>10.5</v>
      </c>
    </row>
    <row r="103" spans="1:13" ht="15">
      <c r="A103" s="41">
        <v>13.2</v>
      </c>
      <c r="B103" s="41">
        <v>2.8</v>
      </c>
      <c r="C103" s="29">
        <v>169</v>
      </c>
      <c r="G103">
        <v>72</v>
      </c>
      <c r="H103" s="138">
        <v>13.203501921834659</v>
      </c>
      <c r="I103" s="138">
        <v>-5.1035019218346598</v>
      </c>
      <c r="J103" s="150">
        <v>-2.944893601385425</v>
      </c>
      <c r="L103">
        <v>47.666666666666664</v>
      </c>
      <c r="M103">
        <v>10.6</v>
      </c>
    </row>
    <row r="104" spans="1:13" ht="15">
      <c r="A104" s="41">
        <v>11.1</v>
      </c>
      <c r="B104" s="41">
        <v>2.5</v>
      </c>
      <c r="C104" s="29">
        <v>175</v>
      </c>
      <c r="G104">
        <v>73</v>
      </c>
      <c r="H104" s="138">
        <v>9.6962046706000837</v>
      </c>
      <c r="I104" s="138">
        <v>-0.19620467060008373</v>
      </c>
      <c r="J104" s="138">
        <v>-0.11321674565068202</v>
      </c>
      <c r="L104">
        <v>48.333333333333336</v>
      </c>
      <c r="M104">
        <v>10.7</v>
      </c>
    </row>
    <row r="105" spans="1:13" ht="15">
      <c r="A105" s="41">
        <v>8.3000000000000007</v>
      </c>
      <c r="B105" s="41">
        <v>1.9</v>
      </c>
      <c r="C105" s="29">
        <v>77</v>
      </c>
      <c r="G105">
        <v>74</v>
      </c>
      <c r="H105" s="138">
        <v>8.1716759138422663</v>
      </c>
      <c r="I105" s="138">
        <v>0.22832408615773403</v>
      </c>
      <c r="J105" s="138">
        <v>0.13175073717349903</v>
      </c>
      <c r="L105">
        <v>49</v>
      </c>
      <c r="M105">
        <v>10.7</v>
      </c>
    </row>
    <row r="106" spans="1:13" ht="15">
      <c r="A106" s="41">
        <v>9.3000000000000007</v>
      </c>
      <c r="B106" s="41">
        <v>1.9</v>
      </c>
      <c r="C106" s="29">
        <v>125</v>
      </c>
      <c r="G106">
        <v>75</v>
      </c>
      <c r="H106" s="138">
        <v>8.6199657811641917</v>
      </c>
      <c r="I106" s="138">
        <v>0.38003421883580835</v>
      </c>
      <c r="J106" s="138">
        <v>0.21929262621983162</v>
      </c>
      <c r="L106">
        <v>49.666666666666664</v>
      </c>
      <c r="M106">
        <v>10.9</v>
      </c>
    </row>
    <row r="107" spans="1:13" ht="15">
      <c r="A107" s="41">
        <v>8.1999999999999993</v>
      </c>
      <c r="B107" s="41">
        <v>1.7</v>
      </c>
      <c r="C107" s="29">
        <v>102</v>
      </c>
      <c r="G107">
        <v>76</v>
      </c>
      <c r="H107" s="138">
        <v>13.948440618394089</v>
      </c>
      <c r="I107" s="138">
        <v>1.5515593816059106</v>
      </c>
      <c r="J107" s="138">
        <v>0.89530235611593489</v>
      </c>
      <c r="L107">
        <v>50.333333333333336</v>
      </c>
      <c r="M107">
        <v>11</v>
      </c>
    </row>
    <row r="108" spans="1:13" ht="15">
      <c r="A108" s="41">
        <v>14.8</v>
      </c>
      <c r="B108" s="41">
        <v>3.3</v>
      </c>
      <c r="C108" s="29">
        <v>249</v>
      </c>
      <c r="G108">
        <v>77</v>
      </c>
      <c r="H108" s="138">
        <v>10.16427882354898</v>
      </c>
      <c r="I108" s="138">
        <v>0.23572117645102075</v>
      </c>
      <c r="J108" s="138">
        <v>0.13601910901056483</v>
      </c>
      <c r="L108">
        <v>51</v>
      </c>
      <c r="M108">
        <v>11.1</v>
      </c>
    </row>
    <row r="109" spans="1:13" ht="15">
      <c r="A109" s="41">
        <v>10.7</v>
      </c>
      <c r="B109" s="41">
        <v>2</v>
      </c>
      <c r="C109" s="29">
        <v>134</v>
      </c>
      <c r="G109">
        <v>78</v>
      </c>
      <c r="H109" s="138">
        <v>10.380189926129294</v>
      </c>
      <c r="I109" s="138">
        <v>2.3198100738707055</v>
      </c>
      <c r="J109" s="138">
        <v>1.3386090468082743</v>
      </c>
      <c r="L109">
        <v>51.666666666666664</v>
      </c>
      <c r="M109">
        <v>11.1</v>
      </c>
    </row>
    <row r="110" spans="1:13" ht="15">
      <c r="A110" s="41">
        <v>8.8000000000000007</v>
      </c>
      <c r="B110" s="41">
        <v>2.1</v>
      </c>
      <c r="C110" s="29">
        <v>129</v>
      </c>
      <c r="G110">
        <v>79</v>
      </c>
      <c r="H110" s="138">
        <v>13.95667444947474</v>
      </c>
      <c r="I110" s="138">
        <v>4.3325550525260326E-2</v>
      </c>
      <c r="J110" s="138">
        <v>2.5000311251469658E-2</v>
      </c>
      <c r="L110">
        <v>52.333333333333336</v>
      </c>
      <c r="M110">
        <v>11.2</v>
      </c>
    </row>
    <row r="111" spans="1:13" ht="15">
      <c r="A111" s="41">
        <v>9.6999999999999993</v>
      </c>
      <c r="B111" s="41">
        <v>2</v>
      </c>
      <c r="C111" s="29">
        <v>51</v>
      </c>
      <c r="G111">
        <v>80</v>
      </c>
      <c r="H111" s="138">
        <v>9.4720597369391211</v>
      </c>
      <c r="I111" s="138">
        <v>-7.2059736939120711E-2</v>
      </c>
      <c r="J111" s="138">
        <v>-4.1580910809816386E-2</v>
      </c>
      <c r="L111">
        <v>53</v>
      </c>
      <c r="M111">
        <v>11.3</v>
      </c>
    </row>
    <row r="112" spans="1:13" ht="15">
      <c r="A112" s="41">
        <v>9.6999999999999993</v>
      </c>
      <c r="B112" s="41">
        <v>1.9</v>
      </c>
      <c r="C112" s="29">
        <v>33</v>
      </c>
      <c r="G112">
        <v>81</v>
      </c>
      <c r="H112" s="138">
        <v>12.933155169988414</v>
      </c>
      <c r="I112" s="138">
        <v>1.0668448300115863</v>
      </c>
      <c r="J112" s="138">
        <v>0.61560562956402587</v>
      </c>
      <c r="L112">
        <v>53.666666666666664</v>
      </c>
      <c r="M112">
        <v>11.4</v>
      </c>
    </row>
    <row r="113" spans="1:13" ht="15">
      <c r="A113" s="41">
        <v>10.5</v>
      </c>
      <c r="B113" s="41">
        <v>2.2000000000000002</v>
      </c>
      <c r="C113" s="29">
        <v>121</v>
      </c>
      <c r="G113">
        <v>82</v>
      </c>
      <c r="H113" s="138">
        <v>14.27802477195419</v>
      </c>
      <c r="I113" s="138">
        <v>1.6219752280458106</v>
      </c>
      <c r="J113" s="138">
        <v>0.93593468638504029</v>
      </c>
      <c r="L113">
        <v>54.333333333333336</v>
      </c>
      <c r="M113">
        <v>11.4</v>
      </c>
    </row>
    <row r="114" spans="1:13" ht="15">
      <c r="A114" s="41">
        <v>8.9</v>
      </c>
      <c r="B114" s="41">
        <v>1.7</v>
      </c>
      <c r="C114" s="29">
        <v>116</v>
      </c>
      <c r="G114">
        <v>83</v>
      </c>
      <c r="H114" s="138">
        <v>7.2915638413597144</v>
      </c>
      <c r="I114" s="138">
        <v>0.20843615864028564</v>
      </c>
      <c r="J114" s="138">
        <v>0.12027472885842889</v>
      </c>
      <c r="L114">
        <v>55</v>
      </c>
      <c r="M114">
        <v>11.4</v>
      </c>
    </row>
    <row r="115" spans="1:13" ht="15">
      <c r="A115" s="41">
        <v>7.9</v>
      </c>
      <c r="B115" s="41">
        <v>1.8</v>
      </c>
      <c r="C115" s="29">
        <v>68</v>
      </c>
      <c r="G115">
        <v>84</v>
      </c>
      <c r="H115" s="138">
        <v>8.359568899714958</v>
      </c>
      <c r="I115" s="138">
        <v>-0.25956889971495833</v>
      </c>
      <c r="J115" s="138">
        <v>-0.14978005369584349</v>
      </c>
      <c r="L115">
        <v>55.666666666666664</v>
      </c>
      <c r="M115">
        <v>11.6</v>
      </c>
    </row>
    <row r="116" spans="1:13" ht="15">
      <c r="A116" s="41">
        <v>21</v>
      </c>
      <c r="B116" s="41">
        <v>3.3</v>
      </c>
      <c r="C116" s="29">
        <v>296</v>
      </c>
      <c r="G116">
        <v>85</v>
      </c>
      <c r="H116" s="138">
        <v>8.1469744206003156</v>
      </c>
      <c r="I116" s="138">
        <v>2.1530255793996851</v>
      </c>
      <c r="J116" s="138">
        <v>1.2423687400344812</v>
      </c>
      <c r="L116">
        <v>56.333333333333336</v>
      </c>
      <c r="M116">
        <v>11.6</v>
      </c>
    </row>
    <row r="117" spans="1:13" ht="15">
      <c r="A117" s="41">
        <v>12.7</v>
      </c>
      <c r="B117" s="41">
        <v>2.2000000000000002</v>
      </c>
      <c r="C117" s="29">
        <v>165</v>
      </c>
      <c r="G117">
        <v>86</v>
      </c>
      <c r="H117" s="138">
        <v>7.5750616319015887</v>
      </c>
      <c r="I117" s="138">
        <v>0.12493836809841152</v>
      </c>
      <c r="J117" s="138">
        <v>7.2093673406177852E-2</v>
      </c>
      <c r="L117">
        <v>57</v>
      </c>
      <c r="M117">
        <v>11.7</v>
      </c>
    </row>
    <row r="118" spans="1:13" ht="15">
      <c r="A118" s="41">
        <v>9.4</v>
      </c>
      <c r="B118" s="41">
        <v>1.9</v>
      </c>
      <c r="C118" s="29">
        <v>92</v>
      </c>
      <c r="G118">
        <v>87</v>
      </c>
      <c r="H118" s="138">
        <v>9.8725472019264569</v>
      </c>
      <c r="I118" s="138">
        <v>-1.3725472019264569</v>
      </c>
      <c r="J118" s="138">
        <v>-0.79200626049722922</v>
      </c>
      <c r="L118">
        <v>57.666666666666664</v>
      </c>
      <c r="M118">
        <v>11.8</v>
      </c>
    </row>
    <row r="119" spans="1:13" ht="15">
      <c r="A119" s="41">
        <v>7.5</v>
      </c>
      <c r="B119" s="41">
        <v>1.8</v>
      </c>
      <c r="C119" s="29">
        <v>109</v>
      </c>
      <c r="G119">
        <v>88</v>
      </c>
      <c r="H119" s="138">
        <v>10.408208042836915</v>
      </c>
      <c r="I119" s="138">
        <v>0.2917919571630847</v>
      </c>
      <c r="J119" s="138">
        <v>0.1683738501025957</v>
      </c>
      <c r="L119">
        <v>58.333333333333336</v>
      </c>
      <c r="M119">
        <v>11.8</v>
      </c>
    </row>
    <row r="120" spans="1:13" ht="15">
      <c r="A120" s="41">
        <v>11.8</v>
      </c>
      <c r="B120" s="41">
        <v>1.8</v>
      </c>
      <c r="C120" s="29">
        <v>125</v>
      </c>
      <c r="G120">
        <v>89</v>
      </c>
      <c r="H120" s="138">
        <v>8.9561831816556357</v>
      </c>
      <c r="I120" s="138">
        <v>-1.5561831816556353</v>
      </c>
      <c r="J120" s="138">
        <v>-0.89797044547674476</v>
      </c>
      <c r="L120">
        <v>59</v>
      </c>
      <c r="M120">
        <v>11.8</v>
      </c>
    </row>
    <row r="121" spans="1:13" ht="15">
      <c r="A121" s="41">
        <v>11.4</v>
      </c>
      <c r="B121" s="41">
        <v>3.6</v>
      </c>
      <c r="C121" s="29">
        <v>199</v>
      </c>
      <c r="G121">
        <v>90</v>
      </c>
      <c r="H121" s="138">
        <v>14.045646007212577</v>
      </c>
      <c r="I121" s="138">
        <v>0.75435399278742388</v>
      </c>
      <c r="J121" s="138">
        <v>0.4352878240399734</v>
      </c>
      <c r="L121">
        <v>59.666666666666664</v>
      </c>
      <c r="M121">
        <v>12</v>
      </c>
    </row>
    <row r="122" spans="1:13" ht="15">
      <c r="A122" s="41">
        <v>7.2</v>
      </c>
      <c r="B122" s="41">
        <v>1.9</v>
      </c>
      <c r="C122" s="29">
        <v>113</v>
      </c>
      <c r="G122">
        <v>91</v>
      </c>
      <c r="H122" s="138">
        <v>9.5923660348502526</v>
      </c>
      <c r="I122" s="138">
        <v>-2.2923660348502528</v>
      </c>
      <c r="J122" s="138">
        <v>-1.3227729060278182</v>
      </c>
      <c r="L122">
        <v>60.333333333333336</v>
      </c>
      <c r="M122">
        <v>12.1</v>
      </c>
    </row>
    <row r="123" spans="1:13" ht="15">
      <c r="A123" s="41">
        <v>20.399999999999999</v>
      </c>
      <c r="B123" s="41">
        <v>3.3</v>
      </c>
      <c r="C123" s="29">
        <v>284</v>
      </c>
      <c r="G123">
        <v>92</v>
      </c>
      <c r="H123" s="138">
        <v>9.5165455158080423</v>
      </c>
      <c r="I123" s="138">
        <v>-1.9165455158080427</v>
      </c>
      <c r="J123" s="138">
        <v>-1.1059117274199168</v>
      </c>
      <c r="L123">
        <v>61</v>
      </c>
      <c r="M123">
        <v>12.2</v>
      </c>
    </row>
    <row r="124" spans="1:13" ht="15">
      <c r="A124" s="41">
        <v>9.8000000000000007</v>
      </c>
      <c r="B124" s="41">
        <v>1.9</v>
      </c>
      <c r="C124" s="29">
        <v>115</v>
      </c>
      <c r="G124">
        <v>93</v>
      </c>
      <c r="H124" s="138">
        <v>8.3035326662997182</v>
      </c>
      <c r="I124" s="138">
        <v>0.6964673337002818</v>
      </c>
      <c r="J124" s="138">
        <v>0.40188525957301974</v>
      </c>
      <c r="L124">
        <v>61.666666666666664</v>
      </c>
      <c r="M124">
        <v>12.4</v>
      </c>
    </row>
    <row r="125" spans="1:13" ht="15">
      <c r="A125" s="41">
        <v>16.2</v>
      </c>
      <c r="B125" s="41">
        <v>2.9</v>
      </c>
      <c r="C125" s="29">
        <v>188</v>
      </c>
      <c r="G125">
        <v>94</v>
      </c>
      <c r="H125" s="138">
        <v>11.8453658260062</v>
      </c>
      <c r="I125" s="138">
        <v>1.0546341739938008</v>
      </c>
      <c r="J125" s="138">
        <v>0.60855966713935261</v>
      </c>
      <c r="L125">
        <v>62.333333333333336</v>
      </c>
      <c r="M125">
        <v>12.4</v>
      </c>
    </row>
    <row r="126" spans="1:13" ht="15">
      <c r="A126" s="41">
        <v>11.4</v>
      </c>
      <c r="B126" s="41">
        <v>2.2999999999999998</v>
      </c>
      <c r="C126" s="29">
        <v>139</v>
      </c>
      <c r="G126">
        <v>95</v>
      </c>
      <c r="H126" s="138">
        <v>8.7518225336216435</v>
      </c>
      <c r="I126" s="138">
        <v>0.24817746637835647</v>
      </c>
      <c r="J126" s="138">
        <v>0.14320681052725706</v>
      </c>
      <c r="L126">
        <v>63</v>
      </c>
      <c r="M126">
        <v>12.5</v>
      </c>
    </row>
    <row r="127" spans="1:13" ht="15">
      <c r="A127" s="41">
        <v>18.3</v>
      </c>
      <c r="B127" s="41">
        <v>3.2</v>
      </c>
      <c r="C127" s="29">
        <v>232</v>
      </c>
      <c r="G127">
        <v>96</v>
      </c>
      <c r="H127" s="138">
        <v>18.418188252917712</v>
      </c>
      <c r="I127" s="138">
        <v>-0.21818825291771304</v>
      </c>
      <c r="J127" s="138">
        <v>-0.12590201782149041</v>
      </c>
      <c r="L127">
        <v>63.666666666666664</v>
      </c>
      <c r="M127">
        <v>12.5</v>
      </c>
    </row>
    <row r="128" spans="1:13" ht="15">
      <c r="A128" s="41">
        <v>8.6999999999999993</v>
      </c>
      <c r="B128" s="41">
        <v>1.8</v>
      </c>
      <c r="C128" s="29">
        <v>83</v>
      </c>
      <c r="G128">
        <v>97</v>
      </c>
      <c r="H128" s="138">
        <v>13.424330232029954</v>
      </c>
      <c r="I128" s="138">
        <v>0.97566976797004656</v>
      </c>
      <c r="J128" s="138">
        <v>0.56299452822137641</v>
      </c>
      <c r="L128">
        <v>64.333333333333329</v>
      </c>
      <c r="M128">
        <v>12.5</v>
      </c>
    </row>
    <row r="129" spans="1:13" ht="15">
      <c r="A129" s="41">
        <v>9.1</v>
      </c>
      <c r="B129" s="41">
        <v>1.8</v>
      </c>
      <c r="C129" s="29">
        <v>100</v>
      </c>
      <c r="G129">
        <v>98</v>
      </c>
      <c r="H129" s="138">
        <v>9.0237698696171957</v>
      </c>
      <c r="I129" s="138">
        <v>-0.22376986961719503</v>
      </c>
      <c r="J129" s="138">
        <v>-0.12912279985614897</v>
      </c>
      <c r="L129">
        <v>64.999999999999986</v>
      </c>
      <c r="M129">
        <v>12.7</v>
      </c>
    </row>
    <row r="130" spans="1:13" ht="15">
      <c r="A130" s="41">
        <v>9.6999999999999993</v>
      </c>
      <c r="B130" s="41">
        <v>1.8</v>
      </c>
      <c r="C130" s="29">
        <v>113</v>
      </c>
      <c r="G130">
        <v>99</v>
      </c>
      <c r="H130" s="138">
        <v>13.773698671217025</v>
      </c>
      <c r="I130" s="138">
        <v>-1.2736986712170246</v>
      </c>
      <c r="J130" s="138">
        <v>-0.73496730762701834</v>
      </c>
      <c r="L130">
        <v>65.666666666666657</v>
      </c>
      <c r="M130">
        <v>12.7</v>
      </c>
    </row>
    <row r="131" spans="1:13" ht="15">
      <c r="A131" s="41">
        <v>6.6</v>
      </c>
      <c r="B131" s="41">
        <v>1.6</v>
      </c>
      <c r="C131" s="29">
        <v>100</v>
      </c>
      <c r="G131">
        <v>100</v>
      </c>
      <c r="H131" s="138">
        <v>11.500914594434107</v>
      </c>
      <c r="I131" s="138">
        <v>1.7990854055658936</v>
      </c>
      <c r="J131" s="138">
        <v>1.038133262285964</v>
      </c>
      <c r="L131">
        <v>66.333333333333329</v>
      </c>
      <c r="M131">
        <v>12.8</v>
      </c>
    </row>
    <row r="132" spans="1:13" ht="15">
      <c r="A132" s="41">
        <v>9.1</v>
      </c>
      <c r="B132" s="41">
        <v>2.2000000000000002</v>
      </c>
      <c r="C132" s="29">
        <v>123</v>
      </c>
      <c r="G132">
        <v>101</v>
      </c>
      <c r="H132" s="138">
        <v>10.139577330307031</v>
      </c>
      <c r="I132" s="138">
        <v>2.3604226696929693</v>
      </c>
      <c r="J132" s="138">
        <v>1.3620438912355775</v>
      </c>
      <c r="L132">
        <v>66.999999999999986</v>
      </c>
      <c r="M132">
        <v>12.9</v>
      </c>
    </row>
    <row r="133" spans="1:13" ht="15">
      <c r="A133" s="41">
        <v>9.6999999999999993</v>
      </c>
      <c r="B133" s="41">
        <v>2.1</v>
      </c>
      <c r="C133" s="29">
        <v>106</v>
      </c>
      <c r="G133">
        <v>102</v>
      </c>
      <c r="H133" s="138">
        <v>13.300707310653149</v>
      </c>
      <c r="I133" s="138">
        <v>-0.10070731065314931</v>
      </c>
      <c r="J133" s="138">
        <v>-5.8111531904465066E-2</v>
      </c>
      <c r="L133">
        <v>67.666666666666657</v>
      </c>
      <c r="M133">
        <v>13.1</v>
      </c>
    </row>
    <row r="134" spans="1:13" ht="15">
      <c r="A134" s="41">
        <v>7.8</v>
      </c>
      <c r="B134" s="41">
        <v>2.1</v>
      </c>
      <c r="C134" s="29">
        <v>126</v>
      </c>
      <c r="G134">
        <v>103</v>
      </c>
      <c r="H134" s="138">
        <v>12.737028353035072</v>
      </c>
      <c r="I134" s="138">
        <v>-1.6370283530350722</v>
      </c>
      <c r="J134" s="138">
        <v>-0.94462084975691485</v>
      </c>
      <c r="L134">
        <v>68.333333333333329</v>
      </c>
      <c r="M134">
        <v>13.1</v>
      </c>
    </row>
    <row r="135" spans="1:13" ht="15">
      <c r="A135" s="41">
        <v>13.9</v>
      </c>
      <c r="B135" s="41">
        <v>2.4</v>
      </c>
      <c r="C135" s="29">
        <v>200</v>
      </c>
      <c r="G135">
        <v>104</v>
      </c>
      <c r="H135" s="138">
        <v>8.5276775999606809</v>
      </c>
      <c r="I135" s="138">
        <v>-0.22767759996068015</v>
      </c>
      <c r="J135" s="138">
        <v>-0.13137769272397257</v>
      </c>
      <c r="L135">
        <v>68.999999999999986</v>
      </c>
      <c r="M135">
        <v>13.2</v>
      </c>
    </row>
    <row r="136" spans="1:13" ht="15">
      <c r="A136" s="41">
        <v>10.3</v>
      </c>
      <c r="B136" s="41">
        <v>2.2000000000000002</v>
      </c>
      <c r="C136" s="29">
        <v>47</v>
      </c>
      <c r="G136">
        <v>105</v>
      </c>
      <c r="H136" s="138">
        <v>9.8725472019264569</v>
      </c>
      <c r="I136" s="138">
        <v>-0.57254720192645614</v>
      </c>
      <c r="J136" s="138">
        <v>-0.3303791430411015</v>
      </c>
      <c r="L136">
        <v>69.666666666666657</v>
      </c>
      <c r="M136">
        <v>13.3</v>
      </c>
    </row>
    <row r="137" spans="1:13" ht="15">
      <c r="A137" s="41">
        <v>11.7</v>
      </c>
      <c r="B137" s="41">
        <v>3</v>
      </c>
      <c r="C137" s="29">
        <v>202</v>
      </c>
      <c r="G137">
        <v>106</v>
      </c>
      <c r="H137" s="138">
        <v>8.7402720790753214</v>
      </c>
      <c r="I137" s="138">
        <v>-0.54027207907532215</v>
      </c>
      <c r="J137" s="138">
        <v>-0.31175530313196231</v>
      </c>
      <c r="L137">
        <v>70.333333333333329</v>
      </c>
      <c r="M137">
        <v>13.4</v>
      </c>
    </row>
    <row r="138" spans="1:13" ht="15">
      <c r="A138" s="41">
        <v>9.4</v>
      </c>
      <c r="B138" s="41">
        <v>1.8</v>
      </c>
      <c r="C138" s="29">
        <v>97</v>
      </c>
      <c r="G138">
        <v>107</v>
      </c>
      <c r="H138" s="138">
        <v>16.761802743702443</v>
      </c>
      <c r="I138" s="138">
        <v>-1.9618027437024423</v>
      </c>
      <c r="J138" s="138">
        <v>-1.1320266819911002</v>
      </c>
      <c r="L138">
        <v>70.999999999999986</v>
      </c>
      <c r="M138">
        <v>13.6</v>
      </c>
    </row>
    <row r="139" spans="1:13" ht="15">
      <c r="A139" s="41">
        <v>9.5</v>
      </c>
      <c r="B139" s="41">
        <v>1.9</v>
      </c>
      <c r="C139" s="29">
        <v>49</v>
      </c>
      <c r="G139">
        <v>108</v>
      </c>
      <c r="H139" s="138">
        <v>10.368639471582972</v>
      </c>
      <c r="I139" s="138">
        <v>0.33136052841702757</v>
      </c>
      <c r="J139" s="138">
        <v>0.19120625696486448</v>
      </c>
      <c r="L139">
        <v>71.666666666666657</v>
      </c>
      <c r="M139">
        <v>13.8</v>
      </c>
    </row>
    <row r="140" spans="1:13" ht="15">
      <c r="A140" s="41">
        <v>8.6999999999999993</v>
      </c>
      <c r="B140" s="41">
        <v>2.1</v>
      </c>
      <c r="C140" s="29">
        <v>84</v>
      </c>
      <c r="G140">
        <v>109</v>
      </c>
      <c r="H140" s="138">
        <v>10.472478107332803</v>
      </c>
      <c r="I140" s="138">
        <v>-1.6724781073328021</v>
      </c>
      <c r="J140" s="138">
        <v>-0.96507655962065109</v>
      </c>
      <c r="L140">
        <v>72.333333333333329</v>
      </c>
      <c r="M140">
        <v>13.9</v>
      </c>
    </row>
    <row r="141" spans="1:13" ht="15">
      <c r="A141" s="41">
        <v>12.8</v>
      </c>
      <c r="B141" s="41">
        <v>2.9</v>
      </c>
      <c r="C141" s="29">
        <v>209</v>
      </c>
      <c r="G141">
        <v>110</v>
      </c>
      <c r="H141" s="138">
        <v>8.0431357848504845</v>
      </c>
      <c r="I141" s="138">
        <v>1.6568642151495148</v>
      </c>
      <c r="J141" s="138">
        <v>0.95606681456959897</v>
      </c>
      <c r="L141">
        <v>72.999999999999986</v>
      </c>
      <c r="M141">
        <v>14</v>
      </c>
    </row>
    <row r="142" spans="1:13" ht="15">
      <c r="A142" s="41">
        <v>6.6</v>
      </c>
      <c r="B142" s="41">
        <v>1.7</v>
      </c>
      <c r="C142" s="29">
        <v>70</v>
      </c>
      <c r="G142">
        <v>111</v>
      </c>
      <c r="H142" s="138">
        <v>7.2948804648253853</v>
      </c>
      <c r="I142" s="138">
        <v>2.405119535174614</v>
      </c>
      <c r="J142" s="138">
        <v>1.3878354977000973</v>
      </c>
      <c r="L142">
        <v>73.666666666666657</v>
      </c>
      <c r="M142">
        <v>14</v>
      </c>
    </row>
    <row r="143" spans="1:13" ht="15">
      <c r="A143" s="41">
        <v>17</v>
      </c>
      <c r="B143" s="41">
        <v>3</v>
      </c>
      <c r="C143" s="29">
        <v>185</v>
      </c>
      <c r="G143">
        <v>112</v>
      </c>
      <c r="H143" s="138">
        <v>10.492262392959775</v>
      </c>
      <c r="I143" s="138">
        <v>7.7376070402248587E-3</v>
      </c>
      <c r="J143" s="138">
        <v>4.4648615424840478E-3</v>
      </c>
      <c r="L143">
        <v>74.333333333333329</v>
      </c>
      <c r="M143">
        <v>14</v>
      </c>
    </row>
    <row r="144" spans="1:13" ht="15">
      <c r="A144" s="41">
        <v>16.7</v>
      </c>
      <c r="B144" s="41">
        <v>3</v>
      </c>
      <c r="C144" s="29">
        <v>209</v>
      </c>
      <c r="G144">
        <v>113</v>
      </c>
      <c r="H144" s="138">
        <v>9.132525712982007</v>
      </c>
      <c r="I144" s="138">
        <v>-0.23252571298200664</v>
      </c>
      <c r="J144" s="138">
        <v>-0.13417521827289317</v>
      </c>
      <c r="L144">
        <v>74.999999999999986</v>
      </c>
      <c r="M144">
        <v>14</v>
      </c>
    </row>
    <row r="145" spans="1:13" ht="15">
      <c r="A145" s="41">
        <v>15.9</v>
      </c>
      <c r="B145" s="41">
        <v>3.4</v>
      </c>
      <c r="C145" s="29">
        <v>175</v>
      </c>
      <c r="G145">
        <v>114</v>
      </c>
      <c r="H145" s="138">
        <v>8.0315853303041642</v>
      </c>
      <c r="I145" s="138">
        <v>-0.13158533030416386</v>
      </c>
      <c r="J145" s="138">
        <v>-7.5929195909779451E-2</v>
      </c>
      <c r="L145">
        <v>75.666666666666657</v>
      </c>
      <c r="M145">
        <v>14.1</v>
      </c>
    </row>
    <row r="146" spans="1:13" ht="15">
      <c r="A146" s="41">
        <v>7.9</v>
      </c>
      <c r="B146" s="41">
        <v>2</v>
      </c>
      <c r="C146" s="29">
        <v>118</v>
      </c>
      <c r="G146">
        <v>115</v>
      </c>
      <c r="H146" s="138">
        <v>18.078654228960598</v>
      </c>
      <c r="I146" s="138">
        <v>2.9213457710394017</v>
      </c>
      <c r="J146" s="138">
        <v>1.6857155342219583</v>
      </c>
      <c r="L146">
        <v>76.333333333333329</v>
      </c>
      <c r="M146">
        <v>14.4</v>
      </c>
    </row>
    <row r="147" spans="1:13" ht="15">
      <c r="A147" s="41">
        <v>14.1</v>
      </c>
      <c r="B147" s="41">
        <v>3.3</v>
      </c>
      <c r="C147" s="29">
        <v>253</v>
      </c>
      <c r="G147">
        <v>116</v>
      </c>
      <c r="H147" s="138">
        <v>11.72505952809507</v>
      </c>
      <c r="I147" s="138">
        <v>0.9749404719049295</v>
      </c>
      <c r="J147" s="138">
        <v>0.56257369967098636</v>
      </c>
      <c r="L147">
        <v>76.999999999999986</v>
      </c>
      <c r="M147">
        <v>14.4</v>
      </c>
    </row>
    <row r="148" spans="1:13" ht="15">
      <c r="A148" s="41">
        <v>8.1</v>
      </c>
      <c r="B148" s="41">
        <v>1.7</v>
      </c>
      <c r="C148" s="29">
        <v>20</v>
      </c>
      <c r="G148">
        <v>117</v>
      </c>
      <c r="H148" s="138">
        <v>8.9479493505749854</v>
      </c>
      <c r="I148" s="138">
        <v>0.45205064942501494</v>
      </c>
      <c r="J148" s="138">
        <v>0.26084854779779998</v>
      </c>
      <c r="L148">
        <v>77.666666666666657</v>
      </c>
      <c r="M148">
        <v>14.5</v>
      </c>
    </row>
    <row r="149" spans="1:13" ht="15">
      <c r="A149" s="41">
        <v>13.6</v>
      </c>
      <c r="B149" s="41">
        <v>2.9</v>
      </c>
      <c r="C149" s="29">
        <v>103</v>
      </c>
      <c r="G149">
        <v>118</v>
      </c>
      <c r="H149" s="138">
        <v>9.1803281153165983</v>
      </c>
      <c r="I149" s="138">
        <v>-1.6803281153165983</v>
      </c>
      <c r="J149" s="138">
        <v>-0.96960628031761043</v>
      </c>
      <c r="L149">
        <v>78.333333333333329</v>
      </c>
      <c r="M149">
        <v>14.5</v>
      </c>
    </row>
    <row r="150" spans="1:13" ht="15">
      <c r="A150" s="41">
        <v>10</v>
      </c>
      <c r="B150" s="41">
        <v>2</v>
      </c>
      <c r="C150" s="29">
        <v>120</v>
      </c>
      <c r="G150">
        <v>119</v>
      </c>
      <c r="H150" s="138">
        <v>9.6286179826385236</v>
      </c>
      <c r="I150" s="138">
        <v>2.1713820173614771</v>
      </c>
      <c r="J150" s="138">
        <v>1.2529610269633116</v>
      </c>
      <c r="L150">
        <v>78.999999999999986</v>
      </c>
      <c r="M150">
        <v>14.8</v>
      </c>
    </row>
    <row r="151" spans="1:13" ht="15">
      <c r="A151" s="41">
        <v>11.6</v>
      </c>
      <c r="B151" s="41">
        <v>2.2000000000000002</v>
      </c>
      <c r="C151" s="29">
        <v>102</v>
      </c>
      <c r="G151">
        <v>120</v>
      </c>
      <c r="H151" s="138">
        <v>16.092684566185227</v>
      </c>
      <c r="I151" s="138">
        <v>-4.6926845661852266</v>
      </c>
      <c r="J151" s="150">
        <v>-2.7078380617736793</v>
      </c>
      <c r="L151">
        <v>79.666666666666657</v>
      </c>
      <c r="M151">
        <v>14.8</v>
      </c>
    </row>
    <row r="152" spans="1:13">
      <c r="G152">
        <v>121</v>
      </c>
      <c r="H152" s="138">
        <v>9.5363298014350129</v>
      </c>
      <c r="I152" s="138">
        <v>-2.3363298014350127</v>
      </c>
      <c r="J152" s="138">
        <v>-1.3481414895791139</v>
      </c>
      <c r="L152">
        <v>80.333333333333329</v>
      </c>
      <c r="M152">
        <v>14.8</v>
      </c>
    </row>
    <row r="153" spans="1:13">
      <c r="G153">
        <v>122</v>
      </c>
      <c r="H153" s="138">
        <v>17.742436828469152</v>
      </c>
      <c r="I153" s="138">
        <v>2.6575631715308461</v>
      </c>
      <c r="J153" s="138">
        <v>1.5335040329141851</v>
      </c>
      <c r="L153">
        <v>80.999999999999986</v>
      </c>
      <c r="M153">
        <v>14.9</v>
      </c>
    </row>
    <row r="154" spans="1:13">
      <c r="G154">
        <v>123</v>
      </c>
      <c r="H154" s="138">
        <v>9.5923660348502526</v>
      </c>
      <c r="I154" s="138">
        <v>0.20763396514974808</v>
      </c>
      <c r="J154" s="138">
        <v>0.11981183602258025</v>
      </c>
      <c r="L154">
        <v>81.666666666666657</v>
      </c>
      <c r="M154">
        <v>15.3</v>
      </c>
    </row>
    <row r="155" spans="1:13">
      <c r="G155">
        <v>124</v>
      </c>
      <c r="H155" s="138">
        <v>14.076980747385869</v>
      </c>
      <c r="I155" s="138">
        <v>2.1230192526141298</v>
      </c>
      <c r="J155" s="138">
        <v>1.2250540723601531</v>
      </c>
      <c r="L155">
        <v>82.333333333333329</v>
      </c>
      <c r="M155">
        <v>15.4</v>
      </c>
    </row>
    <row r="156" spans="1:13">
      <c r="G156">
        <v>125</v>
      </c>
      <c r="H156" s="138">
        <v>11.240517712984873</v>
      </c>
      <c r="I156" s="138">
        <v>0.1594822870151269</v>
      </c>
      <c r="J156" s="138">
        <v>9.2026685550129744E-2</v>
      </c>
      <c r="L156">
        <v>82.999999999999986</v>
      </c>
      <c r="M156">
        <v>15.5</v>
      </c>
    </row>
    <row r="157" spans="1:13">
      <c r="G157">
        <v>126</v>
      </c>
      <c r="H157" s="138">
        <v>16.041565540384966</v>
      </c>
      <c r="I157" s="138">
        <v>2.2584344596150352</v>
      </c>
      <c r="J157" s="138">
        <v>1.303193236944594</v>
      </c>
      <c r="L157">
        <v>83.666666666666657</v>
      </c>
      <c r="M157">
        <v>15.6</v>
      </c>
    </row>
    <row r="158" spans="1:13">
      <c r="G158">
        <v>127</v>
      </c>
      <c r="H158" s="138">
        <v>8.4518570809184688</v>
      </c>
      <c r="I158" s="138">
        <v>0.24814291908153052</v>
      </c>
      <c r="J158" s="138">
        <v>0.14318687556594498</v>
      </c>
      <c r="L158">
        <v>84.333333333333329</v>
      </c>
      <c r="M158">
        <v>15.7</v>
      </c>
    </row>
    <row r="159" spans="1:13">
      <c r="G159">
        <v>128</v>
      </c>
      <c r="H159" s="138">
        <v>8.9281650649480149</v>
      </c>
      <c r="I159" s="138">
        <v>0.17183493505198477</v>
      </c>
      <c r="J159" s="138">
        <v>9.9154582182885725E-2</v>
      </c>
      <c r="L159">
        <v>84.999999999999986</v>
      </c>
      <c r="M159">
        <v>15.8</v>
      </c>
    </row>
    <row r="160" spans="1:13">
      <c r="G160">
        <v>129</v>
      </c>
      <c r="H160" s="138">
        <v>9.2924005821470796</v>
      </c>
      <c r="I160" s="138">
        <v>0.40759941785291964</v>
      </c>
      <c r="J160" s="138">
        <v>0.23519868042529857</v>
      </c>
      <c r="L160">
        <v>85.666666666666657</v>
      </c>
      <c r="M160">
        <v>15.9</v>
      </c>
    </row>
    <row r="161" spans="7:13">
      <c r="G161">
        <v>130</v>
      </c>
      <c r="H161" s="138">
        <v>8.4403066263721485</v>
      </c>
      <c r="I161" s="138">
        <v>-1.8403066263721488</v>
      </c>
      <c r="J161" s="138">
        <v>-1.0619193039594816</v>
      </c>
      <c r="L161">
        <v>86.333333333333329</v>
      </c>
      <c r="M161">
        <v>15.9</v>
      </c>
    </row>
    <row r="162" spans="7:13">
      <c r="G162">
        <v>131</v>
      </c>
      <c r="H162" s="138">
        <v>10.548298626375017</v>
      </c>
      <c r="I162" s="138">
        <v>-1.4482986263750171</v>
      </c>
      <c r="J162" s="138">
        <v>-0.83571740013645979</v>
      </c>
      <c r="L162">
        <v>86.999999999999986</v>
      </c>
      <c r="M162">
        <v>16.100000000000001</v>
      </c>
    </row>
    <row r="163" spans="7:13">
      <c r="G163">
        <v>132</v>
      </c>
      <c r="H163" s="138">
        <v>9.8280614230575356</v>
      </c>
      <c r="I163" s="138">
        <v>-0.12806142305753632</v>
      </c>
      <c r="J163" s="138">
        <v>-7.3895781979225153E-2</v>
      </c>
      <c r="L163">
        <v>87.666666666666657</v>
      </c>
      <c r="M163">
        <v>16.2</v>
      </c>
    </row>
    <row r="164" spans="7:13">
      <c r="G164">
        <v>133</v>
      </c>
      <c r="H164" s="138">
        <v>10.388423757209942</v>
      </c>
      <c r="I164" s="138">
        <v>-2.5884237572099424</v>
      </c>
      <c r="J164" s="138">
        <v>-1.4936082472447305</v>
      </c>
      <c r="L164">
        <v>88.333333333333329</v>
      </c>
      <c r="M164">
        <v>16.2</v>
      </c>
    </row>
    <row r="165" spans="7:13">
      <c r="G165">
        <v>134</v>
      </c>
      <c r="H165" s="138">
        <v>13.193552051437647</v>
      </c>
      <c r="I165" s="138">
        <v>0.70644794856235293</v>
      </c>
      <c r="J165" s="138">
        <v>0.40764441265954182</v>
      </c>
      <c r="L165">
        <v>88.999999999999986</v>
      </c>
      <c r="M165">
        <v>16.3</v>
      </c>
    </row>
    <row r="166" spans="7:13">
      <c r="G166">
        <v>135</v>
      </c>
      <c r="H166" s="138">
        <v>8.4189217565958714</v>
      </c>
      <c r="I166" s="138">
        <v>1.8810782434041293</v>
      </c>
      <c r="J166" s="138">
        <v>1.0854459090151045</v>
      </c>
      <c r="L166">
        <v>89.666666666666657</v>
      </c>
      <c r="M166">
        <v>16.7</v>
      </c>
    </row>
    <row r="167" spans="7:13">
      <c r="G167">
        <v>136</v>
      </c>
      <c r="H167" s="138">
        <v>14.713163600580488</v>
      </c>
      <c r="I167" s="138">
        <v>-3.0131636005804889</v>
      </c>
      <c r="J167" s="138">
        <v>-1.7386975341996209</v>
      </c>
      <c r="L167">
        <v>90.333333333333329</v>
      </c>
      <c r="M167">
        <v>16.8</v>
      </c>
    </row>
    <row r="168" spans="7:13">
      <c r="G168">
        <v>137</v>
      </c>
      <c r="H168" s="138">
        <v>8.8441107148251543</v>
      </c>
      <c r="I168" s="138">
        <v>0.55588928517484604</v>
      </c>
      <c r="J168" s="138">
        <v>0.32076696042501412</v>
      </c>
      <c r="L168">
        <v>90.999999999999986</v>
      </c>
      <c r="M168">
        <v>16.899999999999999</v>
      </c>
    </row>
    <row r="169" spans="7:13">
      <c r="G169">
        <v>138</v>
      </c>
      <c r="H169" s="138">
        <v>7.7431703321473107</v>
      </c>
      <c r="I169" s="138">
        <v>1.7568296678526893</v>
      </c>
      <c r="J169" s="138">
        <v>1.0137502692903031</v>
      </c>
      <c r="L169">
        <v>91.666666666666657</v>
      </c>
      <c r="M169">
        <v>17</v>
      </c>
    </row>
    <row r="170" spans="7:13">
      <c r="G170">
        <v>139</v>
      </c>
      <c r="H170" s="138">
        <v>9.2116628554898892</v>
      </c>
      <c r="I170" s="138">
        <v>-0.51166285548988988</v>
      </c>
      <c r="J170" s="138">
        <v>-0.29524681136146108</v>
      </c>
      <c r="L170">
        <v>92.333333333333329</v>
      </c>
      <c r="M170">
        <v>17.100000000000001</v>
      </c>
    </row>
    <row r="171" spans="7:13">
      <c r="G171">
        <v>140</v>
      </c>
      <c r="H171" s="138">
        <v>14.665361198245895</v>
      </c>
      <c r="I171" s="138">
        <v>-1.8653611982458944</v>
      </c>
      <c r="J171" s="138">
        <v>-1.0763766412009499</v>
      </c>
      <c r="L171">
        <v>92.999999999999986</v>
      </c>
      <c r="M171">
        <v>17.100000000000001</v>
      </c>
    </row>
    <row r="172" spans="7:13">
      <c r="G172">
        <v>141</v>
      </c>
      <c r="H172" s="138">
        <v>7.8436923444314717</v>
      </c>
      <c r="I172" s="138">
        <v>-1.243692344431472</v>
      </c>
      <c r="J172" s="138">
        <v>-0.7176526399526918</v>
      </c>
      <c r="L172">
        <v>93.666666666666657</v>
      </c>
      <c r="M172">
        <v>18.2</v>
      </c>
    </row>
    <row r="173" spans="7:13">
      <c r="G173">
        <v>142</v>
      </c>
      <c r="H173" s="138">
        <v>14.236855616550942</v>
      </c>
      <c r="I173" s="138">
        <v>2.7631443834490579</v>
      </c>
      <c r="J173" s="138">
        <v>1.5944279710583458</v>
      </c>
      <c r="L173">
        <v>94.333333333333329</v>
      </c>
      <c r="M173">
        <v>18.2</v>
      </c>
    </row>
    <row r="174" spans="7:13">
      <c r="G174">
        <v>143</v>
      </c>
      <c r="H174" s="138">
        <v>14.90929041753383</v>
      </c>
      <c r="I174" s="138">
        <v>1.7907095824661692</v>
      </c>
      <c r="J174" s="138">
        <v>1.0333001284436536</v>
      </c>
      <c r="L174">
        <v>94.999999999999986</v>
      </c>
      <c r="M174">
        <v>18.3</v>
      </c>
    </row>
    <row r="175" spans="7:13">
      <c r="G175">
        <v>144</v>
      </c>
      <c r="H175" s="138">
        <v>14.932391326626473</v>
      </c>
      <c r="I175" s="138">
        <v>0.96760867337352785</v>
      </c>
      <c r="J175" s="138">
        <v>0.55834300339371135</v>
      </c>
      <c r="L175">
        <v>95.666666666666657</v>
      </c>
      <c r="M175">
        <v>18.5</v>
      </c>
    </row>
    <row r="176" spans="7:13">
      <c r="G176">
        <v>145</v>
      </c>
      <c r="H176" s="138">
        <v>9.9203496042610464</v>
      </c>
      <c r="I176" s="138">
        <v>-2.020349604261046</v>
      </c>
      <c r="J176" s="138">
        <v>-1.1658102050858177</v>
      </c>
      <c r="L176">
        <v>96.333333333333329</v>
      </c>
      <c r="M176">
        <v>19</v>
      </c>
    </row>
    <row r="177" spans="7:13">
      <c r="G177">
        <v>146</v>
      </c>
      <c r="H177" s="138">
        <v>16.873875210532923</v>
      </c>
      <c r="I177" s="138">
        <v>-2.773875210532923</v>
      </c>
      <c r="J177" s="138">
        <v>-1.6006200220266518</v>
      </c>
      <c r="L177">
        <v>96.999999999999986</v>
      </c>
      <c r="M177">
        <v>19.3</v>
      </c>
    </row>
    <row r="178" spans="7:13">
      <c r="G178">
        <v>147</v>
      </c>
      <c r="H178" s="138">
        <v>6.442786509050455</v>
      </c>
      <c r="I178" s="138">
        <v>1.6572134909495446</v>
      </c>
      <c r="J178" s="138">
        <v>0.95626835854555525</v>
      </c>
      <c r="L178">
        <v>97.666666666666657</v>
      </c>
      <c r="M178">
        <v>19.5</v>
      </c>
    </row>
    <row r="179" spans="7:13">
      <c r="G179">
        <v>148</v>
      </c>
      <c r="H179" s="138">
        <v>11.695440827238141</v>
      </c>
      <c r="I179" s="138">
        <v>1.9045591727618589</v>
      </c>
      <c r="J179" s="138">
        <v>1.0989952011833541</v>
      </c>
      <c r="L179">
        <v>98.333333333333329</v>
      </c>
      <c r="M179">
        <v>20.399999999999999</v>
      </c>
    </row>
    <row r="180" spans="7:13">
      <c r="G180">
        <v>149</v>
      </c>
      <c r="H180" s="138">
        <v>9.9763858376762879</v>
      </c>
      <c r="I180" s="138">
        <v>2.3614162323712051E-2</v>
      </c>
      <c r="J180" s="138">
        <v>1.3626172105795349E-2</v>
      </c>
      <c r="L180">
        <v>98.999999999999986</v>
      </c>
      <c r="M180">
        <v>21</v>
      </c>
    </row>
    <row r="181" spans="7:13" ht="14" thickBot="1">
      <c r="G181" s="134">
        <v>150</v>
      </c>
      <c r="H181" s="139">
        <v>9.9599181755149893</v>
      </c>
      <c r="I181" s="139">
        <v>1.6400818244850104</v>
      </c>
      <c r="J181" s="139">
        <v>0.94638280628650184</v>
      </c>
      <c r="L181" s="134">
        <v>99.666666666666657</v>
      </c>
      <c r="M181" s="134">
        <v>23.5</v>
      </c>
    </row>
  </sheetData>
  <sortState xmlns:xlrd2="http://schemas.microsoft.com/office/spreadsheetml/2017/richdata2" ref="M32:M181">
    <sortCondition ref="M32"/>
  </sortState>
  <mergeCells count="11">
    <mergeCell ref="W5:AA5"/>
    <mergeCell ref="W7:AA14"/>
    <mergeCell ref="Q55:AA55"/>
    <mergeCell ref="Q28:AA28"/>
    <mergeCell ref="G27:J27"/>
    <mergeCell ref="Q16:T16"/>
    <mergeCell ref="R18:S18"/>
    <mergeCell ref="R17:S17"/>
    <mergeCell ref="W16:AA16"/>
    <mergeCell ref="Y17:AA17"/>
    <mergeCell ref="Y18:AA1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C7421-65B3-4AEE-9274-2B96BD74C309}">
  <sheetPr>
    <tabColor theme="8" tint="0.39997558519241921"/>
  </sheetPr>
  <dimension ref="A1:I151"/>
  <sheetViews>
    <sheetView zoomScale="150" workbookViewId="0">
      <selection activeCell="E9" sqref="E9"/>
    </sheetView>
  </sheetViews>
  <sheetFormatPr baseColWidth="10" defaultColWidth="8.6640625" defaultRowHeight="15"/>
  <cols>
    <col min="1" max="1" width="13" style="46" bestFit="1" customWidth="1"/>
    <col min="2" max="2" width="10.5" style="46" bestFit="1" customWidth="1"/>
    <col min="3" max="16384" width="8.6640625" style="46"/>
  </cols>
  <sheetData>
    <row r="1" spans="1:9">
      <c r="A1" s="81" t="s">
        <v>268</v>
      </c>
      <c r="B1" s="81" t="s">
        <v>90</v>
      </c>
      <c r="C1" s="81" t="s">
        <v>269</v>
      </c>
      <c r="F1"/>
      <c r="G1"/>
      <c r="H1"/>
      <c r="I1"/>
    </row>
    <row r="2" spans="1:9">
      <c r="A2" s="46">
        <v>3750</v>
      </c>
      <c r="B2" s="46">
        <v>7</v>
      </c>
      <c r="C2" s="46">
        <v>91640</v>
      </c>
      <c r="F2"/>
      <c r="G2"/>
      <c r="H2"/>
      <c r="I2"/>
    </row>
    <row r="3" spans="1:9">
      <c r="A3" s="46">
        <v>2800</v>
      </c>
      <c r="B3" s="46">
        <v>5</v>
      </c>
      <c r="C3" s="46">
        <v>73620</v>
      </c>
      <c r="F3"/>
      <c r="G3"/>
      <c r="H3"/>
      <c r="I3"/>
    </row>
    <row r="4" spans="1:9">
      <c r="A4" s="46">
        <v>3980</v>
      </c>
      <c r="B4" s="46">
        <v>7</v>
      </c>
      <c r="C4" s="46">
        <v>89890</v>
      </c>
      <c r="F4"/>
      <c r="G4"/>
      <c r="H4"/>
      <c r="I4"/>
    </row>
    <row r="5" spans="1:9">
      <c r="A5" s="46">
        <v>5290</v>
      </c>
      <c r="B5" s="46">
        <v>0</v>
      </c>
      <c r="C5" s="46">
        <v>53380</v>
      </c>
      <c r="F5"/>
      <c r="G5"/>
      <c r="H5"/>
      <c r="I5"/>
    </row>
    <row r="6" spans="1:9">
      <c r="A6" s="46">
        <v>2650</v>
      </c>
      <c r="B6" s="46">
        <v>7</v>
      </c>
      <c r="C6" s="46">
        <v>81460</v>
      </c>
      <c r="F6"/>
      <c r="G6"/>
      <c r="H6"/>
      <c r="I6"/>
    </row>
    <row r="7" spans="1:9">
      <c r="A7" s="46">
        <v>2650</v>
      </c>
      <c r="B7" s="46">
        <v>3</v>
      </c>
      <c r="C7" s="46">
        <v>67430</v>
      </c>
      <c r="F7"/>
      <c r="G7"/>
      <c r="H7"/>
      <c r="I7"/>
    </row>
    <row r="8" spans="1:9">
      <c r="A8" s="46">
        <v>5370</v>
      </c>
      <c r="B8" s="46">
        <v>10</v>
      </c>
      <c r="C8" s="46">
        <v>167100</v>
      </c>
      <c r="F8"/>
      <c r="G8"/>
      <c r="H8"/>
      <c r="I8"/>
    </row>
    <row r="9" spans="1:9">
      <c r="A9" s="46">
        <v>4160</v>
      </c>
      <c r="B9" s="46">
        <v>0</v>
      </c>
      <c r="C9" s="46">
        <v>41480</v>
      </c>
      <c r="F9"/>
      <c r="G9"/>
      <c r="H9"/>
      <c r="I9"/>
    </row>
    <row r="10" spans="1:9">
      <c r="A10" s="46">
        <v>2300</v>
      </c>
      <c r="B10" s="46">
        <v>7</v>
      </c>
      <c r="C10" s="46">
        <v>88560</v>
      </c>
      <c r="F10"/>
      <c r="G10"/>
      <c r="H10"/>
      <c r="I10"/>
    </row>
    <row r="11" spans="1:9">
      <c r="A11" s="46">
        <v>3820</v>
      </c>
      <c r="B11" s="46">
        <v>3</v>
      </c>
      <c r="C11" s="46">
        <v>85070</v>
      </c>
      <c r="F11"/>
      <c r="G11"/>
      <c r="H11"/>
      <c r="I11"/>
    </row>
    <row r="12" spans="1:9">
      <c r="A12" s="46">
        <v>2310</v>
      </c>
      <c r="B12" s="46">
        <v>5</v>
      </c>
      <c r="C12" s="46">
        <v>70700</v>
      </c>
      <c r="F12"/>
      <c r="G12"/>
      <c r="H12"/>
      <c r="I12"/>
    </row>
    <row r="13" spans="1:9">
      <c r="A13" s="46">
        <v>2310</v>
      </c>
      <c r="B13" s="46">
        <v>7</v>
      </c>
      <c r="C13" s="46">
        <v>65060</v>
      </c>
      <c r="F13"/>
      <c r="G13"/>
      <c r="H13"/>
      <c r="I13"/>
    </row>
    <row r="14" spans="1:9">
      <c r="A14" s="46">
        <v>3370</v>
      </c>
      <c r="B14" s="46">
        <v>3</v>
      </c>
      <c r="C14" s="46">
        <v>52970</v>
      </c>
      <c r="F14"/>
      <c r="G14"/>
      <c r="H14"/>
      <c r="I14"/>
    </row>
    <row r="15" spans="1:9">
      <c r="A15" s="46">
        <v>140</v>
      </c>
      <c r="B15" s="46">
        <v>2</v>
      </c>
      <c r="C15" s="46">
        <v>35680</v>
      </c>
      <c r="F15"/>
      <c r="G15"/>
      <c r="H15"/>
      <c r="I15"/>
    </row>
    <row r="16" spans="1:9">
      <c r="A16" s="46">
        <v>420</v>
      </c>
      <c r="B16" s="46">
        <v>8</v>
      </c>
      <c r="C16" s="46">
        <v>54480</v>
      </c>
      <c r="F16"/>
      <c r="G16"/>
      <c r="H16"/>
      <c r="I16"/>
    </row>
    <row r="17" spans="1:9">
      <c r="A17" s="46">
        <v>2160</v>
      </c>
      <c r="B17" s="46">
        <v>2</v>
      </c>
      <c r="C17" s="46">
        <v>54410</v>
      </c>
      <c r="F17"/>
      <c r="G17"/>
      <c r="H17"/>
      <c r="I17"/>
    </row>
    <row r="18" spans="1:9">
      <c r="A18" s="46">
        <v>1490</v>
      </c>
      <c r="B18" s="46">
        <v>8</v>
      </c>
      <c r="C18" s="46">
        <v>59350</v>
      </c>
      <c r="F18"/>
      <c r="G18"/>
      <c r="H18"/>
      <c r="I18"/>
    </row>
    <row r="19" spans="1:9">
      <c r="A19" s="46">
        <v>3480</v>
      </c>
      <c r="B19" s="46">
        <v>12</v>
      </c>
      <c r="C19" s="46">
        <v>121670</v>
      </c>
      <c r="F19"/>
      <c r="G19"/>
      <c r="H19"/>
      <c r="I19"/>
    </row>
    <row r="20" spans="1:9">
      <c r="A20" s="46">
        <v>1640</v>
      </c>
      <c r="B20" s="46">
        <v>1</v>
      </c>
      <c r="C20" s="46">
        <v>22400</v>
      </c>
      <c r="F20"/>
      <c r="G20"/>
      <c r="H20"/>
      <c r="I20"/>
    </row>
    <row r="21" spans="1:9">
      <c r="A21" s="46">
        <v>890</v>
      </c>
      <c r="B21" s="46">
        <v>1</v>
      </c>
      <c r="C21" s="46">
        <v>38300</v>
      </c>
      <c r="F21"/>
      <c r="G21"/>
      <c r="H21"/>
      <c r="I21"/>
    </row>
    <row r="22" spans="1:9">
      <c r="A22" s="46">
        <v>5200</v>
      </c>
      <c r="B22" s="46">
        <v>1</v>
      </c>
      <c r="C22" s="46">
        <v>47060</v>
      </c>
      <c r="F22"/>
      <c r="G22"/>
      <c r="H22"/>
      <c r="I22"/>
    </row>
    <row r="23" spans="1:9">
      <c r="A23" s="46">
        <v>2670</v>
      </c>
      <c r="B23" s="46">
        <v>5</v>
      </c>
      <c r="C23" s="46">
        <v>76300</v>
      </c>
      <c r="F23"/>
      <c r="G23"/>
      <c r="H23"/>
      <c r="I23"/>
    </row>
    <row r="24" spans="1:9">
      <c r="A24" s="46">
        <v>3110</v>
      </c>
      <c r="B24" s="46">
        <v>2</v>
      </c>
      <c r="C24" s="46">
        <v>56550</v>
      </c>
      <c r="F24"/>
      <c r="G24"/>
      <c r="H24"/>
      <c r="I24"/>
    </row>
    <row r="25" spans="1:9">
      <c r="A25" s="46">
        <v>870</v>
      </c>
      <c r="B25" s="46">
        <v>12</v>
      </c>
      <c r="C25" s="46">
        <v>63970</v>
      </c>
      <c r="F25"/>
      <c r="G25"/>
      <c r="H25"/>
      <c r="I25"/>
    </row>
    <row r="26" spans="1:9">
      <c r="A26" s="46">
        <v>2190</v>
      </c>
      <c r="B26" s="46">
        <v>8</v>
      </c>
      <c r="C26" s="46">
        <v>82230</v>
      </c>
      <c r="F26"/>
      <c r="G26"/>
      <c r="H26"/>
      <c r="I26"/>
    </row>
    <row r="27" spans="1:9">
      <c r="A27" s="46">
        <v>3170</v>
      </c>
      <c r="B27" s="46">
        <v>3</v>
      </c>
      <c r="C27" s="46">
        <v>65070</v>
      </c>
      <c r="F27"/>
      <c r="G27"/>
      <c r="H27"/>
      <c r="I27"/>
    </row>
    <row r="28" spans="1:9">
      <c r="A28" s="46">
        <v>1280</v>
      </c>
      <c r="B28" s="46">
        <v>0</v>
      </c>
      <c r="C28" s="46">
        <v>42900</v>
      </c>
      <c r="F28"/>
      <c r="G28"/>
      <c r="H28"/>
      <c r="I28"/>
    </row>
    <row r="29" spans="1:9">
      <c r="A29" s="46">
        <v>3570</v>
      </c>
      <c r="B29" s="46">
        <v>3</v>
      </c>
      <c r="C29" s="46">
        <v>73520</v>
      </c>
      <c r="F29"/>
      <c r="G29"/>
      <c r="H29"/>
      <c r="I29"/>
    </row>
    <row r="30" spans="1:9">
      <c r="A30" s="46">
        <v>2100</v>
      </c>
      <c r="B30" s="46">
        <v>0</v>
      </c>
      <c r="C30" s="46">
        <v>45670</v>
      </c>
      <c r="F30"/>
      <c r="G30"/>
      <c r="H30"/>
      <c r="I30"/>
    </row>
    <row r="31" spans="1:9">
      <c r="A31" s="46">
        <v>2570</v>
      </c>
      <c r="B31" s="46">
        <v>4</v>
      </c>
      <c r="C31" s="46">
        <v>54490</v>
      </c>
      <c r="F31"/>
      <c r="G31"/>
      <c r="H31"/>
      <c r="I31"/>
    </row>
    <row r="32" spans="1:9">
      <c r="A32" s="46">
        <v>2100</v>
      </c>
      <c r="B32" s="46">
        <v>3</v>
      </c>
      <c r="C32" s="46">
        <v>35810</v>
      </c>
      <c r="F32"/>
      <c r="G32"/>
      <c r="H32"/>
      <c r="I32"/>
    </row>
    <row r="33" spans="1:9">
      <c r="A33" s="46">
        <v>5780</v>
      </c>
      <c r="B33" s="46">
        <v>7</v>
      </c>
      <c r="C33" s="46">
        <v>142130</v>
      </c>
      <c r="F33"/>
      <c r="G33"/>
      <c r="H33"/>
      <c r="I33"/>
    </row>
    <row r="34" spans="1:9">
      <c r="A34" s="46">
        <v>2980</v>
      </c>
      <c r="B34" s="46">
        <v>7</v>
      </c>
      <c r="C34" s="46">
        <v>85860</v>
      </c>
      <c r="F34"/>
      <c r="G34"/>
      <c r="H34"/>
      <c r="I34"/>
    </row>
    <row r="35" spans="1:9">
      <c r="A35" s="46">
        <v>1420</v>
      </c>
      <c r="B35" s="46">
        <v>6</v>
      </c>
      <c r="C35" s="46">
        <v>48620</v>
      </c>
      <c r="F35"/>
      <c r="G35"/>
      <c r="H35"/>
      <c r="I35"/>
    </row>
    <row r="36" spans="1:9">
      <c r="A36" s="46">
        <v>4240</v>
      </c>
      <c r="B36" s="46">
        <v>2</v>
      </c>
      <c r="C36" s="46">
        <v>35870</v>
      </c>
      <c r="F36"/>
      <c r="G36"/>
      <c r="H36"/>
      <c r="I36"/>
    </row>
    <row r="37" spans="1:9">
      <c r="A37" s="46">
        <v>1170</v>
      </c>
      <c r="B37" s="46">
        <v>0</v>
      </c>
      <c r="C37" s="46">
        <v>34360</v>
      </c>
      <c r="F37"/>
      <c r="G37"/>
      <c r="H37"/>
      <c r="I37"/>
    </row>
    <row r="38" spans="1:9">
      <c r="A38" s="46">
        <v>3320</v>
      </c>
      <c r="B38" s="46">
        <v>0</v>
      </c>
      <c r="C38" s="46">
        <v>34750</v>
      </c>
      <c r="F38"/>
      <c r="G38"/>
      <c r="H38"/>
      <c r="I38"/>
    </row>
    <row r="39" spans="1:9">
      <c r="A39" s="46">
        <v>70</v>
      </c>
      <c r="B39" s="46">
        <v>11</v>
      </c>
      <c r="C39" s="46">
        <v>18340</v>
      </c>
      <c r="F39"/>
      <c r="G39"/>
      <c r="H39"/>
      <c r="I39"/>
    </row>
    <row r="40" spans="1:9">
      <c r="A40" s="46">
        <v>1010</v>
      </c>
      <c r="B40" s="46">
        <v>10</v>
      </c>
      <c r="C40" s="46">
        <v>53770</v>
      </c>
      <c r="F40"/>
      <c r="G40"/>
      <c r="H40"/>
      <c r="I40"/>
    </row>
    <row r="41" spans="1:9">
      <c r="A41" s="46">
        <v>3300</v>
      </c>
      <c r="B41" s="46">
        <v>2</v>
      </c>
      <c r="C41" s="46">
        <v>51010</v>
      </c>
      <c r="F41"/>
      <c r="G41"/>
      <c r="H41"/>
      <c r="I41"/>
    </row>
    <row r="42" spans="1:9">
      <c r="A42" s="46">
        <v>4110</v>
      </c>
      <c r="B42" s="46">
        <v>5</v>
      </c>
      <c r="C42" s="46">
        <v>84040</v>
      </c>
      <c r="F42"/>
      <c r="G42"/>
      <c r="H42"/>
      <c r="I42"/>
    </row>
    <row r="43" spans="1:9">
      <c r="A43" s="46">
        <v>3260</v>
      </c>
      <c r="B43" s="46">
        <v>6</v>
      </c>
      <c r="C43" s="46">
        <v>73970</v>
      </c>
      <c r="F43"/>
      <c r="G43"/>
      <c r="H43"/>
      <c r="I43"/>
    </row>
    <row r="44" spans="1:9">
      <c r="A44" s="46">
        <v>2830</v>
      </c>
      <c r="B44" s="46">
        <v>5</v>
      </c>
      <c r="C44" s="46">
        <v>83430</v>
      </c>
      <c r="F44"/>
      <c r="G44"/>
      <c r="H44"/>
      <c r="I44"/>
    </row>
    <row r="45" spans="1:9">
      <c r="A45" s="46">
        <v>2550</v>
      </c>
      <c r="B45" s="46">
        <v>5</v>
      </c>
      <c r="C45" s="46">
        <v>65660</v>
      </c>
      <c r="F45"/>
      <c r="G45"/>
      <c r="H45"/>
      <c r="I45"/>
    </row>
    <row r="46" spans="1:9">
      <c r="A46" s="46">
        <v>790</v>
      </c>
      <c r="B46" s="46">
        <v>5</v>
      </c>
      <c r="C46" s="46">
        <v>40500</v>
      </c>
      <c r="F46"/>
      <c r="G46"/>
      <c r="H46"/>
      <c r="I46"/>
    </row>
    <row r="47" spans="1:9">
      <c r="A47" s="46">
        <v>1930</v>
      </c>
      <c r="B47" s="46">
        <v>12</v>
      </c>
      <c r="C47" s="46">
        <v>80430</v>
      </c>
      <c r="F47"/>
      <c r="G47"/>
      <c r="H47"/>
      <c r="I47"/>
    </row>
    <row r="48" spans="1:9">
      <c r="A48" s="46">
        <v>2310</v>
      </c>
      <c r="B48" s="46">
        <v>2</v>
      </c>
      <c r="C48" s="46">
        <v>41070</v>
      </c>
      <c r="F48"/>
      <c r="G48"/>
      <c r="H48"/>
      <c r="I48"/>
    </row>
    <row r="49" spans="1:9">
      <c r="A49" s="46">
        <v>4590</v>
      </c>
      <c r="B49" s="46">
        <v>5</v>
      </c>
      <c r="C49" s="46">
        <v>94860</v>
      </c>
      <c r="F49"/>
      <c r="G49"/>
      <c r="H49"/>
      <c r="I49"/>
    </row>
    <row r="50" spans="1:9">
      <c r="A50" s="46">
        <v>3520</v>
      </c>
      <c r="B50" s="46">
        <v>7</v>
      </c>
      <c r="C50" s="46">
        <v>100370</v>
      </c>
      <c r="F50"/>
      <c r="G50"/>
      <c r="H50"/>
      <c r="I50"/>
    </row>
    <row r="51" spans="1:9">
      <c r="A51" s="46">
        <v>360</v>
      </c>
      <c r="B51" s="46">
        <v>10</v>
      </c>
      <c r="C51" s="46">
        <v>33910</v>
      </c>
      <c r="F51"/>
      <c r="G51"/>
      <c r="H51"/>
      <c r="I51"/>
    </row>
    <row r="52" spans="1:9">
      <c r="A52" s="46">
        <v>3490</v>
      </c>
      <c r="B52" s="46">
        <v>10</v>
      </c>
      <c r="C52" s="46">
        <v>124810</v>
      </c>
      <c r="F52"/>
      <c r="G52"/>
      <c r="H52"/>
      <c r="I52"/>
    </row>
    <row r="53" spans="1:9">
      <c r="A53" s="46">
        <v>2430</v>
      </c>
      <c r="B53" s="46">
        <v>1</v>
      </c>
      <c r="C53" s="46">
        <v>55250</v>
      </c>
      <c r="F53"/>
      <c r="G53"/>
      <c r="H53"/>
      <c r="I53"/>
    </row>
    <row r="54" spans="1:9">
      <c r="A54" s="46">
        <v>1990</v>
      </c>
      <c r="B54" s="46">
        <v>4</v>
      </c>
      <c r="C54" s="46">
        <v>59990</v>
      </c>
      <c r="F54"/>
      <c r="G54"/>
      <c r="H54"/>
      <c r="I54"/>
    </row>
    <row r="55" spans="1:9">
      <c r="A55" s="46">
        <v>3920</v>
      </c>
      <c r="B55" s="46">
        <v>0</v>
      </c>
      <c r="C55" s="46">
        <v>48770</v>
      </c>
      <c r="F55"/>
      <c r="G55"/>
      <c r="H55"/>
      <c r="I55"/>
    </row>
    <row r="56" spans="1:9">
      <c r="A56" s="46">
        <v>4550</v>
      </c>
      <c r="B56" s="46">
        <v>11</v>
      </c>
      <c r="C56" s="46">
        <v>167330</v>
      </c>
      <c r="F56"/>
      <c r="G56"/>
      <c r="H56"/>
      <c r="I56"/>
    </row>
    <row r="57" spans="1:9">
      <c r="A57" s="46">
        <v>4400</v>
      </c>
      <c r="B57" s="46">
        <v>0</v>
      </c>
      <c r="C57" s="46">
        <v>42080</v>
      </c>
      <c r="F57"/>
      <c r="G57"/>
      <c r="H57"/>
      <c r="I57"/>
    </row>
    <row r="58" spans="1:9">
      <c r="A58" s="46">
        <v>1750</v>
      </c>
      <c r="B58" s="46">
        <v>4</v>
      </c>
      <c r="C58" s="46">
        <v>61560</v>
      </c>
      <c r="F58"/>
      <c r="G58"/>
      <c r="H58"/>
      <c r="I58"/>
    </row>
    <row r="59" spans="1:9">
      <c r="A59" s="46">
        <v>2540</v>
      </c>
      <c r="B59" s="46">
        <v>11</v>
      </c>
      <c r="C59" s="46">
        <v>84050</v>
      </c>
      <c r="F59"/>
      <c r="G59"/>
      <c r="H59"/>
      <c r="I59"/>
    </row>
    <row r="60" spans="1:9">
      <c r="A60" s="46">
        <v>3500</v>
      </c>
      <c r="B60" s="46">
        <v>12</v>
      </c>
      <c r="C60" s="46">
        <v>140770</v>
      </c>
      <c r="F60"/>
      <c r="G60"/>
      <c r="H60"/>
      <c r="I60"/>
    </row>
    <row r="61" spans="1:9">
      <c r="A61" s="46">
        <v>4470</v>
      </c>
      <c r="B61" s="46">
        <v>2</v>
      </c>
      <c r="C61" s="46">
        <v>59610</v>
      </c>
      <c r="F61"/>
      <c r="G61"/>
      <c r="H61"/>
      <c r="I61"/>
    </row>
    <row r="62" spans="1:9">
      <c r="A62" s="46">
        <v>2290</v>
      </c>
      <c r="B62" s="46">
        <v>3</v>
      </c>
      <c r="C62" s="46">
        <v>56800</v>
      </c>
      <c r="F62"/>
      <c r="G62"/>
      <c r="H62"/>
      <c r="I62"/>
    </row>
    <row r="63" spans="1:9">
      <c r="A63" s="46">
        <v>2730</v>
      </c>
      <c r="B63" s="46">
        <v>2</v>
      </c>
      <c r="C63" s="46">
        <v>69010</v>
      </c>
      <c r="F63"/>
      <c r="G63"/>
      <c r="H63"/>
      <c r="I63"/>
    </row>
    <row r="64" spans="1:9">
      <c r="A64" s="46">
        <v>1350</v>
      </c>
      <c r="B64" s="46">
        <v>0</v>
      </c>
      <c r="C64" s="46">
        <v>47190</v>
      </c>
      <c r="F64"/>
      <c r="G64"/>
      <c r="H64"/>
      <c r="I64"/>
    </row>
    <row r="65" spans="1:9">
      <c r="A65" s="46">
        <v>1210</v>
      </c>
      <c r="B65" s="46">
        <v>0</v>
      </c>
      <c r="C65" s="46">
        <v>21110</v>
      </c>
      <c r="F65"/>
      <c r="G65"/>
      <c r="H65"/>
      <c r="I65"/>
    </row>
    <row r="66" spans="1:9">
      <c r="A66" s="46">
        <v>4220</v>
      </c>
      <c r="B66" s="46">
        <v>11</v>
      </c>
      <c r="C66" s="46">
        <v>139600</v>
      </c>
      <c r="F66"/>
      <c r="G66"/>
      <c r="H66"/>
      <c r="I66"/>
    </row>
    <row r="67" spans="1:9">
      <c r="A67" s="46">
        <v>5040</v>
      </c>
      <c r="B67" s="46">
        <v>11</v>
      </c>
      <c r="C67" s="46">
        <v>164900</v>
      </c>
      <c r="F67"/>
      <c r="G67"/>
      <c r="H67"/>
      <c r="I67"/>
    </row>
    <row r="68" spans="1:9">
      <c r="A68" s="46">
        <v>2900</v>
      </c>
      <c r="B68" s="46">
        <v>12</v>
      </c>
      <c r="C68" s="46">
        <v>135360</v>
      </c>
      <c r="F68"/>
      <c r="G68"/>
      <c r="H68"/>
      <c r="I68"/>
    </row>
    <row r="69" spans="1:9">
      <c r="A69" s="46">
        <v>4510</v>
      </c>
      <c r="B69" s="46">
        <v>4</v>
      </c>
      <c r="C69" s="46">
        <v>73270</v>
      </c>
      <c r="F69"/>
      <c r="G69"/>
      <c r="H69"/>
      <c r="I69"/>
    </row>
    <row r="70" spans="1:9">
      <c r="A70" s="46">
        <v>3550</v>
      </c>
      <c r="B70" s="46">
        <v>5</v>
      </c>
      <c r="C70" s="46">
        <v>65020</v>
      </c>
      <c r="F70"/>
      <c r="G70"/>
      <c r="H70"/>
      <c r="I70"/>
    </row>
    <row r="71" spans="1:9">
      <c r="A71" s="46">
        <v>2040</v>
      </c>
      <c r="B71" s="46">
        <v>2</v>
      </c>
      <c r="C71" s="46">
        <v>32100</v>
      </c>
      <c r="F71"/>
      <c r="G71"/>
      <c r="H71"/>
      <c r="I71"/>
    </row>
    <row r="72" spans="1:9">
      <c r="A72" s="46">
        <v>3550</v>
      </c>
      <c r="B72" s="46">
        <v>11</v>
      </c>
      <c r="C72" s="46">
        <v>127340</v>
      </c>
      <c r="F72"/>
      <c r="G72"/>
      <c r="H72"/>
      <c r="I72"/>
    </row>
    <row r="73" spans="1:9">
      <c r="A73" s="46">
        <v>5310</v>
      </c>
      <c r="B73" s="46">
        <v>8</v>
      </c>
      <c r="C73" s="46">
        <v>133500</v>
      </c>
      <c r="F73"/>
      <c r="G73"/>
      <c r="H73"/>
      <c r="I73"/>
    </row>
    <row r="74" spans="1:9">
      <c r="A74" s="46">
        <v>2950</v>
      </c>
      <c r="B74" s="46">
        <v>4</v>
      </c>
      <c r="C74" s="46">
        <v>59290</v>
      </c>
      <c r="F74"/>
      <c r="G74"/>
      <c r="H74"/>
      <c r="I74"/>
    </row>
    <row r="75" spans="1:9">
      <c r="A75" s="46">
        <v>5350</v>
      </c>
      <c r="B75" s="46">
        <v>7</v>
      </c>
      <c r="C75" s="46">
        <v>143830</v>
      </c>
      <c r="F75"/>
      <c r="G75"/>
      <c r="H75"/>
      <c r="I75"/>
    </row>
    <row r="76" spans="1:9">
      <c r="A76" s="46">
        <v>920</v>
      </c>
      <c r="B76" s="46">
        <v>12</v>
      </c>
      <c r="C76" s="46">
        <v>10</v>
      </c>
      <c r="F76"/>
      <c r="G76"/>
      <c r="H76"/>
      <c r="I76"/>
    </row>
    <row r="77" spans="1:9">
      <c r="A77" s="46">
        <v>4240</v>
      </c>
      <c r="B77" s="46">
        <v>0</v>
      </c>
      <c r="C77" s="46">
        <v>43350</v>
      </c>
      <c r="F77"/>
      <c r="G77"/>
      <c r="H77"/>
      <c r="I77"/>
    </row>
    <row r="78" spans="1:9">
      <c r="A78" s="46">
        <v>3140</v>
      </c>
      <c r="B78" s="46">
        <v>4</v>
      </c>
      <c r="C78" s="46">
        <v>59160</v>
      </c>
      <c r="F78"/>
      <c r="G78"/>
      <c r="H78"/>
      <c r="I78"/>
    </row>
    <row r="79" spans="1:9">
      <c r="A79" s="46">
        <v>2560</v>
      </c>
      <c r="B79" s="46">
        <v>2</v>
      </c>
      <c r="C79" s="46">
        <v>65410</v>
      </c>
      <c r="F79"/>
      <c r="G79"/>
      <c r="H79"/>
      <c r="I79"/>
    </row>
    <row r="80" spans="1:9">
      <c r="A80" s="46">
        <v>3140</v>
      </c>
      <c r="B80" s="46">
        <v>11</v>
      </c>
      <c r="C80" s="46">
        <v>119530</v>
      </c>
      <c r="F80"/>
      <c r="G80"/>
      <c r="H80"/>
      <c r="I80"/>
    </row>
    <row r="81" spans="1:9">
      <c r="A81" s="46">
        <v>20</v>
      </c>
      <c r="B81" s="46">
        <v>0</v>
      </c>
      <c r="C81" s="46">
        <v>26080</v>
      </c>
      <c r="F81"/>
      <c r="G81"/>
      <c r="H81"/>
      <c r="I81"/>
    </row>
    <row r="82" spans="1:9">
      <c r="A82" s="46">
        <v>2680</v>
      </c>
      <c r="B82" s="46">
        <v>3</v>
      </c>
      <c r="C82" s="46">
        <v>51500</v>
      </c>
      <c r="F82"/>
      <c r="G82"/>
      <c r="H82"/>
      <c r="I82"/>
    </row>
    <row r="83" spans="1:9">
      <c r="A83" s="46">
        <v>3540</v>
      </c>
      <c r="B83" s="46">
        <v>12</v>
      </c>
      <c r="C83" s="46">
        <v>154640</v>
      </c>
      <c r="F83"/>
      <c r="G83"/>
      <c r="H83"/>
      <c r="I83"/>
    </row>
    <row r="84" spans="1:9">
      <c r="A84" s="46">
        <v>5220</v>
      </c>
      <c r="B84" s="46">
        <v>4</v>
      </c>
      <c r="C84" s="46">
        <v>116800</v>
      </c>
      <c r="F84"/>
      <c r="G84"/>
      <c r="H84"/>
      <c r="I84"/>
    </row>
    <row r="85" spans="1:9">
      <c r="A85" s="46">
        <v>2230</v>
      </c>
      <c r="B85" s="46">
        <v>6</v>
      </c>
      <c r="C85" s="46">
        <v>70400</v>
      </c>
      <c r="F85"/>
      <c r="G85"/>
      <c r="H85"/>
      <c r="I85"/>
    </row>
    <row r="86" spans="1:9">
      <c r="A86" s="46">
        <v>1790</v>
      </c>
      <c r="B86" s="46">
        <v>0</v>
      </c>
      <c r="C86" s="46">
        <v>44610</v>
      </c>
      <c r="F86"/>
      <c r="G86"/>
      <c r="H86"/>
      <c r="I86"/>
    </row>
    <row r="87" spans="1:9">
      <c r="A87" s="46">
        <v>2250</v>
      </c>
      <c r="B87" s="46">
        <v>2</v>
      </c>
      <c r="C87" s="46">
        <v>53370</v>
      </c>
      <c r="F87"/>
      <c r="G87"/>
      <c r="H87"/>
      <c r="I87"/>
    </row>
    <row r="88" spans="1:9">
      <c r="A88" s="46">
        <v>4380</v>
      </c>
      <c r="B88" s="46">
        <v>1</v>
      </c>
      <c r="C88" s="46">
        <v>63170</v>
      </c>
      <c r="F88"/>
      <c r="G88"/>
      <c r="H88"/>
      <c r="I88"/>
    </row>
    <row r="89" spans="1:9">
      <c r="A89" s="46">
        <v>3500</v>
      </c>
      <c r="B89" s="46">
        <v>8</v>
      </c>
      <c r="C89" s="46">
        <v>91950</v>
      </c>
      <c r="F89"/>
      <c r="G89"/>
      <c r="H89"/>
      <c r="I89"/>
    </row>
    <row r="90" spans="1:9">
      <c r="A90" s="46">
        <v>2210</v>
      </c>
      <c r="B90" s="46">
        <v>9</v>
      </c>
      <c r="C90" s="46">
        <v>77030</v>
      </c>
      <c r="F90"/>
      <c r="G90"/>
      <c r="H90"/>
      <c r="I90"/>
    </row>
    <row r="91" spans="1:9">
      <c r="A91" s="46">
        <v>3770</v>
      </c>
      <c r="B91" s="46">
        <v>5</v>
      </c>
      <c r="C91" s="46">
        <v>79770</v>
      </c>
      <c r="F91"/>
      <c r="G91"/>
      <c r="H91"/>
      <c r="I91"/>
    </row>
    <row r="92" spans="1:9">
      <c r="A92" s="46">
        <v>3150</v>
      </c>
      <c r="B92" s="46">
        <v>9</v>
      </c>
      <c r="C92" s="46">
        <v>113390</v>
      </c>
      <c r="F92"/>
      <c r="G92"/>
      <c r="H92"/>
      <c r="I92"/>
    </row>
    <row r="93" spans="1:9">
      <c r="A93" s="46">
        <v>4460</v>
      </c>
      <c r="B93" s="46">
        <v>2</v>
      </c>
      <c r="C93" s="46">
        <v>96920</v>
      </c>
      <c r="F93"/>
      <c r="G93"/>
      <c r="H93"/>
      <c r="I93"/>
    </row>
    <row r="94" spans="1:9">
      <c r="A94" s="46">
        <v>1950</v>
      </c>
      <c r="B94" s="46">
        <v>7</v>
      </c>
      <c r="C94" s="46">
        <v>52650</v>
      </c>
      <c r="F94"/>
      <c r="G94"/>
      <c r="H94"/>
      <c r="I94"/>
    </row>
    <row r="95" spans="1:9">
      <c r="A95" s="46">
        <v>2510</v>
      </c>
      <c r="B95" s="46">
        <v>7</v>
      </c>
      <c r="C95" s="46">
        <v>58890</v>
      </c>
      <c r="F95"/>
      <c r="G95"/>
      <c r="H95"/>
      <c r="I95"/>
    </row>
    <row r="96" spans="1:9">
      <c r="A96" s="46">
        <v>2420</v>
      </c>
      <c r="B96" s="46">
        <v>1</v>
      </c>
      <c r="C96" s="46">
        <v>47120</v>
      </c>
      <c r="F96"/>
      <c r="G96"/>
      <c r="H96"/>
      <c r="I96"/>
    </row>
    <row r="97" spans="1:9">
      <c r="A97" s="46">
        <v>810</v>
      </c>
      <c r="B97" s="46">
        <v>5</v>
      </c>
      <c r="C97" s="46">
        <v>38700</v>
      </c>
      <c r="F97"/>
      <c r="G97"/>
      <c r="H97"/>
      <c r="I97"/>
    </row>
    <row r="98" spans="1:9">
      <c r="A98" s="46">
        <v>3450</v>
      </c>
      <c r="B98" s="46">
        <v>6</v>
      </c>
      <c r="C98" s="46">
        <v>84110</v>
      </c>
      <c r="F98"/>
      <c r="G98"/>
      <c r="H98"/>
      <c r="I98"/>
    </row>
    <row r="99" spans="1:9">
      <c r="A99" s="46">
        <v>3400</v>
      </c>
      <c r="B99" s="46">
        <v>1</v>
      </c>
      <c r="C99" s="46">
        <v>35470</v>
      </c>
      <c r="F99"/>
      <c r="G99"/>
      <c r="H99"/>
      <c r="I99"/>
    </row>
    <row r="100" spans="1:9">
      <c r="A100" s="46">
        <v>3010</v>
      </c>
      <c r="B100" s="46">
        <v>10</v>
      </c>
      <c r="C100" s="46">
        <v>96440</v>
      </c>
      <c r="F100"/>
      <c r="G100"/>
      <c r="H100"/>
      <c r="I100"/>
    </row>
    <row r="101" spans="1:9">
      <c r="A101" s="46">
        <v>2650</v>
      </c>
      <c r="B101" s="46">
        <v>9</v>
      </c>
      <c r="C101" s="46">
        <v>89750</v>
      </c>
      <c r="F101"/>
      <c r="G101"/>
      <c r="H101"/>
      <c r="I101"/>
    </row>
    <row r="102" spans="1:9">
      <c r="A102" s="46">
        <v>880</v>
      </c>
      <c r="B102" s="46">
        <v>1</v>
      </c>
      <c r="C102" s="46">
        <v>36000</v>
      </c>
      <c r="F102"/>
      <c r="G102"/>
      <c r="H102"/>
      <c r="I102"/>
    </row>
    <row r="103" spans="1:9">
      <c r="A103" s="46">
        <v>2370</v>
      </c>
      <c r="B103" s="46">
        <v>9</v>
      </c>
      <c r="C103" s="46">
        <v>81460</v>
      </c>
      <c r="F103"/>
      <c r="G103"/>
      <c r="H103"/>
      <c r="I103"/>
    </row>
    <row r="104" spans="1:9">
      <c r="A104" s="46">
        <v>2490</v>
      </c>
      <c r="B104" s="46">
        <v>0</v>
      </c>
      <c r="C104" s="46">
        <v>55260</v>
      </c>
      <c r="F104"/>
      <c r="G104"/>
      <c r="H104"/>
      <c r="I104"/>
    </row>
    <row r="105" spans="1:9">
      <c r="A105" s="46">
        <v>1800</v>
      </c>
      <c r="B105" s="46">
        <v>7</v>
      </c>
      <c r="C105" s="46">
        <v>66240</v>
      </c>
      <c r="F105"/>
      <c r="G105"/>
      <c r="H105"/>
      <c r="I105"/>
    </row>
    <row r="106" spans="1:9">
      <c r="A106" s="46">
        <v>2760</v>
      </c>
      <c r="B106" s="46">
        <v>0</v>
      </c>
      <c r="C106" s="46">
        <v>35100</v>
      </c>
      <c r="F106"/>
      <c r="G106"/>
      <c r="H106"/>
      <c r="I106"/>
    </row>
    <row r="107" spans="1:9">
      <c r="A107" s="46">
        <v>3610</v>
      </c>
      <c r="B107" s="46">
        <v>8</v>
      </c>
      <c r="C107" s="46">
        <v>106860</v>
      </c>
      <c r="F107"/>
      <c r="G107"/>
      <c r="H107"/>
      <c r="I107"/>
    </row>
    <row r="108" spans="1:9">
      <c r="A108" s="46">
        <v>5830</v>
      </c>
      <c r="B108" s="46">
        <v>10</v>
      </c>
      <c r="C108" s="46">
        <v>171440</v>
      </c>
      <c r="F108"/>
      <c r="G108"/>
      <c r="H108"/>
      <c r="I108"/>
    </row>
    <row r="109" spans="1:9">
      <c r="A109" s="46">
        <v>3270</v>
      </c>
      <c r="B109" s="46">
        <v>5</v>
      </c>
      <c r="C109" s="46">
        <v>88370</v>
      </c>
      <c r="F109"/>
      <c r="G109"/>
      <c r="H109"/>
      <c r="I109"/>
    </row>
    <row r="110" spans="1:9">
      <c r="A110" s="46">
        <v>3390</v>
      </c>
      <c r="B110" s="46">
        <v>6</v>
      </c>
      <c r="C110" s="46">
        <v>82560</v>
      </c>
      <c r="F110"/>
      <c r="G110"/>
      <c r="H110"/>
      <c r="I110"/>
    </row>
    <row r="111" spans="1:9">
      <c r="A111" s="46">
        <v>2890</v>
      </c>
      <c r="B111" s="46">
        <v>12</v>
      </c>
      <c r="C111" s="46">
        <v>129230</v>
      </c>
      <c r="F111"/>
      <c r="G111"/>
      <c r="H111"/>
      <c r="I111"/>
    </row>
    <row r="112" spans="1:9">
      <c r="A112" s="46">
        <v>130</v>
      </c>
      <c r="B112" s="46">
        <v>9</v>
      </c>
      <c r="C112" s="46">
        <v>31570</v>
      </c>
      <c r="F112"/>
      <c r="G112"/>
      <c r="H112"/>
      <c r="I112"/>
    </row>
    <row r="113" spans="1:9">
      <c r="A113" s="46">
        <v>2970</v>
      </c>
      <c r="B113" s="46">
        <v>6</v>
      </c>
      <c r="C113" s="46">
        <v>81310</v>
      </c>
      <c r="F113"/>
      <c r="G113"/>
      <c r="H113"/>
      <c r="I113"/>
    </row>
    <row r="114" spans="1:9">
      <c r="A114" s="46">
        <v>3100</v>
      </c>
      <c r="B114" s="46">
        <v>9</v>
      </c>
      <c r="C114" s="46">
        <v>117420</v>
      </c>
      <c r="F114"/>
      <c r="G114"/>
      <c r="H114"/>
      <c r="I114"/>
    </row>
    <row r="115" spans="1:9">
      <c r="A115" s="46">
        <v>6700</v>
      </c>
      <c r="B115" s="46">
        <v>2</v>
      </c>
      <c r="C115" s="46">
        <v>76880</v>
      </c>
      <c r="F115"/>
      <c r="G115"/>
      <c r="H115"/>
      <c r="I115"/>
    </row>
    <row r="116" spans="1:9">
      <c r="A116" s="46">
        <v>2720</v>
      </c>
      <c r="B116" s="46">
        <v>1</v>
      </c>
      <c r="C116" s="46">
        <v>49030</v>
      </c>
      <c r="F116"/>
      <c r="G116"/>
      <c r="H116"/>
      <c r="I116"/>
    </row>
    <row r="117" spans="1:9">
      <c r="A117" s="46">
        <v>3460</v>
      </c>
      <c r="B117" s="46">
        <v>8</v>
      </c>
      <c r="C117" s="46">
        <v>86110</v>
      </c>
      <c r="F117"/>
      <c r="G117"/>
      <c r="H117"/>
      <c r="I117"/>
    </row>
    <row r="118" spans="1:9">
      <c r="A118" s="46">
        <v>2950</v>
      </c>
      <c r="B118" s="46">
        <v>7</v>
      </c>
      <c r="C118" s="46">
        <v>70020</v>
      </c>
      <c r="F118"/>
      <c r="G118"/>
      <c r="H118"/>
      <c r="I118"/>
    </row>
    <row r="119" spans="1:9">
      <c r="A119" s="46">
        <v>1250</v>
      </c>
      <c r="B119" s="46">
        <v>12</v>
      </c>
      <c r="C119" s="46">
        <v>74390</v>
      </c>
      <c r="F119"/>
      <c r="G119"/>
      <c r="H119"/>
      <c r="I119"/>
    </row>
    <row r="120" spans="1:9">
      <c r="A120" s="46">
        <v>4720</v>
      </c>
      <c r="B120" s="46">
        <v>11</v>
      </c>
      <c r="C120" s="46">
        <v>160160</v>
      </c>
      <c r="F120"/>
      <c r="G120"/>
      <c r="H120"/>
      <c r="I120"/>
    </row>
    <row r="121" spans="1:9">
      <c r="A121" s="46">
        <v>4130</v>
      </c>
      <c r="B121" s="46">
        <v>9</v>
      </c>
      <c r="C121" s="46">
        <v>134520</v>
      </c>
      <c r="F121"/>
      <c r="G121"/>
      <c r="H121"/>
      <c r="I121"/>
    </row>
    <row r="122" spans="1:9">
      <c r="A122" s="46">
        <v>4190</v>
      </c>
      <c r="B122" s="46">
        <v>6</v>
      </c>
      <c r="C122" s="46">
        <v>115650</v>
      </c>
      <c r="F122"/>
      <c r="G122"/>
      <c r="H122"/>
      <c r="I122"/>
    </row>
    <row r="123" spans="1:9">
      <c r="A123" s="46">
        <v>1640</v>
      </c>
      <c r="B123" s="46">
        <v>8</v>
      </c>
      <c r="C123" s="46">
        <v>68970</v>
      </c>
      <c r="F123"/>
      <c r="G123"/>
      <c r="H123"/>
      <c r="I123"/>
    </row>
    <row r="124" spans="1:9">
      <c r="A124" s="46">
        <v>5110</v>
      </c>
      <c r="B124" s="46">
        <v>3</v>
      </c>
      <c r="C124" s="46">
        <v>70200</v>
      </c>
      <c r="F124"/>
      <c r="G124"/>
      <c r="H124"/>
      <c r="I124"/>
    </row>
    <row r="125" spans="1:9">
      <c r="A125" s="46">
        <v>900</v>
      </c>
      <c r="B125" s="46">
        <v>12</v>
      </c>
      <c r="C125" s="46">
        <v>72620</v>
      </c>
      <c r="F125"/>
      <c r="G125"/>
      <c r="H125"/>
      <c r="I125"/>
    </row>
    <row r="126" spans="1:9">
      <c r="A126" s="46">
        <v>3890</v>
      </c>
      <c r="B126" s="46">
        <v>3</v>
      </c>
      <c r="C126" s="46">
        <v>61730</v>
      </c>
      <c r="F126"/>
      <c r="G126"/>
      <c r="H126"/>
      <c r="I126"/>
    </row>
    <row r="127" spans="1:9">
      <c r="A127" s="46">
        <v>6290</v>
      </c>
      <c r="B127" s="46">
        <v>0</v>
      </c>
      <c r="C127" s="46">
        <v>47840</v>
      </c>
      <c r="F127"/>
      <c r="G127"/>
      <c r="H127"/>
      <c r="I127"/>
    </row>
    <row r="128" spans="1:9">
      <c r="A128" s="46">
        <v>1520</v>
      </c>
      <c r="B128" s="46">
        <v>7</v>
      </c>
      <c r="C128" s="46">
        <v>49910</v>
      </c>
      <c r="F128"/>
      <c r="G128"/>
      <c r="H128"/>
      <c r="I128"/>
    </row>
    <row r="129" spans="1:9">
      <c r="A129" s="46">
        <v>2160</v>
      </c>
      <c r="B129" s="46">
        <v>11</v>
      </c>
      <c r="C129" s="46">
        <v>80540</v>
      </c>
      <c r="F129"/>
      <c r="G129"/>
      <c r="H129"/>
      <c r="I129"/>
    </row>
    <row r="130" spans="1:9">
      <c r="A130" s="46">
        <v>3150</v>
      </c>
      <c r="B130" s="46">
        <v>2</v>
      </c>
      <c r="C130" s="46">
        <v>66540</v>
      </c>
      <c r="F130"/>
      <c r="G130"/>
      <c r="H130"/>
      <c r="I130"/>
    </row>
    <row r="131" spans="1:9">
      <c r="A131" s="46">
        <v>2250</v>
      </c>
      <c r="B131" s="46">
        <v>6</v>
      </c>
      <c r="C131" s="46">
        <v>65410</v>
      </c>
      <c r="F131"/>
      <c r="G131"/>
      <c r="H131"/>
      <c r="I131"/>
    </row>
    <row r="132" spans="1:9">
      <c r="A132" s="46">
        <v>680</v>
      </c>
      <c r="B132" s="46">
        <v>11</v>
      </c>
      <c r="C132" s="46">
        <v>57600</v>
      </c>
      <c r="F132"/>
      <c r="G132"/>
      <c r="H132"/>
      <c r="I132"/>
    </row>
    <row r="133" spans="1:9">
      <c r="A133" s="46">
        <v>3110</v>
      </c>
      <c r="B133" s="46">
        <v>1</v>
      </c>
      <c r="C133" s="46">
        <v>73860</v>
      </c>
      <c r="F133"/>
      <c r="G133"/>
      <c r="H133"/>
      <c r="I133"/>
    </row>
    <row r="134" spans="1:9">
      <c r="A134" s="46">
        <v>1410</v>
      </c>
      <c r="B134" s="46">
        <v>1</v>
      </c>
      <c r="C134" s="46">
        <v>44090</v>
      </c>
      <c r="F134"/>
      <c r="G134"/>
      <c r="H134"/>
      <c r="I134"/>
    </row>
    <row r="135" spans="1:9">
      <c r="A135" s="46">
        <v>3720</v>
      </c>
      <c r="B135" s="46">
        <v>6</v>
      </c>
      <c r="C135" s="46">
        <v>101750</v>
      </c>
      <c r="F135"/>
      <c r="G135"/>
      <c r="H135"/>
      <c r="I135"/>
    </row>
    <row r="136" spans="1:9">
      <c r="A136" s="46">
        <v>1630</v>
      </c>
      <c r="B136" s="46">
        <v>5</v>
      </c>
      <c r="C136" s="46">
        <v>38450</v>
      </c>
      <c r="F136"/>
      <c r="G136"/>
      <c r="H136"/>
      <c r="I136"/>
    </row>
    <row r="137" spans="1:9">
      <c r="A137" s="46">
        <v>5330</v>
      </c>
      <c r="B137" s="46">
        <v>2</v>
      </c>
      <c r="C137" s="46">
        <v>79310</v>
      </c>
      <c r="F137"/>
      <c r="G137"/>
      <c r="H137"/>
      <c r="I137"/>
    </row>
    <row r="138" spans="1:9">
      <c r="A138" s="46">
        <v>1830</v>
      </c>
      <c r="B138" s="46">
        <v>8</v>
      </c>
      <c r="C138" s="46">
        <v>69520</v>
      </c>
      <c r="F138"/>
      <c r="G138"/>
      <c r="H138"/>
      <c r="I138"/>
    </row>
    <row r="139" spans="1:9">
      <c r="A139" s="46">
        <v>2520</v>
      </c>
      <c r="B139" s="46">
        <v>9</v>
      </c>
      <c r="C139" s="46">
        <v>83300</v>
      </c>
      <c r="F139"/>
      <c r="G139"/>
      <c r="H139"/>
      <c r="I139"/>
    </row>
    <row r="140" spans="1:9">
      <c r="A140" s="46">
        <v>4230</v>
      </c>
      <c r="B140" s="46">
        <v>12</v>
      </c>
      <c r="C140" s="46">
        <v>149750</v>
      </c>
      <c r="F140"/>
      <c r="G140"/>
      <c r="H140"/>
      <c r="I140"/>
    </row>
    <row r="141" spans="1:9">
      <c r="A141" s="46">
        <v>1160</v>
      </c>
      <c r="B141" s="46">
        <v>5</v>
      </c>
      <c r="C141" s="46">
        <v>50280</v>
      </c>
      <c r="F141"/>
      <c r="G141"/>
      <c r="H141"/>
      <c r="I141"/>
    </row>
    <row r="142" spans="1:9">
      <c r="A142" s="46">
        <v>3350</v>
      </c>
      <c r="B142" s="46">
        <v>9</v>
      </c>
      <c r="C142" s="46">
        <v>93760</v>
      </c>
      <c r="F142"/>
      <c r="G142"/>
      <c r="H142"/>
      <c r="I142"/>
    </row>
    <row r="143" spans="1:9">
      <c r="A143" s="46">
        <v>4970</v>
      </c>
      <c r="B143" s="46">
        <v>9</v>
      </c>
      <c r="C143" s="46">
        <v>150700</v>
      </c>
      <c r="F143"/>
      <c r="G143"/>
      <c r="H143"/>
      <c r="I143"/>
    </row>
    <row r="144" spans="1:9">
      <c r="A144" s="46">
        <v>590</v>
      </c>
      <c r="B144" s="46">
        <v>5</v>
      </c>
      <c r="C144" s="46">
        <v>45330</v>
      </c>
      <c r="F144"/>
      <c r="G144"/>
      <c r="H144"/>
      <c r="I144"/>
    </row>
    <row r="145" spans="1:9">
      <c r="A145" s="46">
        <v>3280</v>
      </c>
      <c r="B145" s="46">
        <v>0</v>
      </c>
      <c r="C145" s="46">
        <v>51290</v>
      </c>
      <c r="F145"/>
      <c r="G145"/>
      <c r="H145"/>
      <c r="I145"/>
    </row>
    <row r="146" spans="1:9">
      <c r="A146" s="46">
        <v>3390</v>
      </c>
      <c r="B146" s="46">
        <v>3</v>
      </c>
      <c r="C146" s="46">
        <v>55350</v>
      </c>
      <c r="F146"/>
      <c r="G146"/>
      <c r="H146"/>
      <c r="I146"/>
    </row>
    <row r="147" spans="1:9">
      <c r="A147" s="46">
        <v>4180</v>
      </c>
      <c r="B147" s="46">
        <v>9</v>
      </c>
      <c r="C147" s="46">
        <v>130040</v>
      </c>
      <c r="F147"/>
      <c r="G147"/>
      <c r="H147"/>
      <c r="I147"/>
    </row>
    <row r="148" spans="1:9">
      <c r="A148" s="46">
        <v>1150</v>
      </c>
      <c r="B148" s="46">
        <v>5</v>
      </c>
      <c r="C148" s="46">
        <v>49660</v>
      </c>
      <c r="F148"/>
      <c r="G148"/>
      <c r="H148"/>
      <c r="I148"/>
    </row>
    <row r="149" spans="1:9">
      <c r="A149" s="46">
        <v>1020</v>
      </c>
      <c r="B149" s="46">
        <v>5</v>
      </c>
      <c r="C149" s="46">
        <v>53490</v>
      </c>
      <c r="F149"/>
      <c r="G149"/>
      <c r="H149"/>
      <c r="I149"/>
    </row>
    <row r="150" spans="1:9">
      <c r="A150" s="46">
        <v>3790</v>
      </c>
      <c r="B150" s="46">
        <v>10</v>
      </c>
      <c r="C150" s="46">
        <v>125550</v>
      </c>
      <c r="F150"/>
      <c r="G150"/>
      <c r="H150"/>
      <c r="I150"/>
    </row>
    <row r="151" spans="1:9">
      <c r="A151" s="46">
        <v>3450</v>
      </c>
      <c r="B151" s="46">
        <v>11</v>
      </c>
      <c r="C151" s="46">
        <v>129130</v>
      </c>
      <c r="F151"/>
      <c r="G151"/>
      <c r="H151"/>
      <c r="I15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2524-84E9-FB4C-9454-18D643C457C7}">
  <dimension ref="A1:U172"/>
  <sheetViews>
    <sheetView topLeftCell="C1" zoomScale="115" workbookViewId="0">
      <selection activeCell="L176" sqref="L176"/>
    </sheetView>
  </sheetViews>
  <sheetFormatPr baseColWidth="10" defaultRowHeight="13"/>
  <cols>
    <col min="1" max="1" width="12.33203125" bestFit="1" customWidth="1"/>
    <col min="2" max="2" width="12.6640625" bestFit="1" customWidth="1"/>
  </cols>
  <sheetData>
    <row r="1" spans="1:21" ht="15">
      <c r="A1" s="152" t="s">
        <v>268</v>
      </c>
      <c r="B1" s="152" t="s">
        <v>269</v>
      </c>
      <c r="J1" s="152" t="s">
        <v>90</v>
      </c>
      <c r="K1" s="152" t="s">
        <v>269</v>
      </c>
      <c r="T1" t="s">
        <v>320</v>
      </c>
      <c r="U1" t="s">
        <v>269</v>
      </c>
    </row>
    <row r="2" spans="1:21" ht="15">
      <c r="A2" s="153">
        <v>3750</v>
      </c>
      <c r="B2" s="153">
        <v>91640</v>
      </c>
      <c r="J2" s="153">
        <v>7</v>
      </c>
      <c r="K2" s="153">
        <v>91640</v>
      </c>
      <c r="T2">
        <v>26250</v>
      </c>
      <c r="U2">
        <v>91640</v>
      </c>
    </row>
    <row r="3" spans="1:21" ht="15">
      <c r="A3" s="153">
        <v>2800</v>
      </c>
      <c r="B3" s="153">
        <v>73620</v>
      </c>
      <c r="J3" s="153">
        <v>5</v>
      </c>
      <c r="K3" s="153">
        <v>73620</v>
      </c>
      <c r="T3">
        <v>14000</v>
      </c>
      <c r="U3">
        <v>73620</v>
      </c>
    </row>
    <row r="4" spans="1:21" ht="15">
      <c r="A4" s="153">
        <v>3980</v>
      </c>
      <c r="B4" s="153">
        <v>89890</v>
      </c>
      <c r="J4" s="153">
        <v>7</v>
      </c>
      <c r="K4" s="153">
        <v>89890</v>
      </c>
      <c r="T4">
        <v>27860</v>
      </c>
      <c r="U4">
        <v>89890</v>
      </c>
    </row>
    <row r="5" spans="1:21" ht="15">
      <c r="A5" s="153">
        <v>5290</v>
      </c>
      <c r="B5" s="153">
        <v>53380</v>
      </c>
      <c r="J5" s="153">
        <v>0</v>
      </c>
      <c r="K5" s="153">
        <v>53380</v>
      </c>
      <c r="T5">
        <v>0</v>
      </c>
      <c r="U5">
        <v>53380</v>
      </c>
    </row>
    <row r="6" spans="1:21" ht="15">
      <c r="A6" s="153">
        <v>2650</v>
      </c>
      <c r="B6" s="153">
        <v>81460</v>
      </c>
      <c r="J6" s="153">
        <v>7</v>
      </c>
      <c r="K6" s="153">
        <v>81460</v>
      </c>
      <c r="T6">
        <v>18550</v>
      </c>
      <c r="U6">
        <v>81460</v>
      </c>
    </row>
    <row r="7" spans="1:21" ht="15">
      <c r="A7" s="153">
        <v>2650</v>
      </c>
      <c r="B7" s="153">
        <v>67430</v>
      </c>
      <c r="J7" s="153">
        <v>3</v>
      </c>
      <c r="K7" s="153">
        <v>67430</v>
      </c>
      <c r="T7">
        <v>7950</v>
      </c>
      <c r="U7">
        <v>67430</v>
      </c>
    </row>
    <row r="8" spans="1:21" ht="15">
      <c r="A8" s="153">
        <v>5370</v>
      </c>
      <c r="B8" s="153">
        <v>167100</v>
      </c>
      <c r="J8" s="153">
        <v>10</v>
      </c>
      <c r="K8" s="153">
        <v>167100</v>
      </c>
      <c r="T8">
        <v>53700</v>
      </c>
      <c r="U8">
        <v>167100</v>
      </c>
    </row>
    <row r="9" spans="1:21" ht="15">
      <c r="A9" s="153">
        <v>4160</v>
      </c>
      <c r="B9" s="153">
        <v>41480</v>
      </c>
      <c r="J9" s="153">
        <v>0</v>
      </c>
      <c r="K9" s="153">
        <v>41480</v>
      </c>
      <c r="T9">
        <v>0</v>
      </c>
      <c r="U9">
        <v>41480</v>
      </c>
    </row>
    <row r="10" spans="1:21" ht="15">
      <c r="A10" s="153">
        <v>2300</v>
      </c>
      <c r="B10" s="153">
        <v>88560</v>
      </c>
      <c r="J10" s="153">
        <v>7</v>
      </c>
      <c r="K10" s="153">
        <v>88560</v>
      </c>
      <c r="T10">
        <v>16100</v>
      </c>
      <c r="U10">
        <v>88560</v>
      </c>
    </row>
    <row r="11" spans="1:21" ht="15">
      <c r="A11" s="153">
        <v>3820</v>
      </c>
      <c r="B11" s="153">
        <v>85070</v>
      </c>
      <c r="J11" s="153">
        <v>3</v>
      </c>
      <c r="K11" s="153">
        <v>85070</v>
      </c>
      <c r="T11">
        <v>11460</v>
      </c>
      <c r="U11">
        <v>85070</v>
      </c>
    </row>
    <row r="12" spans="1:21" ht="15">
      <c r="A12" s="153">
        <v>2310</v>
      </c>
      <c r="B12" s="153">
        <v>70700</v>
      </c>
      <c r="J12" s="153">
        <v>5</v>
      </c>
      <c r="K12" s="153">
        <v>70700</v>
      </c>
      <c r="T12">
        <v>11550</v>
      </c>
      <c r="U12">
        <v>70700</v>
      </c>
    </row>
    <row r="13" spans="1:21" ht="15">
      <c r="A13" s="153">
        <v>2310</v>
      </c>
      <c r="B13" s="153">
        <v>65060</v>
      </c>
      <c r="J13" s="153">
        <v>7</v>
      </c>
      <c r="K13" s="153">
        <v>65060</v>
      </c>
      <c r="T13">
        <v>16170</v>
      </c>
      <c r="U13">
        <v>65060</v>
      </c>
    </row>
    <row r="14" spans="1:21" ht="15">
      <c r="A14" s="153">
        <v>3370</v>
      </c>
      <c r="B14" s="153">
        <v>52970</v>
      </c>
      <c r="J14" s="153">
        <v>3</v>
      </c>
      <c r="K14" s="153">
        <v>52970</v>
      </c>
      <c r="T14">
        <v>10110</v>
      </c>
      <c r="U14">
        <v>52970</v>
      </c>
    </row>
    <row r="15" spans="1:21" ht="15">
      <c r="A15" s="153">
        <v>140</v>
      </c>
      <c r="B15" s="153">
        <v>35680</v>
      </c>
      <c r="J15" s="153">
        <v>2</v>
      </c>
      <c r="K15" s="153">
        <v>35680</v>
      </c>
      <c r="T15">
        <v>280</v>
      </c>
      <c r="U15">
        <v>35680</v>
      </c>
    </row>
    <row r="16" spans="1:21" ht="15">
      <c r="A16" s="153">
        <v>420</v>
      </c>
      <c r="B16" s="153">
        <v>54480</v>
      </c>
      <c r="J16" s="153">
        <v>8</v>
      </c>
      <c r="K16" s="153">
        <v>54480</v>
      </c>
      <c r="T16">
        <v>3360</v>
      </c>
      <c r="U16">
        <v>54480</v>
      </c>
    </row>
    <row r="17" spans="1:21" ht="15">
      <c r="A17" s="153">
        <v>2160</v>
      </c>
      <c r="B17" s="153">
        <v>54410</v>
      </c>
      <c r="J17" s="153">
        <v>2</v>
      </c>
      <c r="K17" s="153">
        <v>54410</v>
      </c>
      <c r="T17">
        <v>4320</v>
      </c>
      <c r="U17">
        <v>54410</v>
      </c>
    </row>
    <row r="18" spans="1:21" ht="15">
      <c r="A18" s="153">
        <v>1490</v>
      </c>
      <c r="B18" s="153">
        <v>59350</v>
      </c>
      <c r="J18" s="153">
        <v>8</v>
      </c>
      <c r="K18" s="153">
        <v>59350</v>
      </c>
      <c r="T18">
        <v>11920</v>
      </c>
      <c r="U18">
        <v>59350</v>
      </c>
    </row>
    <row r="19" spans="1:21" ht="15">
      <c r="A19" s="153">
        <v>3480</v>
      </c>
      <c r="B19" s="153">
        <v>121670</v>
      </c>
      <c r="J19" s="153">
        <v>12</v>
      </c>
      <c r="K19" s="153">
        <v>121670</v>
      </c>
      <c r="T19">
        <v>41760</v>
      </c>
      <c r="U19">
        <v>121670</v>
      </c>
    </row>
    <row r="20" spans="1:21" ht="15">
      <c r="A20" s="153">
        <v>1640</v>
      </c>
      <c r="B20" s="153">
        <v>22400</v>
      </c>
      <c r="J20" s="153">
        <v>1</v>
      </c>
      <c r="K20" s="153">
        <v>22400</v>
      </c>
      <c r="T20">
        <v>1640</v>
      </c>
      <c r="U20">
        <v>22400</v>
      </c>
    </row>
    <row r="21" spans="1:21" ht="15">
      <c r="A21" s="153">
        <v>890</v>
      </c>
      <c r="B21" s="153">
        <v>38300</v>
      </c>
      <c r="J21" s="153">
        <v>1</v>
      </c>
      <c r="K21" s="153">
        <v>38300</v>
      </c>
      <c r="T21">
        <v>890</v>
      </c>
      <c r="U21">
        <v>38300</v>
      </c>
    </row>
    <row r="22" spans="1:21" ht="15">
      <c r="A22" s="153">
        <v>5200</v>
      </c>
      <c r="B22" s="153">
        <v>47060</v>
      </c>
      <c r="J22" s="153">
        <v>1</v>
      </c>
      <c r="K22" s="153">
        <v>47060</v>
      </c>
      <c r="T22">
        <v>5200</v>
      </c>
      <c r="U22">
        <v>47060</v>
      </c>
    </row>
    <row r="23" spans="1:21" ht="15">
      <c r="A23" s="153">
        <v>2670</v>
      </c>
      <c r="B23" s="153">
        <v>76300</v>
      </c>
      <c r="J23" s="153">
        <v>5</v>
      </c>
      <c r="K23" s="153">
        <v>76300</v>
      </c>
      <c r="T23">
        <v>13350</v>
      </c>
      <c r="U23">
        <v>76300</v>
      </c>
    </row>
    <row r="24" spans="1:21" ht="15">
      <c r="A24" s="153">
        <v>3110</v>
      </c>
      <c r="B24" s="153">
        <v>56550</v>
      </c>
      <c r="J24" s="153">
        <v>2</v>
      </c>
      <c r="K24" s="153">
        <v>56550</v>
      </c>
      <c r="T24">
        <v>6220</v>
      </c>
      <c r="U24">
        <v>56550</v>
      </c>
    </row>
    <row r="25" spans="1:21" ht="15">
      <c r="A25" s="153">
        <v>870</v>
      </c>
      <c r="B25" s="153">
        <v>63970</v>
      </c>
      <c r="J25" s="153">
        <v>12</v>
      </c>
      <c r="K25" s="153">
        <v>63970</v>
      </c>
      <c r="T25">
        <v>10440</v>
      </c>
      <c r="U25">
        <v>63970</v>
      </c>
    </row>
    <row r="26" spans="1:21" ht="15">
      <c r="A26" s="153">
        <v>2190</v>
      </c>
      <c r="B26" s="153">
        <v>82230</v>
      </c>
      <c r="J26" s="153">
        <v>8</v>
      </c>
      <c r="K26" s="153">
        <v>82230</v>
      </c>
      <c r="T26">
        <v>17520</v>
      </c>
      <c r="U26">
        <v>82230</v>
      </c>
    </row>
    <row r="27" spans="1:21" ht="15">
      <c r="A27" s="153">
        <v>3170</v>
      </c>
      <c r="B27" s="153">
        <v>65070</v>
      </c>
      <c r="J27" s="153">
        <v>3</v>
      </c>
      <c r="K27" s="153">
        <v>65070</v>
      </c>
      <c r="T27">
        <v>9510</v>
      </c>
      <c r="U27">
        <v>65070</v>
      </c>
    </row>
    <row r="28" spans="1:21" ht="15">
      <c r="A28" s="153">
        <v>1280</v>
      </c>
      <c r="B28" s="153">
        <v>42900</v>
      </c>
      <c r="J28" s="153">
        <v>0</v>
      </c>
      <c r="K28" s="153">
        <v>42900</v>
      </c>
      <c r="T28">
        <v>0</v>
      </c>
      <c r="U28">
        <v>42900</v>
      </c>
    </row>
    <row r="29" spans="1:21" ht="15">
      <c r="A29" s="153">
        <v>3570</v>
      </c>
      <c r="B29" s="153">
        <v>73520</v>
      </c>
      <c r="J29" s="153">
        <v>3</v>
      </c>
      <c r="K29" s="153">
        <v>73520</v>
      </c>
      <c r="T29">
        <v>10710</v>
      </c>
      <c r="U29">
        <v>73520</v>
      </c>
    </row>
    <row r="30" spans="1:21" ht="15">
      <c r="A30" s="153">
        <v>2100</v>
      </c>
      <c r="B30" s="153">
        <v>45670</v>
      </c>
      <c r="J30" s="153">
        <v>0</v>
      </c>
      <c r="K30" s="153">
        <v>45670</v>
      </c>
      <c r="T30">
        <v>0</v>
      </c>
      <c r="U30">
        <v>45670</v>
      </c>
    </row>
    <row r="31" spans="1:21" ht="15">
      <c r="A31" s="153">
        <v>2570</v>
      </c>
      <c r="B31" s="153">
        <v>54490</v>
      </c>
      <c r="J31" s="153">
        <v>4</v>
      </c>
      <c r="K31" s="153">
        <v>54490</v>
      </c>
      <c r="T31">
        <v>10280</v>
      </c>
      <c r="U31">
        <v>54490</v>
      </c>
    </row>
    <row r="32" spans="1:21" ht="15">
      <c r="A32" s="153">
        <v>2100</v>
      </c>
      <c r="B32" s="153">
        <v>35810</v>
      </c>
      <c r="J32" s="153">
        <v>3</v>
      </c>
      <c r="K32" s="153">
        <v>35810</v>
      </c>
      <c r="T32">
        <v>6300</v>
      </c>
      <c r="U32">
        <v>35810</v>
      </c>
    </row>
    <row r="33" spans="1:21" ht="15">
      <c r="A33" s="153">
        <v>5780</v>
      </c>
      <c r="B33" s="153">
        <v>142130</v>
      </c>
      <c r="J33" s="153">
        <v>7</v>
      </c>
      <c r="K33" s="153">
        <v>142130</v>
      </c>
      <c r="T33">
        <v>40460</v>
      </c>
      <c r="U33">
        <v>142130</v>
      </c>
    </row>
    <row r="34" spans="1:21" ht="15">
      <c r="A34" s="153">
        <v>2980</v>
      </c>
      <c r="B34" s="153">
        <v>85860</v>
      </c>
      <c r="J34" s="153">
        <v>7</v>
      </c>
      <c r="K34" s="153">
        <v>85860</v>
      </c>
      <c r="T34">
        <v>20860</v>
      </c>
      <c r="U34">
        <v>85860</v>
      </c>
    </row>
    <row r="35" spans="1:21" ht="15">
      <c r="A35" s="153">
        <v>1420</v>
      </c>
      <c r="B35" s="153">
        <v>48620</v>
      </c>
      <c r="J35" s="153">
        <v>6</v>
      </c>
      <c r="K35" s="153">
        <v>48620</v>
      </c>
      <c r="T35">
        <v>8520</v>
      </c>
      <c r="U35">
        <v>48620</v>
      </c>
    </row>
    <row r="36" spans="1:21" ht="15">
      <c r="A36" s="153">
        <v>4240</v>
      </c>
      <c r="B36" s="153">
        <v>35870</v>
      </c>
      <c r="J36" s="153">
        <v>2</v>
      </c>
      <c r="K36" s="153">
        <v>35870</v>
      </c>
      <c r="T36">
        <v>8480</v>
      </c>
      <c r="U36">
        <v>35870</v>
      </c>
    </row>
    <row r="37" spans="1:21" ht="15">
      <c r="A37" s="153">
        <v>1170</v>
      </c>
      <c r="B37" s="153">
        <v>34360</v>
      </c>
      <c r="J37" s="153">
        <v>0</v>
      </c>
      <c r="K37" s="153">
        <v>34360</v>
      </c>
      <c r="T37">
        <v>0</v>
      </c>
      <c r="U37">
        <v>34360</v>
      </c>
    </row>
    <row r="38" spans="1:21" ht="15">
      <c r="A38" s="153">
        <v>3320</v>
      </c>
      <c r="B38" s="153">
        <v>34750</v>
      </c>
      <c r="J38" s="153">
        <v>0</v>
      </c>
      <c r="K38" s="153">
        <v>34750</v>
      </c>
      <c r="T38">
        <v>0</v>
      </c>
      <c r="U38">
        <v>34750</v>
      </c>
    </row>
    <row r="39" spans="1:21" ht="15">
      <c r="A39" s="153">
        <v>70</v>
      </c>
      <c r="B39" s="153">
        <v>18340</v>
      </c>
      <c r="J39" s="153">
        <v>11</v>
      </c>
      <c r="K39" s="153">
        <v>18340</v>
      </c>
      <c r="T39">
        <v>770</v>
      </c>
      <c r="U39">
        <v>18340</v>
      </c>
    </row>
    <row r="40" spans="1:21" ht="15">
      <c r="A40" s="153">
        <v>1010</v>
      </c>
      <c r="B40" s="153">
        <v>53770</v>
      </c>
      <c r="J40" s="153">
        <v>10</v>
      </c>
      <c r="K40" s="153">
        <v>53770</v>
      </c>
      <c r="T40">
        <v>10100</v>
      </c>
      <c r="U40">
        <v>53770</v>
      </c>
    </row>
    <row r="41" spans="1:21" ht="15">
      <c r="A41" s="153">
        <v>3300</v>
      </c>
      <c r="B41" s="153">
        <v>51010</v>
      </c>
      <c r="J41" s="153">
        <v>2</v>
      </c>
      <c r="K41" s="153">
        <v>51010</v>
      </c>
      <c r="T41">
        <v>6600</v>
      </c>
      <c r="U41">
        <v>51010</v>
      </c>
    </row>
    <row r="42" spans="1:21" ht="15">
      <c r="A42" s="153">
        <v>4110</v>
      </c>
      <c r="B42" s="153">
        <v>84040</v>
      </c>
      <c r="J42" s="153">
        <v>5</v>
      </c>
      <c r="K42" s="153">
        <v>84040</v>
      </c>
      <c r="T42">
        <v>20550</v>
      </c>
      <c r="U42">
        <v>84040</v>
      </c>
    </row>
    <row r="43" spans="1:21" ht="15">
      <c r="A43" s="153">
        <v>3260</v>
      </c>
      <c r="B43" s="153">
        <v>73970</v>
      </c>
      <c r="J43" s="153">
        <v>6</v>
      </c>
      <c r="K43" s="153">
        <v>73970</v>
      </c>
      <c r="T43">
        <v>19560</v>
      </c>
      <c r="U43">
        <v>73970</v>
      </c>
    </row>
    <row r="44" spans="1:21" ht="15">
      <c r="A44" s="153">
        <v>2830</v>
      </c>
      <c r="B44" s="153">
        <v>83430</v>
      </c>
      <c r="J44" s="153">
        <v>5</v>
      </c>
      <c r="K44" s="153">
        <v>83430</v>
      </c>
      <c r="T44">
        <v>14150</v>
      </c>
      <c r="U44">
        <v>83430</v>
      </c>
    </row>
    <row r="45" spans="1:21" ht="15">
      <c r="A45" s="153">
        <v>2550</v>
      </c>
      <c r="B45" s="153">
        <v>65660</v>
      </c>
      <c r="J45" s="153">
        <v>5</v>
      </c>
      <c r="K45" s="153">
        <v>65660</v>
      </c>
      <c r="T45">
        <v>12750</v>
      </c>
      <c r="U45">
        <v>65660</v>
      </c>
    </row>
    <row r="46" spans="1:21" ht="15">
      <c r="A46" s="153">
        <v>790</v>
      </c>
      <c r="B46" s="153">
        <v>40500</v>
      </c>
      <c r="J46" s="153">
        <v>5</v>
      </c>
      <c r="K46" s="153">
        <v>40500</v>
      </c>
      <c r="T46">
        <v>3950</v>
      </c>
      <c r="U46">
        <v>40500</v>
      </c>
    </row>
    <row r="47" spans="1:21" ht="15">
      <c r="A47" s="153">
        <v>1930</v>
      </c>
      <c r="B47" s="153">
        <v>80430</v>
      </c>
      <c r="J47" s="153">
        <v>12</v>
      </c>
      <c r="K47" s="153">
        <v>80430</v>
      </c>
      <c r="T47">
        <v>23160</v>
      </c>
      <c r="U47">
        <v>80430</v>
      </c>
    </row>
    <row r="48" spans="1:21" ht="15">
      <c r="A48" s="153">
        <v>2310</v>
      </c>
      <c r="B48" s="153">
        <v>41070</v>
      </c>
      <c r="J48" s="153">
        <v>2</v>
      </c>
      <c r="K48" s="153">
        <v>41070</v>
      </c>
      <c r="T48">
        <v>4620</v>
      </c>
      <c r="U48">
        <v>41070</v>
      </c>
    </row>
    <row r="49" spans="1:21" ht="15">
      <c r="A49" s="153">
        <v>4590</v>
      </c>
      <c r="B49" s="153">
        <v>94860</v>
      </c>
      <c r="J49" s="153">
        <v>5</v>
      </c>
      <c r="K49" s="153">
        <v>94860</v>
      </c>
      <c r="T49">
        <v>22950</v>
      </c>
      <c r="U49">
        <v>94860</v>
      </c>
    </row>
    <row r="50" spans="1:21" ht="15">
      <c r="A50" s="153">
        <v>3520</v>
      </c>
      <c r="B50" s="153">
        <v>100370</v>
      </c>
      <c r="J50" s="153">
        <v>7</v>
      </c>
      <c r="K50" s="153">
        <v>100370</v>
      </c>
      <c r="T50">
        <v>24640</v>
      </c>
      <c r="U50">
        <v>100370</v>
      </c>
    </row>
    <row r="51" spans="1:21" ht="15">
      <c r="A51" s="153">
        <v>360</v>
      </c>
      <c r="B51" s="153">
        <v>33910</v>
      </c>
      <c r="J51" s="153">
        <v>10</v>
      </c>
      <c r="K51" s="153">
        <v>33910</v>
      </c>
      <c r="T51">
        <v>3600</v>
      </c>
      <c r="U51">
        <v>33910</v>
      </c>
    </row>
    <row r="52" spans="1:21" ht="15">
      <c r="A52" s="153">
        <v>3490</v>
      </c>
      <c r="B52" s="153">
        <v>124810</v>
      </c>
      <c r="J52" s="153">
        <v>10</v>
      </c>
      <c r="K52" s="153">
        <v>124810</v>
      </c>
      <c r="T52">
        <v>34900</v>
      </c>
      <c r="U52">
        <v>124810</v>
      </c>
    </row>
    <row r="53" spans="1:21" ht="15">
      <c r="A53" s="153">
        <v>2430</v>
      </c>
      <c r="B53" s="153">
        <v>55250</v>
      </c>
      <c r="J53" s="153">
        <v>1</v>
      </c>
      <c r="K53" s="153">
        <v>55250</v>
      </c>
      <c r="T53">
        <v>2430</v>
      </c>
      <c r="U53">
        <v>55250</v>
      </c>
    </row>
    <row r="54" spans="1:21" ht="15">
      <c r="A54" s="153">
        <v>1990</v>
      </c>
      <c r="B54" s="153">
        <v>59990</v>
      </c>
      <c r="J54" s="153">
        <v>4</v>
      </c>
      <c r="K54" s="153">
        <v>59990</v>
      </c>
      <c r="T54">
        <v>7960</v>
      </c>
      <c r="U54">
        <v>59990</v>
      </c>
    </row>
    <row r="55" spans="1:21" ht="15">
      <c r="A55" s="153">
        <v>3920</v>
      </c>
      <c r="B55" s="153">
        <v>48770</v>
      </c>
      <c r="J55" s="153">
        <v>0</v>
      </c>
      <c r="K55" s="153">
        <v>48770</v>
      </c>
      <c r="T55">
        <v>0</v>
      </c>
      <c r="U55">
        <v>48770</v>
      </c>
    </row>
    <row r="56" spans="1:21" ht="15">
      <c r="A56" s="153">
        <v>4550</v>
      </c>
      <c r="B56" s="153">
        <v>167330</v>
      </c>
      <c r="J56" s="153">
        <v>11</v>
      </c>
      <c r="K56" s="153">
        <v>167330</v>
      </c>
      <c r="T56">
        <v>50050</v>
      </c>
      <c r="U56">
        <v>167330</v>
      </c>
    </row>
    <row r="57" spans="1:21" ht="15">
      <c r="A57" s="153">
        <v>4400</v>
      </c>
      <c r="B57" s="153">
        <v>42080</v>
      </c>
      <c r="J57" s="153">
        <v>0</v>
      </c>
      <c r="K57" s="153">
        <v>42080</v>
      </c>
      <c r="T57">
        <v>0</v>
      </c>
      <c r="U57">
        <v>42080</v>
      </c>
    </row>
    <row r="58" spans="1:21" ht="15">
      <c r="A58" s="153">
        <v>1750</v>
      </c>
      <c r="B58" s="153">
        <v>61560</v>
      </c>
      <c r="J58" s="153">
        <v>4</v>
      </c>
      <c r="K58" s="153">
        <v>61560</v>
      </c>
      <c r="T58">
        <v>7000</v>
      </c>
      <c r="U58">
        <v>61560</v>
      </c>
    </row>
    <row r="59" spans="1:21" ht="15">
      <c r="A59" s="153">
        <v>2540</v>
      </c>
      <c r="B59" s="153">
        <v>84050</v>
      </c>
      <c r="J59" s="153">
        <v>11</v>
      </c>
      <c r="K59" s="153">
        <v>84050</v>
      </c>
      <c r="T59">
        <v>27940</v>
      </c>
      <c r="U59">
        <v>84050</v>
      </c>
    </row>
    <row r="60" spans="1:21" ht="15">
      <c r="A60" s="153">
        <v>3500</v>
      </c>
      <c r="B60" s="153">
        <v>140770</v>
      </c>
      <c r="J60" s="153">
        <v>12</v>
      </c>
      <c r="K60" s="153">
        <v>140770</v>
      </c>
      <c r="T60">
        <v>42000</v>
      </c>
      <c r="U60">
        <v>140770</v>
      </c>
    </row>
    <row r="61" spans="1:21" ht="15">
      <c r="A61" s="153">
        <v>4470</v>
      </c>
      <c r="B61" s="153">
        <v>59610</v>
      </c>
      <c r="J61" s="153">
        <v>2</v>
      </c>
      <c r="K61" s="153">
        <v>59610</v>
      </c>
      <c r="T61">
        <v>8940</v>
      </c>
      <c r="U61">
        <v>59610</v>
      </c>
    </row>
    <row r="62" spans="1:21" ht="15">
      <c r="A62" s="153">
        <v>2290</v>
      </c>
      <c r="B62" s="153">
        <v>56800</v>
      </c>
      <c r="J62" s="153">
        <v>3</v>
      </c>
      <c r="K62" s="153">
        <v>56800</v>
      </c>
      <c r="T62">
        <v>6870</v>
      </c>
      <c r="U62">
        <v>56800</v>
      </c>
    </row>
    <row r="63" spans="1:21" ht="15">
      <c r="A63" s="153">
        <v>2730</v>
      </c>
      <c r="B63" s="153">
        <v>69010</v>
      </c>
      <c r="J63" s="153">
        <v>2</v>
      </c>
      <c r="K63" s="153">
        <v>69010</v>
      </c>
      <c r="T63">
        <v>5460</v>
      </c>
      <c r="U63">
        <v>69010</v>
      </c>
    </row>
    <row r="64" spans="1:21" ht="15">
      <c r="A64" s="153">
        <v>1350</v>
      </c>
      <c r="B64" s="153">
        <v>47190</v>
      </c>
      <c r="J64" s="153">
        <v>0</v>
      </c>
      <c r="K64" s="153">
        <v>47190</v>
      </c>
      <c r="T64">
        <v>0</v>
      </c>
      <c r="U64">
        <v>47190</v>
      </c>
    </row>
    <row r="65" spans="1:21" ht="15">
      <c r="A65" s="153">
        <v>1210</v>
      </c>
      <c r="B65" s="153">
        <v>21110</v>
      </c>
      <c r="J65" s="153">
        <v>0</v>
      </c>
      <c r="K65" s="153">
        <v>21110</v>
      </c>
      <c r="T65">
        <v>0</v>
      </c>
      <c r="U65">
        <v>21110</v>
      </c>
    </row>
    <row r="66" spans="1:21" ht="15">
      <c r="A66" s="153">
        <v>4220</v>
      </c>
      <c r="B66" s="153">
        <v>139600</v>
      </c>
      <c r="J66" s="153">
        <v>11</v>
      </c>
      <c r="K66" s="153">
        <v>139600</v>
      </c>
      <c r="T66">
        <v>46420</v>
      </c>
      <c r="U66">
        <v>139600</v>
      </c>
    </row>
    <row r="67" spans="1:21" ht="15">
      <c r="A67" s="153">
        <v>5040</v>
      </c>
      <c r="B67" s="153">
        <v>164900</v>
      </c>
      <c r="J67" s="153">
        <v>11</v>
      </c>
      <c r="K67" s="153">
        <v>164900</v>
      </c>
      <c r="T67">
        <v>55440</v>
      </c>
      <c r="U67">
        <v>164900</v>
      </c>
    </row>
    <row r="68" spans="1:21" ht="15">
      <c r="A68" s="153">
        <v>2900</v>
      </c>
      <c r="B68" s="153">
        <v>135360</v>
      </c>
      <c r="J68" s="153">
        <v>12</v>
      </c>
      <c r="K68" s="153">
        <v>135360</v>
      </c>
      <c r="T68">
        <v>34800</v>
      </c>
      <c r="U68">
        <v>135360</v>
      </c>
    </row>
    <row r="69" spans="1:21" ht="15">
      <c r="A69" s="153">
        <v>4510</v>
      </c>
      <c r="B69" s="153">
        <v>73270</v>
      </c>
      <c r="J69" s="153">
        <v>4</v>
      </c>
      <c r="K69" s="153">
        <v>73270</v>
      </c>
      <c r="T69">
        <v>18040</v>
      </c>
      <c r="U69">
        <v>73270</v>
      </c>
    </row>
    <row r="70" spans="1:21" ht="15">
      <c r="A70" s="153">
        <v>3550</v>
      </c>
      <c r="B70" s="153">
        <v>65020</v>
      </c>
      <c r="J70" s="153">
        <v>5</v>
      </c>
      <c r="K70" s="153">
        <v>65020</v>
      </c>
      <c r="T70">
        <v>17750</v>
      </c>
      <c r="U70">
        <v>65020</v>
      </c>
    </row>
    <row r="71" spans="1:21" ht="15">
      <c r="A71" s="153">
        <v>2040</v>
      </c>
      <c r="B71" s="153">
        <v>32100</v>
      </c>
      <c r="J71" s="153">
        <v>2</v>
      </c>
      <c r="K71" s="153">
        <v>32100</v>
      </c>
      <c r="T71">
        <v>4080</v>
      </c>
      <c r="U71">
        <v>32100</v>
      </c>
    </row>
    <row r="72" spans="1:21" ht="15">
      <c r="A72" s="153">
        <v>3550</v>
      </c>
      <c r="B72" s="153">
        <v>127340</v>
      </c>
      <c r="J72" s="153">
        <v>11</v>
      </c>
      <c r="K72" s="153">
        <v>127340</v>
      </c>
      <c r="T72">
        <v>39050</v>
      </c>
      <c r="U72">
        <v>127340</v>
      </c>
    </row>
    <row r="73" spans="1:21" ht="15">
      <c r="A73" s="153">
        <v>5310</v>
      </c>
      <c r="B73" s="153">
        <v>133500</v>
      </c>
      <c r="J73" s="153">
        <v>8</v>
      </c>
      <c r="K73" s="153">
        <v>133500</v>
      </c>
      <c r="T73">
        <v>42480</v>
      </c>
      <c r="U73">
        <v>133500</v>
      </c>
    </row>
    <row r="74" spans="1:21" ht="15">
      <c r="A74" s="153">
        <v>2950</v>
      </c>
      <c r="B74" s="153">
        <v>59290</v>
      </c>
      <c r="J74" s="153">
        <v>4</v>
      </c>
      <c r="K74" s="153">
        <v>59290</v>
      </c>
      <c r="T74">
        <v>11800</v>
      </c>
      <c r="U74">
        <v>59290</v>
      </c>
    </row>
    <row r="75" spans="1:21" ht="15">
      <c r="A75" s="153">
        <v>5350</v>
      </c>
      <c r="B75" s="153">
        <v>143830</v>
      </c>
      <c r="J75" s="153">
        <v>7</v>
      </c>
      <c r="K75" s="153">
        <v>143830</v>
      </c>
      <c r="T75">
        <v>37450</v>
      </c>
      <c r="U75">
        <v>143830</v>
      </c>
    </row>
    <row r="76" spans="1:21" ht="15">
      <c r="A76" s="153">
        <v>920</v>
      </c>
      <c r="B76" s="153">
        <v>10</v>
      </c>
      <c r="J76" s="153">
        <v>12</v>
      </c>
      <c r="K76" s="153">
        <v>10</v>
      </c>
      <c r="T76">
        <v>11040</v>
      </c>
      <c r="U76">
        <v>10</v>
      </c>
    </row>
    <row r="77" spans="1:21" ht="15">
      <c r="A77" s="153">
        <v>4240</v>
      </c>
      <c r="B77" s="153">
        <v>43350</v>
      </c>
      <c r="J77" s="153">
        <v>0</v>
      </c>
      <c r="K77" s="153">
        <v>43350</v>
      </c>
      <c r="T77">
        <v>0</v>
      </c>
      <c r="U77">
        <v>43350</v>
      </c>
    </row>
    <row r="78" spans="1:21" ht="15">
      <c r="A78" s="153">
        <v>3140</v>
      </c>
      <c r="B78" s="153">
        <v>59160</v>
      </c>
      <c r="J78" s="153">
        <v>4</v>
      </c>
      <c r="K78" s="153">
        <v>59160</v>
      </c>
      <c r="T78">
        <v>12560</v>
      </c>
      <c r="U78">
        <v>59160</v>
      </c>
    </row>
    <row r="79" spans="1:21" ht="15">
      <c r="A79" s="153">
        <v>2560</v>
      </c>
      <c r="B79" s="153">
        <v>65410</v>
      </c>
      <c r="J79" s="153">
        <v>2</v>
      </c>
      <c r="K79" s="153">
        <v>65410</v>
      </c>
      <c r="T79">
        <v>5120</v>
      </c>
      <c r="U79">
        <v>65410</v>
      </c>
    </row>
    <row r="80" spans="1:21" ht="15">
      <c r="A80" s="153">
        <v>3140</v>
      </c>
      <c r="B80" s="153">
        <v>119530</v>
      </c>
      <c r="J80" s="153">
        <v>11</v>
      </c>
      <c r="K80" s="153">
        <v>119530</v>
      </c>
      <c r="T80">
        <v>34540</v>
      </c>
      <c r="U80">
        <v>119530</v>
      </c>
    </row>
    <row r="81" spans="1:21" ht="15">
      <c r="A81" s="153">
        <v>20</v>
      </c>
      <c r="B81" s="153">
        <v>26080</v>
      </c>
      <c r="J81" s="153">
        <v>0</v>
      </c>
      <c r="K81" s="153">
        <v>26080</v>
      </c>
      <c r="T81">
        <v>0</v>
      </c>
      <c r="U81">
        <v>26080</v>
      </c>
    </row>
    <row r="82" spans="1:21" ht="15">
      <c r="A82" s="153">
        <v>2680</v>
      </c>
      <c r="B82" s="153">
        <v>51500</v>
      </c>
      <c r="J82" s="153">
        <v>3</v>
      </c>
      <c r="K82" s="153">
        <v>51500</v>
      </c>
      <c r="T82">
        <v>8040</v>
      </c>
      <c r="U82">
        <v>51500</v>
      </c>
    </row>
    <row r="83" spans="1:21" ht="15">
      <c r="A83" s="153">
        <v>3540</v>
      </c>
      <c r="B83" s="153">
        <v>154640</v>
      </c>
      <c r="J83" s="153">
        <v>12</v>
      </c>
      <c r="K83" s="153">
        <v>154640</v>
      </c>
      <c r="T83">
        <v>42480</v>
      </c>
      <c r="U83">
        <v>154640</v>
      </c>
    </row>
    <row r="84" spans="1:21" ht="15">
      <c r="A84" s="153">
        <v>5220</v>
      </c>
      <c r="B84" s="153">
        <v>116800</v>
      </c>
      <c r="J84" s="153">
        <v>4</v>
      </c>
      <c r="K84" s="153">
        <v>116800</v>
      </c>
      <c r="T84">
        <v>20880</v>
      </c>
      <c r="U84">
        <v>116800</v>
      </c>
    </row>
    <row r="85" spans="1:21" ht="15">
      <c r="A85" s="153">
        <v>2230</v>
      </c>
      <c r="B85" s="153">
        <v>70400</v>
      </c>
      <c r="J85" s="153">
        <v>6</v>
      </c>
      <c r="K85" s="153">
        <v>70400</v>
      </c>
      <c r="T85">
        <v>13380</v>
      </c>
      <c r="U85">
        <v>70400</v>
      </c>
    </row>
    <row r="86" spans="1:21" ht="15">
      <c r="A86" s="153">
        <v>1790</v>
      </c>
      <c r="B86" s="153">
        <v>44610</v>
      </c>
      <c r="J86" s="153">
        <v>0</v>
      </c>
      <c r="K86" s="153">
        <v>44610</v>
      </c>
      <c r="T86">
        <v>0</v>
      </c>
      <c r="U86">
        <v>44610</v>
      </c>
    </row>
    <row r="87" spans="1:21" ht="15">
      <c r="A87" s="153">
        <v>2250</v>
      </c>
      <c r="B87" s="153">
        <v>53370</v>
      </c>
      <c r="J87" s="153">
        <v>2</v>
      </c>
      <c r="K87" s="153">
        <v>53370</v>
      </c>
      <c r="T87">
        <v>4500</v>
      </c>
      <c r="U87">
        <v>53370</v>
      </c>
    </row>
    <row r="88" spans="1:21" ht="15">
      <c r="A88" s="153">
        <v>4380</v>
      </c>
      <c r="B88" s="153">
        <v>63170</v>
      </c>
      <c r="J88" s="153">
        <v>1</v>
      </c>
      <c r="K88" s="153">
        <v>63170</v>
      </c>
      <c r="T88">
        <v>4380</v>
      </c>
      <c r="U88">
        <v>63170</v>
      </c>
    </row>
    <row r="89" spans="1:21" ht="15">
      <c r="A89" s="153">
        <v>3500</v>
      </c>
      <c r="B89" s="153">
        <v>91950</v>
      </c>
      <c r="J89" s="153">
        <v>8</v>
      </c>
      <c r="K89" s="153">
        <v>91950</v>
      </c>
      <c r="T89">
        <v>28000</v>
      </c>
      <c r="U89">
        <v>91950</v>
      </c>
    </row>
    <row r="90" spans="1:21" ht="15">
      <c r="A90" s="153">
        <v>2210</v>
      </c>
      <c r="B90" s="153">
        <v>77030</v>
      </c>
      <c r="J90" s="153">
        <v>9</v>
      </c>
      <c r="K90" s="153">
        <v>77030</v>
      </c>
      <c r="T90">
        <v>19890</v>
      </c>
      <c r="U90">
        <v>77030</v>
      </c>
    </row>
    <row r="91" spans="1:21" ht="15">
      <c r="A91" s="153">
        <v>3770</v>
      </c>
      <c r="B91" s="153">
        <v>79770</v>
      </c>
      <c r="J91" s="153">
        <v>5</v>
      </c>
      <c r="K91" s="153">
        <v>79770</v>
      </c>
      <c r="T91">
        <v>18850</v>
      </c>
      <c r="U91">
        <v>79770</v>
      </c>
    </row>
    <row r="92" spans="1:21" ht="15">
      <c r="A92" s="153">
        <v>3150</v>
      </c>
      <c r="B92" s="153">
        <v>113390</v>
      </c>
      <c r="J92" s="153">
        <v>9</v>
      </c>
      <c r="K92" s="153">
        <v>113390</v>
      </c>
      <c r="T92">
        <v>28350</v>
      </c>
      <c r="U92">
        <v>113390</v>
      </c>
    </row>
    <row r="93" spans="1:21" ht="15">
      <c r="A93" s="153">
        <v>4460</v>
      </c>
      <c r="B93" s="153">
        <v>96920</v>
      </c>
      <c r="J93" s="153">
        <v>2</v>
      </c>
      <c r="K93" s="153">
        <v>96920</v>
      </c>
      <c r="T93">
        <v>8920</v>
      </c>
      <c r="U93">
        <v>96920</v>
      </c>
    </row>
    <row r="94" spans="1:21" ht="15">
      <c r="A94" s="153">
        <v>1950</v>
      </c>
      <c r="B94" s="153">
        <v>52650</v>
      </c>
      <c r="J94" s="153">
        <v>7</v>
      </c>
      <c r="K94" s="153">
        <v>52650</v>
      </c>
      <c r="T94">
        <v>13650</v>
      </c>
      <c r="U94">
        <v>52650</v>
      </c>
    </row>
    <row r="95" spans="1:21" ht="15">
      <c r="A95" s="153">
        <v>2510</v>
      </c>
      <c r="B95" s="153">
        <v>58890</v>
      </c>
      <c r="J95" s="153">
        <v>7</v>
      </c>
      <c r="K95" s="153">
        <v>58890</v>
      </c>
      <c r="T95">
        <v>17570</v>
      </c>
      <c r="U95">
        <v>58890</v>
      </c>
    </row>
    <row r="96" spans="1:21" ht="15">
      <c r="A96" s="153">
        <v>2420</v>
      </c>
      <c r="B96" s="153">
        <v>47120</v>
      </c>
      <c r="J96" s="153">
        <v>1</v>
      </c>
      <c r="K96" s="153">
        <v>47120</v>
      </c>
      <c r="T96">
        <v>2420</v>
      </c>
      <c r="U96">
        <v>47120</v>
      </c>
    </row>
    <row r="97" spans="1:21" ht="15">
      <c r="A97" s="153">
        <v>810</v>
      </c>
      <c r="B97" s="153">
        <v>38700</v>
      </c>
      <c r="J97" s="153">
        <v>5</v>
      </c>
      <c r="K97" s="153">
        <v>38700</v>
      </c>
      <c r="T97">
        <v>4050</v>
      </c>
      <c r="U97">
        <v>38700</v>
      </c>
    </row>
    <row r="98" spans="1:21" ht="15">
      <c r="A98" s="153">
        <v>3450</v>
      </c>
      <c r="B98" s="153">
        <v>84110</v>
      </c>
      <c r="J98" s="153">
        <v>6</v>
      </c>
      <c r="K98" s="153">
        <v>84110</v>
      </c>
      <c r="T98">
        <v>20700</v>
      </c>
      <c r="U98">
        <v>84110</v>
      </c>
    </row>
    <row r="99" spans="1:21" ht="15">
      <c r="A99" s="153">
        <v>3400</v>
      </c>
      <c r="B99" s="153">
        <v>35470</v>
      </c>
      <c r="J99" s="153">
        <v>1</v>
      </c>
      <c r="K99" s="153">
        <v>35470</v>
      </c>
      <c r="T99">
        <v>3400</v>
      </c>
      <c r="U99">
        <v>35470</v>
      </c>
    </row>
    <row r="100" spans="1:21" ht="15">
      <c r="A100" s="153">
        <v>3010</v>
      </c>
      <c r="B100" s="153">
        <v>96440</v>
      </c>
      <c r="J100" s="153">
        <v>10</v>
      </c>
      <c r="K100" s="153">
        <v>96440</v>
      </c>
      <c r="T100">
        <v>30100</v>
      </c>
      <c r="U100">
        <v>96440</v>
      </c>
    </row>
    <row r="101" spans="1:21" ht="15">
      <c r="A101" s="153">
        <v>2650</v>
      </c>
      <c r="B101" s="153">
        <v>89750</v>
      </c>
      <c r="J101" s="153">
        <v>9</v>
      </c>
      <c r="K101" s="153">
        <v>89750</v>
      </c>
      <c r="T101">
        <v>23850</v>
      </c>
      <c r="U101">
        <v>89750</v>
      </c>
    </row>
    <row r="102" spans="1:21" ht="15">
      <c r="A102" s="153">
        <v>880</v>
      </c>
      <c r="B102" s="153">
        <v>36000</v>
      </c>
      <c r="J102" s="153">
        <v>1</v>
      </c>
      <c r="K102" s="153">
        <v>36000</v>
      </c>
      <c r="T102">
        <v>880</v>
      </c>
      <c r="U102">
        <v>36000</v>
      </c>
    </row>
    <row r="103" spans="1:21" ht="15">
      <c r="A103" s="153">
        <v>2370</v>
      </c>
      <c r="B103" s="153">
        <v>81460</v>
      </c>
      <c r="J103" s="153">
        <v>9</v>
      </c>
      <c r="K103" s="153">
        <v>81460</v>
      </c>
      <c r="T103">
        <v>21330</v>
      </c>
      <c r="U103">
        <v>81460</v>
      </c>
    </row>
    <row r="104" spans="1:21" ht="15">
      <c r="A104" s="153">
        <v>2490</v>
      </c>
      <c r="B104" s="153">
        <v>55260</v>
      </c>
      <c r="J104" s="153">
        <v>0</v>
      </c>
      <c r="K104" s="153">
        <v>55260</v>
      </c>
      <c r="T104">
        <v>0</v>
      </c>
      <c r="U104">
        <v>55260</v>
      </c>
    </row>
    <row r="105" spans="1:21" ht="15">
      <c r="A105" s="153">
        <v>1800</v>
      </c>
      <c r="B105" s="153">
        <v>66240</v>
      </c>
      <c r="J105" s="153">
        <v>7</v>
      </c>
      <c r="K105" s="153">
        <v>66240</v>
      </c>
      <c r="T105">
        <v>12600</v>
      </c>
      <c r="U105">
        <v>66240</v>
      </c>
    </row>
    <row r="106" spans="1:21" ht="15">
      <c r="A106" s="153">
        <v>2760</v>
      </c>
      <c r="B106" s="153">
        <v>35100</v>
      </c>
      <c r="J106" s="153">
        <v>0</v>
      </c>
      <c r="K106" s="153">
        <v>35100</v>
      </c>
      <c r="T106">
        <v>0</v>
      </c>
      <c r="U106">
        <v>35100</v>
      </c>
    </row>
    <row r="107" spans="1:21" ht="15">
      <c r="A107" s="153">
        <v>3610</v>
      </c>
      <c r="B107" s="153">
        <v>106860</v>
      </c>
      <c r="J107" s="153">
        <v>8</v>
      </c>
      <c r="K107" s="153">
        <v>106860</v>
      </c>
      <c r="T107">
        <v>28880</v>
      </c>
      <c r="U107">
        <v>106860</v>
      </c>
    </row>
    <row r="108" spans="1:21" ht="15">
      <c r="A108" s="153">
        <v>5830</v>
      </c>
      <c r="B108" s="153">
        <v>171440</v>
      </c>
      <c r="J108" s="153">
        <v>10</v>
      </c>
      <c r="K108" s="153">
        <v>171440</v>
      </c>
      <c r="T108">
        <v>58300</v>
      </c>
      <c r="U108">
        <v>171440</v>
      </c>
    </row>
    <row r="109" spans="1:21" ht="15">
      <c r="A109" s="153">
        <v>3270</v>
      </c>
      <c r="B109" s="153">
        <v>88370</v>
      </c>
      <c r="J109" s="153">
        <v>5</v>
      </c>
      <c r="K109" s="153">
        <v>88370</v>
      </c>
      <c r="T109">
        <v>16350</v>
      </c>
      <c r="U109">
        <v>88370</v>
      </c>
    </row>
    <row r="110" spans="1:21" ht="15">
      <c r="A110" s="153">
        <v>3390</v>
      </c>
      <c r="B110" s="153">
        <v>82560</v>
      </c>
      <c r="J110" s="153">
        <v>6</v>
      </c>
      <c r="K110" s="153">
        <v>82560</v>
      </c>
      <c r="T110">
        <v>20340</v>
      </c>
      <c r="U110">
        <v>82560</v>
      </c>
    </row>
    <row r="111" spans="1:21" ht="15">
      <c r="A111" s="153">
        <v>2890</v>
      </c>
      <c r="B111" s="153">
        <v>129230</v>
      </c>
      <c r="J111" s="153">
        <v>12</v>
      </c>
      <c r="K111" s="153">
        <v>129230</v>
      </c>
      <c r="T111">
        <v>34680</v>
      </c>
      <c r="U111">
        <v>129230</v>
      </c>
    </row>
    <row r="112" spans="1:21" ht="15">
      <c r="A112" s="153">
        <v>130</v>
      </c>
      <c r="B112" s="153">
        <v>31570</v>
      </c>
      <c r="J112" s="153">
        <v>9</v>
      </c>
      <c r="K112" s="153">
        <v>31570</v>
      </c>
      <c r="T112">
        <v>1170</v>
      </c>
      <c r="U112">
        <v>31570</v>
      </c>
    </row>
    <row r="113" spans="1:21" ht="15">
      <c r="A113" s="153">
        <v>2970</v>
      </c>
      <c r="B113" s="153">
        <v>81310</v>
      </c>
      <c r="J113" s="153">
        <v>6</v>
      </c>
      <c r="K113" s="153">
        <v>81310</v>
      </c>
      <c r="T113">
        <v>17820</v>
      </c>
      <c r="U113">
        <v>81310</v>
      </c>
    </row>
    <row r="114" spans="1:21" ht="15">
      <c r="A114" s="153">
        <v>3100</v>
      </c>
      <c r="B114" s="153">
        <v>117420</v>
      </c>
      <c r="J114" s="153">
        <v>9</v>
      </c>
      <c r="K114" s="153">
        <v>117420</v>
      </c>
      <c r="T114">
        <v>27900</v>
      </c>
      <c r="U114">
        <v>117420</v>
      </c>
    </row>
    <row r="115" spans="1:21" ht="15">
      <c r="A115" s="153">
        <v>6700</v>
      </c>
      <c r="B115" s="153">
        <v>76880</v>
      </c>
      <c r="J115" s="153">
        <v>2</v>
      </c>
      <c r="K115" s="153">
        <v>76880</v>
      </c>
      <c r="T115">
        <v>13400</v>
      </c>
      <c r="U115">
        <v>76880</v>
      </c>
    </row>
    <row r="116" spans="1:21" ht="15">
      <c r="A116" s="153">
        <v>2720</v>
      </c>
      <c r="B116" s="153">
        <v>49030</v>
      </c>
      <c r="J116" s="153">
        <v>1</v>
      </c>
      <c r="K116" s="153">
        <v>49030</v>
      </c>
      <c r="T116">
        <v>2720</v>
      </c>
      <c r="U116">
        <v>49030</v>
      </c>
    </row>
    <row r="117" spans="1:21" ht="15">
      <c r="A117" s="153">
        <v>3460</v>
      </c>
      <c r="B117" s="153">
        <v>86110</v>
      </c>
      <c r="J117" s="153">
        <v>8</v>
      </c>
      <c r="K117" s="153">
        <v>86110</v>
      </c>
      <c r="T117">
        <v>27680</v>
      </c>
      <c r="U117">
        <v>86110</v>
      </c>
    </row>
    <row r="118" spans="1:21" ht="15">
      <c r="A118" s="153">
        <v>2950</v>
      </c>
      <c r="B118" s="153">
        <v>70020</v>
      </c>
      <c r="J118" s="153">
        <v>7</v>
      </c>
      <c r="K118" s="153">
        <v>70020</v>
      </c>
      <c r="T118">
        <v>20650</v>
      </c>
      <c r="U118">
        <v>70020</v>
      </c>
    </row>
    <row r="119" spans="1:21" ht="15">
      <c r="A119" s="153">
        <v>1250</v>
      </c>
      <c r="B119" s="153">
        <v>74390</v>
      </c>
      <c r="J119" s="153">
        <v>12</v>
      </c>
      <c r="K119" s="153">
        <v>74390</v>
      </c>
      <c r="T119">
        <v>15000</v>
      </c>
      <c r="U119">
        <v>74390</v>
      </c>
    </row>
    <row r="120" spans="1:21" ht="15">
      <c r="A120" s="153">
        <v>4720</v>
      </c>
      <c r="B120" s="153">
        <v>160160</v>
      </c>
      <c r="J120" s="153">
        <v>11</v>
      </c>
      <c r="K120" s="153">
        <v>160160</v>
      </c>
      <c r="T120">
        <v>51920</v>
      </c>
      <c r="U120">
        <v>160160</v>
      </c>
    </row>
    <row r="121" spans="1:21" ht="15">
      <c r="A121" s="153">
        <v>4130</v>
      </c>
      <c r="B121" s="153">
        <v>134520</v>
      </c>
      <c r="J121" s="153">
        <v>9</v>
      </c>
      <c r="K121" s="153">
        <v>134520</v>
      </c>
      <c r="T121">
        <v>37170</v>
      </c>
      <c r="U121">
        <v>134520</v>
      </c>
    </row>
    <row r="122" spans="1:21" ht="15">
      <c r="A122" s="153">
        <v>4190</v>
      </c>
      <c r="B122" s="153">
        <v>115650</v>
      </c>
      <c r="J122" s="153">
        <v>6</v>
      </c>
      <c r="K122" s="153">
        <v>115650</v>
      </c>
      <c r="T122">
        <v>25140</v>
      </c>
      <c r="U122">
        <v>115650</v>
      </c>
    </row>
    <row r="123" spans="1:21" ht="15">
      <c r="A123" s="153">
        <v>1640</v>
      </c>
      <c r="B123" s="153">
        <v>68970</v>
      </c>
      <c r="J123" s="153">
        <v>8</v>
      </c>
      <c r="K123" s="153">
        <v>68970</v>
      </c>
      <c r="T123">
        <v>13120</v>
      </c>
      <c r="U123">
        <v>68970</v>
      </c>
    </row>
    <row r="124" spans="1:21" ht="15">
      <c r="A124" s="153">
        <v>5110</v>
      </c>
      <c r="B124" s="153">
        <v>70200</v>
      </c>
      <c r="J124" s="153">
        <v>3</v>
      </c>
      <c r="K124" s="153">
        <v>70200</v>
      </c>
      <c r="T124">
        <v>15330</v>
      </c>
      <c r="U124">
        <v>70200</v>
      </c>
    </row>
    <row r="125" spans="1:21" ht="15">
      <c r="A125" s="153">
        <v>900</v>
      </c>
      <c r="B125" s="153">
        <v>72620</v>
      </c>
      <c r="J125" s="153">
        <v>12</v>
      </c>
      <c r="K125" s="153">
        <v>72620</v>
      </c>
      <c r="T125">
        <v>10800</v>
      </c>
      <c r="U125">
        <v>72620</v>
      </c>
    </row>
    <row r="126" spans="1:21" ht="15">
      <c r="A126" s="153">
        <v>3890</v>
      </c>
      <c r="B126" s="153">
        <v>61730</v>
      </c>
      <c r="J126" s="153">
        <v>3</v>
      </c>
      <c r="K126" s="153">
        <v>61730</v>
      </c>
      <c r="T126">
        <v>11670</v>
      </c>
      <c r="U126">
        <v>61730</v>
      </c>
    </row>
    <row r="127" spans="1:21" ht="15">
      <c r="A127" s="153">
        <v>6290</v>
      </c>
      <c r="B127" s="153">
        <v>47840</v>
      </c>
      <c r="J127" s="153">
        <v>0</v>
      </c>
      <c r="K127" s="153">
        <v>47840</v>
      </c>
      <c r="T127">
        <v>0</v>
      </c>
      <c r="U127">
        <v>47840</v>
      </c>
    </row>
    <row r="128" spans="1:21" ht="15">
      <c r="A128" s="153">
        <v>1520</v>
      </c>
      <c r="B128" s="153">
        <v>49910</v>
      </c>
      <c r="J128" s="153">
        <v>7</v>
      </c>
      <c r="K128" s="153">
        <v>49910</v>
      </c>
      <c r="T128">
        <v>10640</v>
      </c>
      <c r="U128">
        <v>49910</v>
      </c>
    </row>
    <row r="129" spans="1:21" ht="15">
      <c r="A129" s="153">
        <v>2160</v>
      </c>
      <c r="B129" s="153">
        <v>80540</v>
      </c>
      <c r="J129" s="153">
        <v>11</v>
      </c>
      <c r="K129" s="153">
        <v>80540</v>
      </c>
      <c r="T129">
        <v>23760</v>
      </c>
      <c r="U129">
        <v>80540</v>
      </c>
    </row>
    <row r="130" spans="1:21" ht="15">
      <c r="A130" s="153">
        <v>3150</v>
      </c>
      <c r="B130" s="153">
        <v>66540</v>
      </c>
      <c r="J130" s="153">
        <v>2</v>
      </c>
      <c r="K130" s="153">
        <v>66540</v>
      </c>
      <c r="T130">
        <v>6300</v>
      </c>
      <c r="U130">
        <v>66540</v>
      </c>
    </row>
    <row r="131" spans="1:21" ht="15">
      <c r="A131" s="153">
        <v>2250</v>
      </c>
      <c r="B131" s="153">
        <v>65410</v>
      </c>
      <c r="J131" s="153">
        <v>6</v>
      </c>
      <c r="K131" s="153">
        <v>65410</v>
      </c>
      <c r="T131">
        <v>13500</v>
      </c>
      <c r="U131">
        <v>65410</v>
      </c>
    </row>
    <row r="132" spans="1:21" ht="15">
      <c r="A132" s="153">
        <v>680</v>
      </c>
      <c r="B132" s="153">
        <v>57600</v>
      </c>
      <c r="J132" s="153">
        <v>11</v>
      </c>
      <c r="K132" s="153">
        <v>57600</v>
      </c>
      <c r="T132">
        <v>7480</v>
      </c>
      <c r="U132">
        <v>57600</v>
      </c>
    </row>
    <row r="133" spans="1:21" ht="15">
      <c r="A133" s="153">
        <v>3110</v>
      </c>
      <c r="B133" s="153">
        <v>73860</v>
      </c>
      <c r="J133" s="153">
        <v>1</v>
      </c>
      <c r="K133" s="153">
        <v>73860</v>
      </c>
      <c r="T133">
        <v>3110</v>
      </c>
      <c r="U133">
        <v>73860</v>
      </c>
    </row>
    <row r="134" spans="1:21" ht="15">
      <c r="A134" s="153">
        <v>1410</v>
      </c>
      <c r="B134" s="153">
        <v>44090</v>
      </c>
      <c r="J134" s="153">
        <v>1</v>
      </c>
      <c r="K134" s="153">
        <v>44090</v>
      </c>
      <c r="T134">
        <v>1410</v>
      </c>
      <c r="U134">
        <v>44090</v>
      </c>
    </row>
    <row r="135" spans="1:21" ht="15">
      <c r="A135" s="153">
        <v>3720</v>
      </c>
      <c r="B135" s="153">
        <v>101750</v>
      </c>
      <c r="J135" s="153">
        <v>6</v>
      </c>
      <c r="K135" s="153">
        <v>101750</v>
      </c>
      <c r="T135">
        <v>22320</v>
      </c>
      <c r="U135">
        <v>101750</v>
      </c>
    </row>
    <row r="136" spans="1:21" ht="15">
      <c r="A136" s="153">
        <v>1630</v>
      </c>
      <c r="B136" s="153">
        <v>38450</v>
      </c>
      <c r="J136" s="153">
        <v>5</v>
      </c>
      <c r="K136" s="153">
        <v>38450</v>
      </c>
      <c r="T136">
        <v>8150</v>
      </c>
      <c r="U136">
        <v>38450</v>
      </c>
    </row>
    <row r="137" spans="1:21" ht="15">
      <c r="A137" s="153">
        <v>5330</v>
      </c>
      <c r="B137" s="153">
        <v>79310</v>
      </c>
      <c r="J137" s="153">
        <v>2</v>
      </c>
      <c r="K137" s="153">
        <v>79310</v>
      </c>
      <c r="T137">
        <v>10660</v>
      </c>
      <c r="U137">
        <v>79310</v>
      </c>
    </row>
    <row r="138" spans="1:21" ht="15">
      <c r="A138" s="153">
        <v>1830</v>
      </c>
      <c r="B138" s="153">
        <v>69520</v>
      </c>
      <c r="J138" s="153">
        <v>8</v>
      </c>
      <c r="K138" s="153">
        <v>69520</v>
      </c>
      <c r="T138">
        <v>14640</v>
      </c>
      <c r="U138">
        <v>69520</v>
      </c>
    </row>
    <row r="139" spans="1:21" ht="15">
      <c r="A139" s="153">
        <v>2520</v>
      </c>
      <c r="B139" s="153">
        <v>83300</v>
      </c>
      <c r="J139" s="153">
        <v>9</v>
      </c>
      <c r="K139" s="153">
        <v>83300</v>
      </c>
      <c r="T139">
        <v>22680</v>
      </c>
      <c r="U139">
        <v>83300</v>
      </c>
    </row>
    <row r="140" spans="1:21" ht="15">
      <c r="A140" s="153">
        <v>4230</v>
      </c>
      <c r="B140" s="153">
        <v>149750</v>
      </c>
      <c r="J140" s="153">
        <v>12</v>
      </c>
      <c r="K140" s="153">
        <v>149750</v>
      </c>
      <c r="T140">
        <v>50760</v>
      </c>
      <c r="U140">
        <v>149750</v>
      </c>
    </row>
    <row r="141" spans="1:21" ht="15">
      <c r="A141" s="153">
        <v>1160</v>
      </c>
      <c r="B141" s="153">
        <v>50280</v>
      </c>
      <c r="J141" s="153">
        <v>5</v>
      </c>
      <c r="K141" s="153">
        <v>50280</v>
      </c>
      <c r="T141">
        <v>5800</v>
      </c>
      <c r="U141">
        <v>50280</v>
      </c>
    </row>
    <row r="142" spans="1:21" ht="15">
      <c r="A142" s="153">
        <v>3350</v>
      </c>
      <c r="B142" s="153">
        <v>93760</v>
      </c>
      <c r="J142" s="153">
        <v>9</v>
      </c>
      <c r="K142" s="153">
        <v>93760</v>
      </c>
      <c r="T142">
        <v>30150</v>
      </c>
      <c r="U142">
        <v>93760</v>
      </c>
    </row>
    <row r="143" spans="1:21" ht="15">
      <c r="A143" s="153">
        <v>4970</v>
      </c>
      <c r="B143" s="153">
        <v>150700</v>
      </c>
      <c r="J143" s="153">
        <v>9</v>
      </c>
      <c r="K143" s="153">
        <v>150700</v>
      </c>
      <c r="T143">
        <v>44730</v>
      </c>
      <c r="U143">
        <v>150700</v>
      </c>
    </row>
    <row r="144" spans="1:21" ht="15">
      <c r="A144" s="153">
        <v>590</v>
      </c>
      <c r="B144" s="153">
        <v>45330</v>
      </c>
      <c r="J144" s="153">
        <v>5</v>
      </c>
      <c r="K144" s="153">
        <v>45330</v>
      </c>
      <c r="T144">
        <v>2950</v>
      </c>
      <c r="U144">
        <v>45330</v>
      </c>
    </row>
    <row r="145" spans="1:21" ht="15">
      <c r="A145" s="153">
        <v>3280</v>
      </c>
      <c r="B145" s="153">
        <v>51290</v>
      </c>
      <c r="J145" s="153">
        <v>0</v>
      </c>
      <c r="K145" s="153">
        <v>51290</v>
      </c>
      <c r="T145">
        <v>0</v>
      </c>
      <c r="U145">
        <v>51290</v>
      </c>
    </row>
    <row r="146" spans="1:21" ht="15">
      <c r="A146" s="153">
        <v>3390</v>
      </c>
      <c r="B146" s="153">
        <v>55350</v>
      </c>
      <c r="J146" s="153">
        <v>3</v>
      </c>
      <c r="K146" s="153">
        <v>55350</v>
      </c>
      <c r="T146">
        <v>10170</v>
      </c>
      <c r="U146">
        <v>55350</v>
      </c>
    </row>
    <row r="147" spans="1:21" ht="15">
      <c r="A147" s="153">
        <v>4180</v>
      </c>
      <c r="B147" s="153">
        <v>130040</v>
      </c>
      <c r="J147" s="153">
        <v>9</v>
      </c>
      <c r="K147" s="153">
        <v>130040</v>
      </c>
      <c r="T147">
        <v>37620</v>
      </c>
      <c r="U147">
        <v>130040</v>
      </c>
    </row>
    <row r="148" spans="1:21" ht="15">
      <c r="A148" s="153">
        <v>1150</v>
      </c>
      <c r="B148" s="153">
        <v>49660</v>
      </c>
      <c r="J148" s="153">
        <v>5</v>
      </c>
      <c r="K148" s="153">
        <v>49660</v>
      </c>
      <c r="T148">
        <v>5750</v>
      </c>
      <c r="U148">
        <v>49660</v>
      </c>
    </row>
    <row r="149" spans="1:21" ht="15">
      <c r="A149" s="153">
        <v>1020</v>
      </c>
      <c r="B149" s="153">
        <v>53490</v>
      </c>
      <c r="J149" s="153">
        <v>5</v>
      </c>
      <c r="K149" s="153">
        <v>53490</v>
      </c>
      <c r="T149">
        <v>5100</v>
      </c>
      <c r="U149">
        <v>53490</v>
      </c>
    </row>
    <row r="150" spans="1:21" ht="15">
      <c r="A150" s="153">
        <v>3790</v>
      </c>
      <c r="B150" s="153">
        <v>125550</v>
      </c>
      <c r="J150" s="153">
        <v>10</v>
      </c>
      <c r="K150" s="153">
        <v>125550</v>
      </c>
      <c r="T150">
        <v>37900</v>
      </c>
      <c r="U150">
        <v>125550</v>
      </c>
    </row>
    <row r="151" spans="1:21" ht="15">
      <c r="A151" s="153">
        <v>3450</v>
      </c>
      <c r="B151" s="153">
        <v>129130</v>
      </c>
      <c r="J151" s="153">
        <v>11</v>
      </c>
      <c r="K151" s="153">
        <v>129130</v>
      </c>
      <c r="T151">
        <v>37950</v>
      </c>
      <c r="U151">
        <v>129130</v>
      </c>
    </row>
    <row r="156" spans="1:21">
      <c r="A156" s="220" t="s">
        <v>285</v>
      </c>
      <c r="B156" s="220"/>
      <c r="C156" s="220"/>
      <c r="D156" s="220"/>
    </row>
    <row r="157" spans="1:21" ht="14" thickBot="1"/>
    <row r="158" spans="1:21">
      <c r="A158" s="135" t="s">
        <v>329</v>
      </c>
      <c r="B158" s="135" t="s">
        <v>268</v>
      </c>
      <c r="C158" s="135" t="s">
        <v>90</v>
      </c>
      <c r="D158" s="135" t="s">
        <v>269</v>
      </c>
    </row>
    <row r="160" spans="1:21">
      <c r="A160" t="s">
        <v>271</v>
      </c>
      <c r="B160">
        <v>2894</v>
      </c>
      <c r="C160">
        <v>5.5533333333333337</v>
      </c>
      <c r="D160">
        <v>75129.866666666669</v>
      </c>
    </row>
    <row r="161" spans="1:4">
      <c r="A161" t="s">
        <v>272</v>
      </c>
      <c r="B161">
        <v>113.30756385540039</v>
      </c>
      <c r="C161">
        <v>0.31181602254611657</v>
      </c>
      <c r="D161">
        <v>2905.956955184306</v>
      </c>
    </row>
    <row r="162" spans="1:4">
      <c r="A162" t="s">
        <v>273</v>
      </c>
      <c r="B162">
        <v>2925</v>
      </c>
      <c r="C162">
        <v>5</v>
      </c>
      <c r="D162">
        <v>66985</v>
      </c>
    </row>
    <row r="163" spans="1:4">
      <c r="A163" t="s">
        <v>274</v>
      </c>
      <c r="B163">
        <v>2650</v>
      </c>
      <c r="C163">
        <v>5</v>
      </c>
      <c r="D163">
        <v>81460</v>
      </c>
    </row>
    <row r="164" spans="1:4">
      <c r="A164" t="s">
        <v>275</v>
      </c>
      <c r="B164">
        <v>1387.7285772177661</v>
      </c>
      <c r="C164">
        <v>3.8189507443108033</v>
      </c>
      <c r="D164">
        <v>35590.558773466968</v>
      </c>
    </row>
    <row r="165" spans="1:4">
      <c r="A165" t="s">
        <v>276</v>
      </c>
      <c r="B165">
        <v>1925790.6040268457</v>
      </c>
      <c r="C165">
        <v>14.584384787472038</v>
      </c>
      <c r="D165">
        <v>1266687873.8076065</v>
      </c>
    </row>
    <row r="166" spans="1:4">
      <c r="A166" t="s">
        <v>277</v>
      </c>
      <c r="B166">
        <v>-0.25729552355474938</v>
      </c>
      <c r="C166">
        <v>-1.1839844766469636</v>
      </c>
      <c r="D166">
        <v>0.22428223403350644</v>
      </c>
    </row>
    <row r="167" spans="1:4">
      <c r="A167" t="s">
        <v>278</v>
      </c>
      <c r="B167">
        <v>0.1439757492896275</v>
      </c>
      <c r="C167">
        <v>0.13803819275873305</v>
      </c>
      <c r="D167">
        <v>0.86991585031408758</v>
      </c>
    </row>
    <row r="168" spans="1:4">
      <c r="A168" t="s">
        <v>279</v>
      </c>
      <c r="B168">
        <v>6680</v>
      </c>
      <c r="C168">
        <v>12</v>
      </c>
      <c r="D168">
        <v>171430</v>
      </c>
    </row>
    <row r="169" spans="1:4">
      <c r="A169" t="s">
        <v>280</v>
      </c>
      <c r="B169">
        <v>20</v>
      </c>
      <c r="C169">
        <v>0</v>
      </c>
      <c r="D169">
        <v>10</v>
      </c>
    </row>
    <row r="170" spans="1:4">
      <c r="A170" t="s">
        <v>281</v>
      </c>
      <c r="B170">
        <v>6700</v>
      </c>
      <c r="C170">
        <v>12</v>
      </c>
      <c r="D170">
        <v>171440</v>
      </c>
    </row>
    <row r="171" spans="1:4">
      <c r="A171" t="s">
        <v>282</v>
      </c>
      <c r="B171">
        <v>434100</v>
      </c>
      <c r="C171">
        <v>833</v>
      </c>
      <c r="D171">
        <v>11269480</v>
      </c>
    </row>
    <row r="172" spans="1:4" ht="14" thickBot="1">
      <c r="A172" s="134" t="s">
        <v>283</v>
      </c>
      <c r="B172" s="134">
        <v>150</v>
      </c>
      <c r="C172" s="134">
        <v>150</v>
      </c>
      <c r="D172" s="134">
        <v>150</v>
      </c>
    </row>
  </sheetData>
  <mergeCells count="1">
    <mergeCell ref="A156:D15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66537-76DE-7640-A98B-E22303AF5549}">
  <dimension ref="A1:Z179"/>
  <sheetViews>
    <sheetView zoomScale="50" workbookViewId="0">
      <selection activeCell="F25" sqref="F25:K25"/>
    </sheetView>
  </sheetViews>
  <sheetFormatPr baseColWidth="10" defaultRowHeight="13"/>
  <cols>
    <col min="1" max="1" width="12.33203125" bestFit="1" customWidth="1"/>
    <col min="2" max="2" width="10.1640625" bestFit="1" customWidth="1"/>
    <col min="3" max="3" width="9.83203125" bestFit="1" customWidth="1"/>
    <col min="4" max="4" width="7.33203125" bestFit="1" customWidth="1"/>
    <col min="6" max="6" width="18.1640625" bestFit="1" customWidth="1"/>
    <col min="7" max="7" width="16.1640625" bestFit="1" customWidth="1"/>
    <col min="8" max="8" width="17.83203125" bestFit="1" customWidth="1"/>
    <col min="9" max="9" width="16.83203125" bestFit="1" customWidth="1"/>
    <col min="10" max="10" width="8.6640625" bestFit="1" customWidth="1"/>
    <col min="11" max="11" width="20.33203125" bestFit="1" customWidth="1"/>
    <col min="12" max="12" width="10.6640625" bestFit="1" customWidth="1"/>
    <col min="13" max="13" width="11.6640625" bestFit="1" customWidth="1"/>
    <col min="14" max="14" width="11.83203125" bestFit="1" customWidth="1"/>
    <col min="15" max="18" width="11.83203125" customWidth="1"/>
    <col min="19" max="19" width="13.83203125" customWidth="1"/>
    <col min="20" max="20" width="14.5" bestFit="1" customWidth="1"/>
    <col min="29" max="29" width="17.33203125" bestFit="1" customWidth="1"/>
    <col min="30" max="31" width="12.6640625" bestFit="1" customWidth="1"/>
    <col min="32" max="32" width="12.1640625" bestFit="1" customWidth="1"/>
  </cols>
  <sheetData>
    <row r="1" spans="1:26" ht="15">
      <c r="A1" s="152" t="s">
        <v>268</v>
      </c>
      <c r="B1" s="152" t="s">
        <v>90</v>
      </c>
      <c r="C1" s="152" t="s">
        <v>320</v>
      </c>
      <c r="D1" s="152" t="s">
        <v>269</v>
      </c>
    </row>
    <row r="2" spans="1:26" ht="15">
      <c r="A2" s="153">
        <v>3750</v>
      </c>
      <c r="B2" s="153">
        <v>7</v>
      </c>
      <c r="C2">
        <f>A2*B2</f>
        <v>26250</v>
      </c>
      <c r="D2" s="153">
        <v>91640</v>
      </c>
    </row>
    <row r="3" spans="1:26" ht="15">
      <c r="A3" s="153">
        <v>2800</v>
      </c>
      <c r="B3" s="153">
        <v>5</v>
      </c>
      <c r="C3">
        <f t="shared" ref="C3:C66" si="0">A3*B3</f>
        <v>14000</v>
      </c>
      <c r="D3" s="153">
        <v>73620</v>
      </c>
    </row>
    <row r="4" spans="1:26" ht="15">
      <c r="A4" s="153">
        <v>3980</v>
      </c>
      <c r="B4" s="153">
        <v>7</v>
      </c>
      <c r="C4">
        <f t="shared" si="0"/>
        <v>27860</v>
      </c>
      <c r="D4" s="153">
        <v>89890</v>
      </c>
      <c r="F4" t="s">
        <v>286</v>
      </c>
      <c r="S4" s="218" t="s">
        <v>335</v>
      </c>
      <c r="T4" s="218"/>
      <c r="U4" s="218"/>
      <c r="V4" s="218"/>
      <c r="W4" s="218"/>
      <c r="X4" s="218"/>
      <c r="Y4" s="218"/>
      <c r="Z4" s="218"/>
    </row>
    <row r="5" spans="1:26" ht="16" thickBot="1">
      <c r="A5" s="153">
        <v>5290</v>
      </c>
      <c r="B5" s="153">
        <v>0</v>
      </c>
      <c r="C5">
        <f t="shared" si="0"/>
        <v>0</v>
      </c>
      <c r="D5" s="153">
        <v>53380</v>
      </c>
      <c r="S5" t="s">
        <v>322</v>
      </c>
      <c r="T5" t="s">
        <v>403</v>
      </c>
      <c r="U5" s="222" t="s">
        <v>340</v>
      </c>
      <c r="V5" s="222"/>
      <c r="W5" s="222"/>
    </row>
    <row r="6" spans="1:26" ht="15">
      <c r="A6" s="153">
        <v>2650</v>
      </c>
      <c r="B6" s="153">
        <v>7</v>
      </c>
      <c r="C6">
        <f t="shared" si="0"/>
        <v>18550</v>
      </c>
      <c r="D6" s="153">
        <v>81460</v>
      </c>
      <c r="F6" s="141" t="s">
        <v>287</v>
      </c>
      <c r="G6" s="141"/>
      <c r="S6" t="s">
        <v>324</v>
      </c>
      <c r="T6" t="s">
        <v>404</v>
      </c>
      <c r="U6" s="222" t="s">
        <v>405</v>
      </c>
      <c r="V6" s="222"/>
      <c r="W6" s="222"/>
    </row>
    <row r="7" spans="1:26" ht="15">
      <c r="A7" s="153">
        <v>2650</v>
      </c>
      <c r="B7" s="153">
        <v>3</v>
      </c>
      <c r="C7">
        <f t="shared" si="0"/>
        <v>7950</v>
      </c>
      <c r="D7" s="153">
        <v>67430</v>
      </c>
      <c r="F7" t="s">
        <v>288</v>
      </c>
      <c r="G7" s="144">
        <v>0.95093423723759896</v>
      </c>
    </row>
    <row r="8" spans="1:26" ht="15">
      <c r="A8" s="153">
        <v>5370</v>
      </c>
      <c r="B8" s="153">
        <v>10</v>
      </c>
      <c r="C8">
        <f t="shared" si="0"/>
        <v>53700</v>
      </c>
      <c r="D8" s="153">
        <v>167100</v>
      </c>
      <c r="F8" t="s">
        <v>289</v>
      </c>
      <c r="G8" s="144">
        <v>0.90427592355065423</v>
      </c>
    </row>
    <row r="9" spans="1:26" ht="15">
      <c r="A9" s="153">
        <v>4160</v>
      </c>
      <c r="B9" s="153">
        <v>0</v>
      </c>
      <c r="C9">
        <f t="shared" si="0"/>
        <v>0</v>
      </c>
      <c r="D9" s="153">
        <v>41480</v>
      </c>
      <c r="F9" t="s">
        <v>290</v>
      </c>
      <c r="G9" s="144">
        <v>0.9023089904729279</v>
      </c>
    </row>
    <row r="10" spans="1:26" ht="15">
      <c r="A10" s="153">
        <v>2300</v>
      </c>
      <c r="B10" s="153">
        <v>7</v>
      </c>
      <c r="C10">
        <f t="shared" si="0"/>
        <v>16100</v>
      </c>
      <c r="D10" s="153">
        <v>88560</v>
      </c>
      <c r="F10" t="s">
        <v>272</v>
      </c>
      <c r="G10" s="144">
        <v>11124.028818191977</v>
      </c>
    </row>
    <row r="11" spans="1:26" ht="16" thickBot="1">
      <c r="A11" s="153">
        <v>3820</v>
      </c>
      <c r="B11" s="153">
        <v>3</v>
      </c>
      <c r="C11">
        <f t="shared" si="0"/>
        <v>11460</v>
      </c>
      <c r="D11" s="153">
        <v>85070</v>
      </c>
      <c r="F11" s="134" t="s">
        <v>291</v>
      </c>
      <c r="G11" s="134">
        <v>150</v>
      </c>
    </row>
    <row r="12" spans="1:26" ht="15">
      <c r="A12" s="153">
        <v>2310</v>
      </c>
      <c r="B12" s="153">
        <v>5</v>
      </c>
      <c r="C12">
        <f t="shared" si="0"/>
        <v>11550</v>
      </c>
      <c r="D12" s="153">
        <v>70700</v>
      </c>
    </row>
    <row r="13" spans="1:26" ht="16" thickBot="1">
      <c r="A13" s="153">
        <v>2310</v>
      </c>
      <c r="B13" s="153">
        <v>7</v>
      </c>
      <c r="C13">
        <f t="shared" si="0"/>
        <v>16170</v>
      </c>
      <c r="D13" s="153">
        <v>65060</v>
      </c>
      <c r="F13" t="s">
        <v>292</v>
      </c>
    </row>
    <row r="14" spans="1:26" ht="15">
      <c r="A14" s="153">
        <v>3370</v>
      </c>
      <c r="B14" s="153">
        <v>3</v>
      </c>
      <c r="C14">
        <f t="shared" si="0"/>
        <v>10110</v>
      </c>
      <c r="D14" s="153">
        <v>52970</v>
      </c>
      <c r="F14" s="135"/>
      <c r="G14" s="135" t="s">
        <v>297</v>
      </c>
      <c r="H14" s="135" t="s">
        <v>298</v>
      </c>
      <c r="I14" s="135" t="s">
        <v>299</v>
      </c>
      <c r="J14" s="135" t="s">
        <v>300</v>
      </c>
      <c r="K14" s="135" t="s">
        <v>301</v>
      </c>
    </row>
    <row r="15" spans="1:26" ht="15">
      <c r="A15" s="153">
        <v>140</v>
      </c>
      <c r="B15" s="153">
        <v>2</v>
      </c>
      <c r="C15">
        <f t="shared" si="0"/>
        <v>280</v>
      </c>
      <c r="D15" s="153">
        <v>35680</v>
      </c>
      <c r="F15" t="s">
        <v>293</v>
      </c>
      <c r="G15">
        <v>3</v>
      </c>
      <c r="H15" s="144">
        <v>170669866693.73041</v>
      </c>
      <c r="I15" s="144">
        <v>56889955564.576805</v>
      </c>
      <c r="J15" s="144">
        <v>459.73903931493714</v>
      </c>
      <c r="K15" s="144">
        <v>3.7961608335944159E-74</v>
      </c>
    </row>
    <row r="16" spans="1:26" ht="15">
      <c r="A16" s="153">
        <v>420</v>
      </c>
      <c r="B16" s="153">
        <v>8</v>
      </c>
      <c r="C16">
        <f t="shared" si="0"/>
        <v>3360</v>
      </c>
      <c r="D16" s="153">
        <v>54480</v>
      </c>
      <c r="F16" t="s">
        <v>294</v>
      </c>
      <c r="G16">
        <v>146</v>
      </c>
      <c r="H16" s="144">
        <v>18066626503.602974</v>
      </c>
      <c r="I16" s="144">
        <v>123744017.14796558</v>
      </c>
      <c r="J16" s="144"/>
      <c r="K16" s="144"/>
    </row>
    <row r="17" spans="1:26" ht="16" thickBot="1">
      <c r="A17" s="153">
        <v>2160</v>
      </c>
      <c r="B17" s="153">
        <v>2</v>
      </c>
      <c r="C17">
        <f t="shared" si="0"/>
        <v>4320</v>
      </c>
      <c r="D17" s="153">
        <v>54410</v>
      </c>
      <c r="F17" s="134" t="s">
        <v>295</v>
      </c>
      <c r="G17" s="134">
        <v>149</v>
      </c>
      <c r="H17" s="145">
        <v>188736493197.33337</v>
      </c>
      <c r="I17" s="145"/>
      <c r="J17" s="145"/>
      <c r="K17" s="145"/>
    </row>
    <row r="18" spans="1:26" ht="16" thickBot="1">
      <c r="A18" s="153">
        <v>1490</v>
      </c>
      <c r="B18" s="153">
        <v>8</v>
      </c>
      <c r="C18">
        <f t="shared" si="0"/>
        <v>11920</v>
      </c>
      <c r="D18" s="153">
        <v>59350</v>
      </c>
    </row>
    <row r="19" spans="1:26" ht="15">
      <c r="A19" s="153">
        <v>3480</v>
      </c>
      <c r="B19" s="153">
        <v>12</v>
      </c>
      <c r="C19">
        <f t="shared" si="0"/>
        <v>41760</v>
      </c>
      <c r="D19" s="153">
        <v>121670</v>
      </c>
      <c r="F19" s="135"/>
      <c r="G19" s="135" t="s">
        <v>302</v>
      </c>
      <c r="H19" s="135" t="s">
        <v>272</v>
      </c>
      <c r="I19" s="135" t="s">
        <v>303</v>
      </c>
      <c r="J19" s="135" t="s">
        <v>304</v>
      </c>
      <c r="K19" s="135" t="s">
        <v>305</v>
      </c>
      <c r="L19" s="135" t="s">
        <v>306</v>
      </c>
      <c r="M19" s="135" t="s">
        <v>307</v>
      </c>
      <c r="N19" s="135" t="s">
        <v>308</v>
      </c>
      <c r="O19" s="155"/>
      <c r="P19" s="155"/>
      <c r="Q19" s="155"/>
      <c r="R19" s="155"/>
      <c r="S19" s="218" t="s">
        <v>323</v>
      </c>
      <c r="T19" s="218"/>
      <c r="U19" s="218"/>
      <c r="V19" s="218"/>
      <c r="W19" s="218"/>
      <c r="X19" s="218"/>
      <c r="Y19" s="218"/>
      <c r="Z19" s="218"/>
    </row>
    <row r="20" spans="1:26" ht="15">
      <c r="A20" s="153">
        <v>1640</v>
      </c>
      <c r="B20" s="153">
        <v>1</v>
      </c>
      <c r="C20">
        <f t="shared" si="0"/>
        <v>1640</v>
      </c>
      <c r="D20" s="153">
        <v>22400</v>
      </c>
      <c r="F20" t="s">
        <v>296</v>
      </c>
      <c r="G20" s="144">
        <v>34466.605720536303</v>
      </c>
      <c r="H20" s="144">
        <v>3577.562427434641</v>
      </c>
      <c r="I20" s="144">
        <v>9.6341032252094827</v>
      </c>
      <c r="J20" s="144">
        <v>2.623466741216412E-17</v>
      </c>
      <c r="K20" s="144">
        <v>27396.105763037784</v>
      </c>
      <c r="L20" s="144">
        <v>41537.105678034895</v>
      </c>
      <c r="M20" s="144">
        <v>27396.105763037784</v>
      </c>
      <c r="N20" s="144">
        <v>41537.105678034895</v>
      </c>
      <c r="O20" s="144"/>
      <c r="P20" s="144"/>
      <c r="Q20" s="144"/>
      <c r="R20" s="144"/>
      <c r="S20" t="s">
        <v>322</v>
      </c>
      <c r="T20" t="s">
        <v>325</v>
      </c>
      <c r="U20" s="222" t="s">
        <v>327</v>
      </c>
      <c r="V20" s="222"/>
      <c r="W20" s="222"/>
    </row>
    <row r="21" spans="1:26" ht="15">
      <c r="A21" s="153">
        <v>890</v>
      </c>
      <c r="B21" s="153">
        <v>1</v>
      </c>
      <c r="C21">
        <f t="shared" si="0"/>
        <v>890</v>
      </c>
      <c r="D21" s="153">
        <v>38300</v>
      </c>
      <c r="F21" t="s">
        <v>268</v>
      </c>
      <c r="G21" s="144">
        <v>2.5160123444296207</v>
      </c>
      <c r="H21" s="144">
        <v>1.0996820408216523</v>
      </c>
      <c r="I21" s="144">
        <v>2.2879452887579443</v>
      </c>
      <c r="J21" s="144">
        <v>2.3576717479882128E-2</v>
      </c>
      <c r="K21" s="144">
        <v>0.3426605216168892</v>
      </c>
      <c r="L21" s="144">
        <v>4.6893641672423518</v>
      </c>
      <c r="M21" s="144">
        <v>0.3426605216168892</v>
      </c>
      <c r="N21" s="144">
        <v>4.6893641672423518</v>
      </c>
      <c r="O21" s="144"/>
      <c r="P21" s="144"/>
      <c r="Q21" s="144"/>
      <c r="R21" s="144"/>
      <c r="S21" t="s">
        <v>324</v>
      </c>
      <c r="T21" t="s">
        <v>326</v>
      </c>
      <c r="U21" s="222" t="s">
        <v>328</v>
      </c>
      <c r="V21" s="222"/>
      <c r="W21" s="222"/>
    </row>
    <row r="22" spans="1:26" ht="15">
      <c r="A22" s="153">
        <v>5200</v>
      </c>
      <c r="B22" s="153">
        <v>1</v>
      </c>
      <c r="C22">
        <f t="shared" si="0"/>
        <v>5200</v>
      </c>
      <c r="D22" s="153">
        <v>47060</v>
      </c>
      <c r="F22" t="s">
        <v>90</v>
      </c>
      <c r="G22" s="144">
        <v>-812.97825487160299</v>
      </c>
      <c r="H22" s="144">
        <v>517.11510052210861</v>
      </c>
      <c r="I22" s="144">
        <v>-1.5721417805257949</v>
      </c>
      <c r="J22" s="144">
        <v>0.11808229084433777</v>
      </c>
      <c r="K22" s="144">
        <v>-1834.9764367133166</v>
      </c>
      <c r="L22" s="144">
        <v>209.01992697011028</v>
      </c>
      <c r="M22" s="144">
        <v>-1834.9764367133166</v>
      </c>
      <c r="N22" s="144">
        <v>209.01992697011028</v>
      </c>
      <c r="O22" s="144"/>
      <c r="P22" s="144"/>
      <c r="Q22" s="144"/>
      <c r="R22" s="144"/>
    </row>
    <row r="23" spans="1:26" ht="16" thickBot="1">
      <c r="A23" s="153">
        <v>2670</v>
      </c>
      <c r="B23" s="153">
        <v>5</v>
      </c>
      <c r="C23">
        <f t="shared" si="0"/>
        <v>13350</v>
      </c>
      <c r="D23" s="153">
        <v>76300</v>
      </c>
      <c r="F23" s="134" t="s">
        <v>320</v>
      </c>
      <c r="G23" s="145">
        <v>2.3794171984071801</v>
      </c>
      <c r="H23" s="145">
        <v>0.16055998878459049</v>
      </c>
      <c r="I23" s="145">
        <v>14.819490312741836</v>
      </c>
      <c r="J23" s="154">
        <v>6.676942867313252E-31</v>
      </c>
      <c r="K23" s="145">
        <v>2.0620951622711194</v>
      </c>
      <c r="L23" s="145">
        <v>2.6967392345432337</v>
      </c>
      <c r="M23" s="145">
        <v>2.0620951622711194</v>
      </c>
      <c r="N23" s="145">
        <v>2.6967392345432337</v>
      </c>
      <c r="O23" s="144"/>
      <c r="P23" s="144"/>
      <c r="Q23" s="144"/>
      <c r="R23" s="144"/>
    </row>
    <row r="24" spans="1:26" ht="15">
      <c r="A24" s="153">
        <v>3110</v>
      </c>
      <c r="B24" s="153">
        <v>2</v>
      </c>
      <c r="C24">
        <f t="shared" si="0"/>
        <v>6220</v>
      </c>
      <c r="D24" s="153">
        <v>56550</v>
      </c>
    </row>
    <row r="25" spans="1:26" ht="15">
      <c r="A25" s="153">
        <v>870</v>
      </c>
      <c r="B25" s="153">
        <v>12</v>
      </c>
      <c r="C25">
        <f t="shared" si="0"/>
        <v>10440</v>
      </c>
      <c r="D25" s="153">
        <v>63970</v>
      </c>
      <c r="F25" s="220" t="s">
        <v>402</v>
      </c>
      <c r="G25" s="220"/>
      <c r="H25" s="220"/>
      <c r="I25" s="220"/>
      <c r="J25" s="220"/>
      <c r="K25" s="220"/>
    </row>
    <row r="26" spans="1:26" ht="15">
      <c r="A26" s="153">
        <v>2190</v>
      </c>
      <c r="B26" s="153">
        <v>8</v>
      </c>
      <c r="C26">
        <f t="shared" si="0"/>
        <v>17520</v>
      </c>
      <c r="D26" s="153">
        <v>82230</v>
      </c>
    </row>
    <row r="27" spans="1:26" ht="15">
      <c r="A27" s="153">
        <v>3170</v>
      </c>
      <c r="B27" s="153">
        <v>3</v>
      </c>
      <c r="C27">
        <f t="shared" si="0"/>
        <v>9510</v>
      </c>
      <c r="D27" s="153">
        <v>65070</v>
      </c>
      <c r="F27" t="s">
        <v>309</v>
      </c>
      <c r="K27" t="s">
        <v>314</v>
      </c>
    </row>
    <row r="28" spans="1:26" ht="16" thickBot="1">
      <c r="A28" s="153">
        <v>1280</v>
      </c>
      <c r="B28" s="153">
        <v>0</v>
      </c>
      <c r="C28">
        <f t="shared" si="0"/>
        <v>0</v>
      </c>
      <c r="D28" s="153">
        <v>42900</v>
      </c>
    </row>
    <row r="29" spans="1:26" ht="15">
      <c r="A29" s="153">
        <v>3570</v>
      </c>
      <c r="B29" s="153">
        <v>3</v>
      </c>
      <c r="C29">
        <f t="shared" si="0"/>
        <v>10710</v>
      </c>
      <c r="D29" s="153">
        <v>73520</v>
      </c>
      <c r="F29" s="135" t="s">
        <v>310</v>
      </c>
      <c r="G29" s="135" t="s">
        <v>321</v>
      </c>
      <c r="H29" s="135" t="s">
        <v>312</v>
      </c>
      <c r="I29" s="135" t="s">
        <v>313</v>
      </c>
      <c r="K29" s="135" t="s">
        <v>315</v>
      </c>
      <c r="L29" s="135" t="s">
        <v>269</v>
      </c>
    </row>
    <row r="30" spans="1:26" ht="15">
      <c r="A30" s="153">
        <v>2100</v>
      </c>
      <c r="B30" s="153">
        <v>0</v>
      </c>
      <c r="C30">
        <f t="shared" si="0"/>
        <v>0</v>
      </c>
      <c r="D30" s="153">
        <v>45670</v>
      </c>
      <c r="F30">
        <v>1</v>
      </c>
      <c r="G30" s="138">
        <v>100670.50568623458</v>
      </c>
      <c r="H30" s="138">
        <v>-9030.5056862345809</v>
      </c>
      <c r="I30" s="138">
        <v>-0.82009973478722253</v>
      </c>
      <c r="K30">
        <v>0.33333333333333331</v>
      </c>
      <c r="L30">
        <v>10</v>
      </c>
    </row>
    <row r="31" spans="1:26" ht="15">
      <c r="A31" s="153">
        <v>2570</v>
      </c>
      <c r="B31" s="153">
        <v>4</v>
      </c>
      <c r="C31">
        <f t="shared" si="0"/>
        <v>10280</v>
      </c>
      <c r="D31" s="153">
        <v>54490</v>
      </c>
      <c r="F31">
        <v>2</v>
      </c>
      <c r="G31" s="138">
        <v>70758.38978828174</v>
      </c>
      <c r="H31" s="138">
        <v>2861.61021171826</v>
      </c>
      <c r="I31" s="138">
        <v>0.25987534444187838</v>
      </c>
      <c r="K31">
        <v>1</v>
      </c>
      <c r="L31">
        <v>18340</v>
      </c>
    </row>
    <row r="32" spans="1:26" ht="15">
      <c r="A32" s="153">
        <v>2100</v>
      </c>
      <c r="B32" s="153">
        <v>3</v>
      </c>
      <c r="C32">
        <f t="shared" si="0"/>
        <v>6300</v>
      </c>
      <c r="D32" s="153">
        <v>35810</v>
      </c>
      <c r="F32">
        <v>3</v>
      </c>
      <c r="G32" s="138">
        <v>105080.05021488895</v>
      </c>
      <c r="H32" s="138">
        <v>-15190.05021488895</v>
      </c>
      <c r="I32" s="138">
        <v>-1.3794749248233209</v>
      </c>
      <c r="K32">
        <v>1.6666666666666665</v>
      </c>
      <c r="L32">
        <v>21110</v>
      </c>
    </row>
    <row r="33" spans="1:26" ht="15">
      <c r="A33" s="153">
        <v>5780</v>
      </c>
      <c r="B33" s="153">
        <v>7</v>
      </c>
      <c r="C33">
        <f t="shared" si="0"/>
        <v>40460</v>
      </c>
      <c r="D33" s="153">
        <v>142130</v>
      </c>
      <c r="F33">
        <v>4</v>
      </c>
      <c r="G33" s="138">
        <v>47776.311022569033</v>
      </c>
      <c r="H33" s="138">
        <v>5603.6889774309675</v>
      </c>
      <c r="I33" s="138">
        <v>0.50889551525629162</v>
      </c>
      <c r="K33">
        <v>2.3333333333333335</v>
      </c>
      <c r="L33">
        <v>22400</v>
      </c>
      <c r="N33" s="224" t="s">
        <v>407</v>
      </c>
      <c r="O33" s="224"/>
      <c r="P33" s="224"/>
      <c r="Q33" s="224"/>
      <c r="S33" s="218" t="s">
        <v>406</v>
      </c>
      <c r="T33" s="218"/>
      <c r="U33" s="218"/>
      <c r="V33" s="218"/>
      <c r="W33" s="218"/>
      <c r="X33" s="218"/>
      <c r="Y33" s="218"/>
      <c r="Z33" s="218"/>
    </row>
    <row r="34" spans="1:26" ht="15">
      <c r="A34" s="153">
        <v>2980</v>
      </c>
      <c r="B34" s="153">
        <v>7</v>
      </c>
      <c r="C34">
        <f t="shared" si="0"/>
        <v>20860</v>
      </c>
      <c r="D34" s="153">
        <v>85860</v>
      </c>
      <c r="F34">
        <v>5</v>
      </c>
      <c r="G34" s="138">
        <v>79581.379679626742</v>
      </c>
      <c r="H34" s="138">
        <v>1878.6203203732584</v>
      </c>
      <c r="I34" s="138">
        <v>0.17060573128838794</v>
      </c>
      <c r="K34">
        <v>3</v>
      </c>
      <c r="L34">
        <v>26080</v>
      </c>
    </row>
    <row r="35" spans="1:26" ht="15">
      <c r="A35" s="153">
        <v>1420</v>
      </c>
      <c r="B35" s="153">
        <v>6</v>
      </c>
      <c r="C35">
        <f t="shared" si="0"/>
        <v>8520</v>
      </c>
      <c r="D35" s="153">
        <v>48620</v>
      </c>
      <c r="F35">
        <v>6</v>
      </c>
      <c r="G35" s="138">
        <v>57611.470395997079</v>
      </c>
      <c r="H35" s="138">
        <v>9818.5296040029207</v>
      </c>
      <c r="I35" s="138">
        <v>0.89166363479704269</v>
      </c>
      <c r="K35">
        <v>3.6666666666666665</v>
      </c>
      <c r="L35">
        <v>31570</v>
      </c>
    </row>
    <row r="36" spans="1:26" ht="15">
      <c r="A36" s="153">
        <v>4240</v>
      </c>
      <c r="B36" s="153">
        <v>2</v>
      </c>
      <c r="C36">
        <f t="shared" si="0"/>
        <v>8480</v>
      </c>
      <c r="D36" s="153">
        <v>35870</v>
      </c>
      <c r="F36">
        <v>7</v>
      </c>
      <c r="G36" s="138">
        <v>167622.51301587274</v>
      </c>
      <c r="H36" s="138">
        <v>-522.51301587274065</v>
      </c>
      <c r="I36" s="138">
        <v>-4.7451693252715497E-2</v>
      </c>
      <c r="K36">
        <v>4.333333333333333</v>
      </c>
      <c r="L36">
        <v>32100</v>
      </c>
    </row>
    <row r="37" spans="1:26" ht="15">
      <c r="A37" s="153">
        <v>1170</v>
      </c>
      <c r="B37" s="153">
        <v>0</v>
      </c>
      <c r="C37">
        <f t="shared" si="0"/>
        <v>0</v>
      </c>
      <c r="D37" s="153">
        <v>34360</v>
      </c>
      <c r="F37">
        <v>8</v>
      </c>
      <c r="G37" s="138">
        <v>44933.217073363565</v>
      </c>
      <c r="H37" s="138">
        <v>-3453.2170733635649</v>
      </c>
      <c r="I37" s="138">
        <v>-0.31360175215270925</v>
      </c>
      <c r="K37">
        <v>4.9999999999999991</v>
      </c>
      <c r="L37">
        <v>33910</v>
      </c>
    </row>
    <row r="38" spans="1:26" ht="15">
      <c r="A38" s="153">
        <v>3320</v>
      </c>
      <c r="B38" s="153">
        <v>0</v>
      </c>
      <c r="C38">
        <f t="shared" si="0"/>
        <v>0</v>
      </c>
      <c r="D38" s="153">
        <v>34750</v>
      </c>
      <c r="F38">
        <v>9</v>
      </c>
      <c r="G38" s="138">
        <v>72871.203222978787</v>
      </c>
      <c r="H38" s="138">
        <v>15688.796777021213</v>
      </c>
      <c r="I38" s="138">
        <v>1.4247682824205803</v>
      </c>
      <c r="K38">
        <v>5.6666666666666661</v>
      </c>
      <c r="L38">
        <v>34360</v>
      </c>
    </row>
    <row r="39" spans="1:26" ht="15">
      <c r="A39" s="153">
        <v>70</v>
      </c>
      <c r="B39" s="153">
        <v>11</v>
      </c>
      <c r="C39">
        <f t="shared" si="0"/>
        <v>770</v>
      </c>
      <c r="D39" s="153">
        <v>18340</v>
      </c>
      <c r="F39">
        <v>10</v>
      </c>
      <c r="G39" s="138">
        <v>68906.959205388921</v>
      </c>
      <c r="H39" s="138">
        <v>16163.040794611079</v>
      </c>
      <c r="I39" s="138">
        <v>1.4678364567358602</v>
      </c>
      <c r="K39">
        <v>6.333333333333333</v>
      </c>
      <c r="L39">
        <v>34750</v>
      </c>
    </row>
    <row r="40" spans="1:26" ht="15">
      <c r="A40" s="153">
        <v>1010</v>
      </c>
      <c r="B40" s="153">
        <v>10</v>
      </c>
      <c r="C40">
        <f t="shared" si="0"/>
        <v>10100</v>
      </c>
      <c r="D40" s="153">
        <v>53770</v>
      </c>
      <c r="F40">
        <v>11</v>
      </c>
      <c r="G40" s="138">
        <v>63695.971603413636</v>
      </c>
      <c r="H40" s="138">
        <v>7004.0283965863637</v>
      </c>
      <c r="I40" s="138">
        <v>0.63606646516355936</v>
      </c>
      <c r="K40">
        <v>6.9999999999999991</v>
      </c>
      <c r="L40">
        <v>35100</v>
      </c>
    </row>
    <row r="41" spans="1:26" ht="15">
      <c r="A41" s="153">
        <v>3300</v>
      </c>
      <c r="B41" s="153">
        <v>2</v>
      </c>
      <c r="C41">
        <f t="shared" si="0"/>
        <v>6600</v>
      </c>
      <c r="D41" s="153">
        <v>51010</v>
      </c>
      <c r="F41">
        <v>12</v>
      </c>
      <c r="G41" s="138">
        <v>73062.922550311589</v>
      </c>
      <c r="H41" s="138">
        <v>-8002.9225503115886</v>
      </c>
      <c r="I41" s="138">
        <v>-0.72678041397367743</v>
      </c>
      <c r="K41">
        <v>7.6666666666666661</v>
      </c>
      <c r="L41">
        <v>35470</v>
      </c>
    </row>
    <row r="42" spans="1:26" ht="15">
      <c r="A42" s="153">
        <v>4110</v>
      </c>
      <c r="B42" s="153">
        <v>5</v>
      </c>
      <c r="C42">
        <f t="shared" si="0"/>
        <v>20550</v>
      </c>
      <c r="D42" s="153">
        <v>84040</v>
      </c>
      <c r="F42">
        <v>13</v>
      </c>
      <c r="G42" s="138">
        <v>64562.540432545909</v>
      </c>
      <c r="H42" s="138">
        <v>-11592.540432545909</v>
      </c>
      <c r="I42" s="138">
        <v>-1.0527693204083648</v>
      </c>
      <c r="K42">
        <v>8.3333333333333339</v>
      </c>
      <c r="L42">
        <v>35680</v>
      </c>
    </row>
    <row r="43" spans="1:26" ht="15">
      <c r="A43" s="153">
        <v>3260</v>
      </c>
      <c r="B43" s="153">
        <v>6</v>
      </c>
      <c r="C43">
        <f t="shared" si="0"/>
        <v>19560</v>
      </c>
      <c r="D43" s="153">
        <v>73970</v>
      </c>
      <c r="F43">
        <v>14</v>
      </c>
      <c r="G43" s="138">
        <v>33859.127754567293</v>
      </c>
      <c r="H43" s="138">
        <v>1820.8722454327071</v>
      </c>
      <c r="I43" s="138">
        <v>0.16536137592350406</v>
      </c>
      <c r="K43">
        <v>9</v>
      </c>
      <c r="L43">
        <v>35810</v>
      </c>
    </row>
    <row r="44" spans="1:26" ht="15">
      <c r="A44" s="153">
        <v>2830</v>
      </c>
      <c r="B44" s="153">
        <v>5</v>
      </c>
      <c r="C44">
        <f t="shared" si="0"/>
        <v>14150</v>
      </c>
      <c r="D44" s="153">
        <v>83430</v>
      </c>
      <c r="F44">
        <v>15</v>
      </c>
      <c r="G44" s="138">
        <v>37014.346652872067</v>
      </c>
      <c r="H44" s="138">
        <v>17465.653347127933</v>
      </c>
      <c r="I44" s="138">
        <v>1.5861324022749868</v>
      </c>
      <c r="K44">
        <v>9.6666666666666661</v>
      </c>
      <c r="L44">
        <v>35870</v>
      </c>
    </row>
    <row r="45" spans="1:26" ht="15">
      <c r="A45" s="153">
        <v>2550</v>
      </c>
      <c r="B45" s="153">
        <v>5</v>
      </c>
      <c r="C45">
        <f t="shared" si="0"/>
        <v>12750</v>
      </c>
      <c r="D45" s="153">
        <v>65660</v>
      </c>
      <c r="F45">
        <v>16</v>
      </c>
      <c r="G45" s="138">
        <v>48554.318171880121</v>
      </c>
      <c r="H45" s="138">
        <v>5855.6818281198794</v>
      </c>
      <c r="I45" s="138">
        <v>0.53178008863442139</v>
      </c>
      <c r="K45">
        <v>10.333333333333334</v>
      </c>
      <c r="L45">
        <v>36000</v>
      </c>
    </row>
    <row r="46" spans="1:26" ht="15">
      <c r="A46" s="153">
        <v>790</v>
      </c>
      <c r="B46" s="153">
        <v>5</v>
      </c>
      <c r="C46">
        <f t="shared" si="0"/>
        <v>3950</v>
      </c>
      <c r="D46" s="153">
        <v>40500</v>
      </c>
      <c r="F46">
        <v>17</v>
      </c>
      <c r="G46" s="138">
        <v>60074.291079777198</v>
      </c>
      <c r="H46" s="138">
        <v>-724.29107977719832</v>
      </c>
      <c r="I46" s="138">
        <v>-6.5776042125688064E-2</v>
      </c>
      <c r="K46">
        <v>11</v>
      </c>
      <c r="L46">
        <v>38300</v>
      </c>
    </row>
    <row r="47" spans="1:26" ht="15">
      <c r="A47" s="153">
        <v>1930</v>
      </c>
      <c r="B47" s="153">
        <v>12</v>
      </c>
      <c r="C47">
        <f t="shared" si="0"/>
        <v>23160</v>
      </c>
      <c r="D47" s="153">
        <v>80430</v>
      </c>
      <c r="F47">
        <v>18</v>
      </c>
      <c r="G47" s="138">
        <v>132831.05182617588</v>
      </c>
      <c r="H47" s="138">
        <v>-11161.051826175884</v>
      </c>
      <c r="I47" s="138">
        <v>-1.0135839520643564</v>
      </c>
      <c r="K47">
        <v>11.666666666666666</v>
      </c>
      <c r="L47">
        <v>38450</v>
      </c>
    </row>
    <row r="48" spans="1:26" ht="15">
      <c r="A48" s="153">
        <v>2310</v>
      </c>
      <c r="B48" s="153">
        <v>2</v>
      </c>
      <c r="C48">
        <f t="shared" si="0"/>
        <v>4620</v>
      </c>
      <c r="D48" s="153">
        <v>41070</v>
      </c>
      <c r="F48">
        <v>19</v>
      </c>
      <c r="G48" s="138">
        <v>41682.131915917082</v>
      </c>
      <c r="H48" s="138">
        <v>-19282.131915917082</v>
      </c>
      <c r="I48" s="138">
        <v>-1.7510947691977419</v>
      </c>
      <c r="K48">
        <v>12.333333333333334</v>
      </c>
      <c r="L48">
        <v>38700</v>
      </c>
    </row>
    <row r="49" spans="1:12" ht="15">
      <c r="A49" s="153">
        <v>4590</v>
      </c>
      <c r="B49" s="153">
        <v>5</v>
      </c>
      <c r="C49">
        <f t="shared" si="0"/>
        <v>22950</v>
      </c>
      <c r="D49" s="153">
        <v>94860</v>
      </c>
      <c r="F49">
        <v>20</v>
      </c>
      <c r="G49" s="138">
        <v>38010.559758789488</v>
      </c>
      <c r="H49" s="138">
        <v>289.44024121051189</v>
      </c>
      <c r="I49" s="138">
        <v>2.628533476428891E-2</v>
      </c>
      <c r="K49">
        <v>13</v>
      </c>
      <c r="L49">
        <v>40500</v>
      </c>
    </row>
    <row r="50" spans="1:12" ht="15">
      <c r="A50" s="153">
        <v>3520</v>
      </c>
      <c r="B50" s="153">
        <v>7</v>
      </c>
      <c r="C50">
        <f t="shared" si="0"/>
        <v>24640</v>
      </c>
      <c r="D50" s="153">
        <v>100370</v>
      </c>
      <c r="F50">
        <v>21</v>
      </c>
      <c r="G50" s="138">
        <v>59109.861088416081</v>
      </c>
      <c r="H50" s="138">
        <v>-12049.861088416081</v>
      </c>
      <c r="I50" s="138">
        <v>-1.0943006101968804</v>
      </c>
      <c r="K50">
        <v>13.666666666666666</v>
      </c>
      <c r="L50">
        <v>41070</v>
      </c>
    </row>
    <row r="51" spans="1:12" ht="15">
      <c r="A51" s="153">
        <v>360</v>
      </c>
      <c r="B51" s="153">
        <v>10</v>
      </c>
      <c r="C51">
        <f t="shared" si="0"/>
        <v>3600</v>
      </c>
      <c r="D51" s="153">
        <v>33910</v>
      </c>
      <c r="F51">
        <v>22</v>
      </c>
      <c r="G51" s="138">
        <v>68884.687004541222</v>
      </c>
      <c r="H51" s="138">
        <v>7415.3129954587785</v>
      </c>
      <c r="I51" s="138">
        <v>0.67341701918308483</v>
      </c>
      <c r="K51">
        <v>14.333333333333334</v>
      </c>
      <c r="L51">
        <v>41480</v>
      </c>
    </row>
    <row r="52" spans="1:12" ht="15">
      <c r="A52" s="153">
        <v>3490</v>
      </c>
      <c r="B52" s="153">
        <v>10</v>
      </c>
      <c r="C52">
        <f t="shared" si="0"/>
        <v>34900</v>
      </c>
      <c r="D52" s="153">
        <v>124810</v>
      </c>
      <c r="F52">
        <v>23</v>
      </c>
      <c r="G52" s="138">
        <v>55465.422576061894</v>
      </c>
      <c r="H52" s="138">
        <v>1084.5774239381062</v>
      </c>
      <c r="I52" s="138">
        <v>9.8495221489498422E-2</v>
      </c>
      <c r="K52">
        <v>15</v>
      </c>
      <c r="L52">
        <v>42080</v>
      </c>
    </row>
    <row r="53" spans="1:12" ht="15">
      <c r="A53" s="153">
        <v>2430</v>
      </c>
      <c r="B53" s="153">
        <v>1</v>
      </c>
      <c r="C53">
        <f t="shared" si="0"/>
        <v>2430</v>
      </c>
      <c r="D53" s="153">
        <v>55250</v>
      </c>
      <c r="F53">
        <v>24</v>
      </c>
      <c r="G53" s="138">
        <v>51740.91295310179</v>
      </c>
      <c r="H53" s="138">
        <v>12229.08704689821</v>
      </c>
      <c r="I53" s="138">
        <v>1.1105769036986088</v>
      </c>
      <c r="K53">
        <v>15.666666666666666</v>
      </c>
      <c r="L53">
        <v>42900</v>
      </c>
    </row>
    <row r="54" spans="1:12" ht="15">
      <c r="A54" s="153">
        <v>1990</v>
      </c>
      <c r="B54" s="153">
        <v>4</v>
      </c>
      <c r="C54">
        <f t="shared" si="0"/>
        <v>7960</v>
      </c>
      <c r="D54" s="153">
        <v>59990</v>
      </c>
      <c r="F54">
        <v>25</v>
      </c>
      <c r="G54" s="138">
        <v>75160.23603195812</v>
      </c>
      <c r="H54" s="138">
        <v>7069.7639680418797</v>
      </c>
      <c r="I54" s="138">
        <v>0.64203620003664963</v>
      </c>
      <c r="K54">
        <v>16.333333333333332</v>
      </c>
      <c r="L54">
        <v>43350</v>
      </c>
    </row>
    <row r="55" spans="1:12" ht="15">
      <c r="A55" s="153">
        <v>3920</v>
      </c>
      <c r="B55" s="153">
        <v>0</v>
      </c>
      <c r="C55">
        <f t="shared" si="0"/>
        <v>0</v>
      </c>
      <c r="D55" s="153">
        <v>48770</v>
      </c>
      <c r="F55">
        <v>26</v>
      </c>
      <c r="G55" s="138">
        <v>62631.687644615682</v>
      </c>
      <c r="H55" s="138">
        <v>2438.3123553843179</v>
      </c>
      <c r="I55" s="138">
        <v>0.22143381394767475</v>
      </c>
      <c r="K55">
        <v>16.999999999999996</v>
      </c>
      <c r="L55">
        <v>44090</v>
      </c>
    </row>
    <row r="56" spans="1:12" ht="15">
      <c r="A56" s="153">
        <v>4550</v>
      </c>
      <c r="B56" s="153">
        <v>11</v>
      </c>
      <c r="C56">
        <f t="shared" si="0"/>
        <v>50050</v>
      </c>
      <c r="D56" s="153">
        <v>167330</v>
      </c>
      <c r="F56">
        <v>27</v>
      </c>
      <c r="G56" s="138">
        <v>37687.101521406257</v>
      </c>
      <c r="H56" s="138">
        <v>5212.8984785937428</v>
      </c>
      <c r="I56" s="138">
        <v>0.47340612013390104</v>
      </c>
      <c r="K56">
        <v>17.666666666666664</v>
      </c>
      <c r="L56">
        <v>44610</v>
      </c>
    </row>
    <row r="57" spans="1:12" ht="15">
      <c r="A57" s="153">
        <v>4400</v>
      </c>
      <c r="B57" s="153">
        <v>0</v>
      </c>
      <c r="C57">
        <f t="shared" si="0"/>
        <v>0</v>
      </c>
      <c r="D57" s="153">
        <v>42080</v>
      </c>
      <c r="F57">
        <v>28</v>
      </c>
      <c r="G57" s="138">
        <v>66493.393220476137</v>
      </c>
      <c r="H57" s="138">
        <v>7026.6067795238632</v>
      </c>
      <c r="I57" s="138">
        <v>0.63811690691093492</v>
      </c>
      <c r="K57">
        <v>18.333333333333332</v>
      </c>
      <c r="L57">
        <v>45330</v>
      </c>
    </row>
    <row r="58" spans="1:12" ht="15">
      <c r="A58" s="153">
        <v>1750</v>
      </c>
      <c r="B58" s="153">
        <v>4</v>
      </c>
      <c r="C58">
        <f t="shared" si="0"/>
        <v>7000</v>
      </c>
      <c r="D58" s="153">
        <v>61560</v>
      </c>
      <c r="F58">
        <v>29</v>
      </c>
      <c r="G58" s="138">
        <v>39750.231643838546</v>
      </c>
      <c r="H58" s="138">
        <v>5919.768356161454</v>
      </c>
      <c r="I58" s="138">
        <v>0.53760006665962146</v>
      </c>
      <c r="K58">
        <v>18.999999999999996</v>
      </c>
      <c r="L58">
        <v>45670</v>
      </c>
    </row>
    <row r="59" spans="1:12" ht="15">
      <c r="A59" s="153">
        <v>2540</v>
      </c>
      <c r="B59" s="153">
        <v>11</v>
      </c>
      <c r="C59">
        <f t="shared" si="0"/>
        <v>27940</v>
      </c>
      <c r="D59" s="153">
        <v>84050</v>
      </c>
      <c r="F59">
        <v>30</v>
      </c>
      <c r="G59" s="138">
        <v>62141.253225859829</v>
      </c>
      <c r="H59" s="138">
        <v>-7651.2532258598294</v>
      </c>
      <c r="I59" s="138">
        <v>-0.69484378387384693</v>
      </c>
      <c r="K59">
        <v>19.666666666666664</v>
      </c>
      <c r="L59">
        <v>47060</v>
      </c>
    </row>
    <row r="60" spans="1:12" ht="15">
      <c r="A60" s="153">
        <v>3500</v>
      </c>
      <c r="B60" s="153">
        <v>12</v>
      </c>
      <c r="C60">
        <f t="shared" si="0"/>
        <v>42000</v>
      </c>
      <c r="D60" s="153">
        <v>140770</v>
      </c>
      <c r="F60">
        <v>31</v>
      </c>
      <c r="G60" s="138">
        <v>52301.625229188947</v>
      </c>
      <c r="H60" s="138">
        <v>-16491.625229188947</v>
      </c>
      <c r="I60" s="138">
        <v>-1.4976766469771754</v>
      </c>
      <c r="K60">
        <v>20.333333333333332</v>
      </c>
      <c r="L60">
        <v>47120</v>
      </c>
    </row>
    <row r="61" spans="1:12" ht="15">
      <c r="A61" s="153">
        <v>4470</v>
      </c>
      <c r="B61" s="153">
        <v>2</v>
      </c>
      <c r="C61">
        <f t="shared" si="0"/>
        <v>8940</v>
      </c>
      <c r="D61" s="153">
        <v>59610</v>
      </c>
      <c r="F61">
        <v>32</v>
      </c>
      <c r="G61" s="138">
        <v>139589.52913479268</v>
      </c>
      <c r="H61" s="138">
        <v>2540.4708652073168</v>
      </c>
      <c r="I61" s="138">
        <v>0.23071127522426832</v>
      </c>
      <c r="K61">
        <v>20.999999999999996</v>
      </c>
      <c r="L61">
        <v>47190</v>
      </c>
    </row>
    <row r="62" spans="1:12" ht="15">
      <c r="A62" s="153">
        <v>2290</v>
      </c>
      <c r="B62" s="153">
        <v>3</v>
      </c>
      <c r="C62">
        <f t="shared" si="0"/>
        <v>6870</v>
      </c>
      <c r="D62" s="153">
        <v>56800</v>
      </c>
      <c r="F62">
        <v>33</v>
      </c>
      <c r="G62" s="138">
        <v>85908.117481609093</v>
      </c>
      <c r="H62" s="138">
        <v>-48.117481609093375</v>
      </c>
      <c r="I62" s="138">
        <v>-4.3697590453210281E-3</v>
      </c>
      <c r="K62">
        <v>21.666666666666664</v>
      </c>
      <c r="L62">
        <v>47840</v>
      </c>
    </row>
    <row r="63" spans="1:12" ht="15">
      <c r="A63" s="153">
        <v>2730</v>
      </c>
      <c r="B63" s="153">
        <v>2</v>
      </c>
      <c r="C63">
        <f t="shared" si="0"/>
        <v>5460</v>
      </c>
      <c r="D63" s="153">
        <v>69010</v>
      </c>
      <c r="F63">
        <v>34</v>
      </c>
      <c r="G63" s="138">
        <v>53434.108250825928</v>
      </c>
      <c r="H63" s="138">
        <v>-4814.1082508259278</v>
      </c>
      <c r="I63" s="138">
        <v>-0.43719023462411749</v>
      </c>
      <c r="K63">
        <v>22.333333333333332</v>
      </c>
      <c r="L63">
        <v>48620</v>
      </c>
    </row>
    <row r="64" spans="1:12" ht="15">
      <c r="A64" s="153">
        <v>1350</v>
      </c>
      <c r="B64" s="153">
        <v>0</v>
      </c>
      <c r="C64">
        <f t="shared" si="0"/>
        <v>0</v>
      </c>
      <c r="D64" s="153">
        <v>47190</v>
      </c>
      <c r="F64">
        <v>35</v>
      </c>
      <c r="G64" s="138">
        <v>63685.999393667582</v>
      </c>
      <c r="H64" s="138">
        <v>-27815.999393667582</v>
      </c>
      <c r="I64" s="150">
        <v>-2.526092615207701</v>
      </c>
      <c r="K64">
        <v>22.999999999999996</v>
      </c>
      <c r="L64">
        <v>48770</v>
      </c>
    </row>
    <row r="65" spans="1:12" ht="15">
      <c r="A65" s="153">
        <v>1210</v>
      </c>
      <c r="B65" s="153">
        <v>0</v>
      </c>
      <c r="C65">
        <f t="shared" si="0"/>
        <v>0</v>
      </c>
      <c r="D65" s="153">
        <v>21110</v>
      </c>
      <c r="F65">
        <v>36</v>
      </c>
      <c r="G65" s="138">
        <v>37410.340163518995</v>
      </c>
      <c r="H65" s="138">
        <v>-3050.3401635189948</v>
      </c>
      <c r="I65" s="138">
        <v>-0.27701473716205777</v>
      </c>
      <c r="K65">
        <v>23.666666666666664</v>
      </c>
      <c r="L65">
        <v>49030</v>
      </c>
    </row>
    <row r="66" spans="1:12" ht="15">
      <c r="A66" s="153">
        <v>4220</v>
      </c>
      <c r="B66" s="153">
        <v>11</v>
      </c>
      <c r="C66">
        <f t="shared" si="0"/>
        <v>46420</v>
      </c>
      <c r="D66" s="153">
        <v>139600</v>
      </c>
      <c r="F66">
        <v>37</v>
      </c>
      <c r="G66" s="138">
        <v>42819.766704042682</v>
      </c>
      <c r="H66" s="138">
        <v>-8069.7667040426822</v>
      </c>
      <c r="I66" s="138">
        <v>-0.73285082405386903</v>
      </c>
      <c r="K66">
        <v>24.333333333333332</v>
      </c>
      <c r="L66">
        <v>49660</v>
      </c>
    </row>
    <row r="67" spans="1:12" ht="15">
      <c r="A67" s="153">
        <v>5040</v>
      </c>
      <c r="B67" s="153">
        <v>11</v>
      </c>
      <c r="C67">
        <f t="shared" ref="C67:C130" si="1">A67*B67</f>
        <v>55440</v>
      </c>
      <c r="D67" s="153">
        <v>164900</v>
      </c>
      <c r="F67">
        <v>38</v>
      </c>
      <c r="G67" s="138">
        <v>27532.117023832303</v>
      </c>
      <c r="H67" s="138">
        <v>-9192.1170238323029</v>
      </c>
      <c r="I67" s="138">
        <v>-0.83477636749280071</v>
      </c>
      <c r="K67">
        <v>24.999999999999996</v>
      </c>
      <c r="L67">
        <v>49910</v>
      </c>
    </row>
    <row r="68" spans="1:12" ht="15">
      <c r="A68" s="153">
        <v>2900</v>
      </c>
      <c r="B68" s="153">
        <v>12</v>
      </c>
      <c r="C68">
        <f t="shared" si="1"/>
        <v>34800</v>
      </c>
      <c r="D68" s="153">
        <v>135360</v>
      </c>
      <c r="F68">
        <v>39</v>
      </c>
      <c r="G68" s="138">
        <v>52910.109343606709</v>
      </c>
      <c r="H68" s="138">
        <v>859.89065639329056</v>
      </c>
      <c r="I68" s="138">
        <v>7.80904330007893E-2</v>
      </c>
      <c r="K68">
        <v>25.666666666666664</v>
      </c>
      <c r="L68">
        <v>50280</v>
      </c>
    </row>
    <row r="69" spans="1:12" ht="15">
      <c r="A69" s="153">
        <v>4510</v>
      </c>
      <c r="B69" s="153">
        <v>4</v>
      </c>
      <c r="C69">
        <f t="shared" si="1"/>
        <v>18040</v>
      </c>
      <c r="D69" s="153">
        <v>73270</v>
      </c>
      <c r="F69">
        <v>40</v>
      </c>
      <c r="G69" s="138">
        <v>56847.643456898251</v>
      </c>
      <c r="H69" s="138">
        <v>-5837.6434568982513</v>
      </c>
      <c r="I69" s="138">
        <v>-0.53014194521600788</v>
      </c>
      <c r="K69">
        <v>26.333333333333332</v>
      </c>
      <c r="L69">
        <v>51010</v>
      </c>
    </row>
    <row r="70" spans="1:12" ht="15">
      <c r="A70" s="153">
        <v>3550</v>
      </c>
      <c r="B70" s="153">
        <v>5</v>
      </c>
      <c r="C70">
        <f t="shared" si="1"/>
        <v>17750</v>
      </c>
      <c r="D70" s="153">
        <v>65020</v>
      </c>
      <c r="F70">
        <v>41</v>
      </c>
      <c r="G70" s="138">
        <v>89639.548609051548</v>
      </c>
      <c r="H70" s="138">
        <v>-5599.5486090515478</v>
      </c>
      <c r="I70" s="138">
        <v>-0.50851951028737175</v>
      </c>
      <c r="K70">
        <v>26.999999999999996</v>
      </c>
      <c r="L70">
        <v>51290</v>
      </c>
    </row>
    <row r="71" spans="1:12" ht="15">
      <c r="A71" s="153">
        <v>2040</v>
      </c>
      <c r="B71" s="153">
        <v>2</v>
      </c>
      <c r="C71">
        <f t="shared" si="1"/>
        <v>4080</v>
      </c>
      <c r="D71" s="153">
        <v>32100</v>
      </c>
      <c r="F71">
        <v>42</v>
      </c>
      <c r="G71" s="138">
        <v>84332.336834991656</v>
      </c>
      <c r="H71" s="138">
        <v>-10362.336834991656</v>
      </c>
      <c r="I71" s="138">
        <v>-0.9410491488983237</v>
      </c>
      <c r="K71">
        <v>27.666666666666664</v>
      </c>
      <c r="L71">
        <v>51500</v>
      </c>
    </row>
    <row r="72" spans="1:12" ht="15">
      <c r="A72" s="153">
        <v>3550</v>
      </c>
      <c r="B72" s="153">
        <v>11</v>
      </c>
      <c r="C72">
        <f t="shared" si="1"/>
        <v>39050</v>
      </c>
      <c r="D72" s="153">
        <v>127340</v>
      </c>
      <c r="F72">
        <v>43</v>
      </c>
      <c r="G72" s="138">
        <v>71190.782738375696</v>
      </c>
      <c r="H72" s="138">
        <v>12239.217261624304</v>
      </c>
      <c r="I72" s="138">
        <v>1.1114968728231365</v>
      </c>
      <c r="K72">
        <v>28.333333333333332</v>
      </c>
      <c r="L72">
        <v>52650</v>
      </c>
    </row>
    <row r="73" spans="1:12" ht="15">
      <c r="A73" s="153">
        <v>5310</v>
      </c>
      <c r="B73" s="153">
        <v>8</v>
      </c>
      <c r="C73">
        <f t="shared" si="1"/>
        <v>42480</v>
      </c>
      <c r="D73" s="153">
        <v>133500</v>
      </c>
      <c r="F73">
        <v>44</v>
      </c>
      <c r="G73" s="138">
        <v>67155.115204165355</v>
      </c>
      <c r="H73" s="138">
        <v>-1495.115204165355</v>
      </c>
      <c r="I73" s="138">
        <v>-0.13577795364011477</v>
      </c>
      <c r="K73">
        <v>28.999999999999996</v>
      </c>
      <c r="L73">
        <v>52970</v>
      </c>
    </row>
    <row r="74" spans="1:12" ht="15">
      <c r="A74" s="153">
        <v>2950</v>
      </c>
      <c r="B74" s="153">
        <v>4</v>
      </c>
      <c r="C74">
        <f t="shared" si="1"/>
        <v>11800</v>
      </c>
      <c r="D74" s="153">
        <v>59290</v>
      </c>
      <c r="F74">
        <v>45</v>
      </c>
      <c r="G74" s="138">
        <v>41788.062131986073</v>
      </c>
      <c r="H74" s="138">
        <v>-1288.0621319860729</v>
      </c>
      <c r="I74" s="138">
        <v>-0.11697455818464814</v>
      </c>
      <c r="K74">
        <v>29.666666666666664</v>
      </c>
      <c r="L74">
        <v>53370</v>
      </c>
    </row>
    <row r="75" spans="1:12" ht="15">
      <c r="A75" s="153">
        <v>5350</v>
      </c>
      <c r="B75" s="153">
        <v>7</v>
      </c>
      <c r="C75">
        <f t="shared" si="1"/>
        <v>37450</v>
      </c>
      <c r="D75" s="153">
        <v>143830</v>
      </c>
      <c r="F75">
        <v>46</v>
      </c>
      <c r="G75" s="138">
        <v>84674.072801936476</v>
      </c>
      <c r="H75" s="138">
        <v>-4244.072801936476</v>
      </c>
      <c r="I75" s="138">
        <v>-0.38542282129241945</v>
      </c>
      <c r="K75">
        <v>30.333333333333332</v>
      </c>
      <c r="L75">
        <v>53380</v>
      </c>
    </row>
    <row r="76" spans="1:12" ht="15">
      <c r="A76" s="153">
        <v>920</v>
      </c>
      <c r="B76" s="153">
        <v>12</v>
      </c>
      <c r="C76">
        <f t="shared" si="1"/>
        <v>11040</v>
      </c>
      <c r="D76" s="153">
        <v>10</v>
      </c>
      <c r="F76">
        <v>47</v>
      </c>
      <c r="G76" s="138">
        <v>49645.545183066715</v>
      </c>
      <c r="H76" s="138">
        <v>-8575.5451830667153</v>
      </c>
      <c r="I76" s="138">
        <v>-0.77878278079256713</v>
      </c>
      <c r="K76">
        <v>30.999999999999996</v>
      </c>
      <c r="L76">
        <v>53490</v>
      </c>
    </row>
    <row r="77" spans="1:12" ht="15">
      <c r="A77" s="153">
        <v>4240</v>
      </c>
      <c r="B77" s="153">
        <v>0</v>
      </c>
      <c r="C77">
        <f t="shared" si="1"/>
        <v>0</v>
      </c>
      <c r="D77" s="153">
        <v>43350</v>
      </c>
      <c r="F77">
        <v>48</v>
      </c>
      <c r="G77" s="138">
        <v>96557.835810554985</v>
      </c>
      <c r="H77" s="138">
        <v>-1697.8358105549851</v>
      </c>
      <c r="I77" s="138">
        <v>-0.15418789892030668</v>
      </c>
      <c r="K77">
        <v>31.666666666666664</v>
      </c>
      <c r="L77">
        <v>53770</v>
      </c>
    </row>
    <row r="78" spans="1:12" ht="15">
      <c r="A78" s="153">
        <v>3140</v>
      </c>
      <c r="B78" s="153">
        <v>4</v>
      </c>
      <c r="C78">
        <f t="shared" si="1"/>
        <v>12560</v>
      </c>
      <c r="D78" s="153">
        <v>59160</v>
      </c>
      <c r="F78">
        <v>49</v>
      </c>
      <c r="G78" s="138">
        <v>96260.961157580212</v>
      </c>
      <c r="H78" s="138">
        <v>4109.0388424197881</v>
      </c>
      <c r="I78" s="138">
        <v>0.37315979658100046</v>
      </c>
      <c r="K78">
        <v>32.333333333333336</v>
      </c>
      <c r="L78">
        <v>54410</v>
      </c>
    </row>
    <row r="79" spans="1:12" ht="15">
      <c r="A79" s="153">
        <v>2560</v>
      </c>
      <c r="B79" s="153">
        <v>2</v>
      </c>
      <c r="C79">
        <f t="shared" si="1"/>
        <v>5120</v>
      </c>
      <c r="D79" s="153">
        <v>65410</v>
      </c>
      <c r="F79">
        <v>50</v>
      </c>
      <c r="G79" s="138">
        <v>35808.489530080806</v>
      </c>
      <c r="H79" s="138">
        <v>-1898.4895300808057</v>
      </c>
      <c r="I79" s="138">
        <v>-0.17241014116063128</v>
      </c>
      <c r="K79">
        <v>33</v>
      </c>
      <c r="L79">
        <v>54480</v>
      </c>
    </row>
    <row r="80" spans="1:12" ht="15">
      <c r="A80" s="153">
        <v>3140</v>
      </c>
      <c r="B80" s="153">
        <v>11</v>
      </c>
      <c r="C80">
        <f t="shared" si="1"/>
        <v>34540</v>
      </c>
      <c r="D80" s="153">
        <v>119530</v>
      </c>
      <c r="F80">
        <v>51</v>
      </c>
      <c r="G80" s="138">
        <v>118159.36647829015</v>
      </c>
      <c r="H80" s="138">
        <v>6650.6335217098531</v>
      </c>
      <c r="I80" s="138">
        <v>0.60397313027942678</v>
      </c>
      <c r="K80">
        <v>33.666666666666664</v>
      </c>
      <c r="L80">
        <v>54490</v>
      </c>
    </row>
    <row r="81" spans="1:12" ht="15">
      <c r="A81" s="153">
        <v>20</v>
      </c>
      <c r="B81" s="153">
        <v>0</v>
      </c>
      <c r="C81">
        <f t="shared" si="1"/>
        <v>0</v>
      </c>
      <c r="D81" s="153">
        <v>26080</v>
      </c>
      <c r="F81">
        <v>52</v>
      </c>
      <c r="G81" s="138">
        <v>45549.521254758154</v>
      </c>
      <c r="H81" s="138">
        <v>9700.4787452418459</v>
      </c>
      <c r="I81" s="138">
        <v>0.88094291977563066</v>
      </c>
      <c r="K81">
        <v>34.333333333333336</v>
      </c>
      <c r="L81">
        <v>55250</v>
      </c>
    </row>
    <row r="82" spans="1:12" ht="15">
      <c r="A82" s="153">
        <v>2680</v>
      </c>
      <c r="B82" s="153">
        <v>3</v>
      </c>
      <c r="C82">
        <f t="shared" si="1"/>
        <v>8040</v>
      </c>
      <c r="D82" s="153">
        <v>51500</v>
      </c>
      <c r="F82">
        <v>53</v>
      </c>
      <c r="G82" s="138">
        <v>55161.718165785998</v>
      </c>
      <c r="H82" s="138">
        <v>4828.2818342140017</v>
      </c>
      <c r="I82" s="138">
        <v>0.43847739974879729</v>
      </c>
      <c r="K82">
        <v>35</v>
      </c>
      <c r="L82">
        <v>55260</v>
      </c>
    </row>
    <row r="83" spans="1:12" ht="15">
      <c r="A83" s="153">
        <v>3540</v>
      </c>
      <c r="B83" s="153">
        <v>12</v>
      </c>
      <c r="C83">
        <f t="shared" si="1"/>
        <v>42480</v>
      </c>
      <c r="D83" s="153">
        <v>154640</v>
      </c>
      <c r="F83">
        <v>54</v>
      </c>
      <c r="G83" s="138">
        <v>44329.374110700453</v>
      </c>
      <c r="H83" s="138">
        <v>4440.6258892995465</v>
      </c>
      <c r="I83" s="138">
        <v>0.40327266718352767</v>
      </c>
      <c r="K83">
        <v>35.666666666666664</v>
      </c>
      <c r="L83">
        <v>55350</v>
      </c>
    </row>
    <row r="84" spans="1:12" ht="15">
      <c r="A84" s="153">
        <v>5220</v>
      </c>
      <c r="B84" s="153">
        <v>4</v>
      </c>
      <c r="C84">
        <f t="shared" si="1"/>
        <v>20880</v>
      </c>
      <c r="D84" s="153">
        <v>116800</v>
      </c>
      <c r="F84">
        <v>55</v>
      </c>
      <c r="G84" s="138">
        <v>156061.53186438268</v>
      </c>
      <c r="H84" s="138">
        <v>11268.468135617324</v>
      </c>
      <c r="I84" s="138">
        <v>1.0233388971300605</v>
      </c>
      <c r="K84">
        <v>36.333333333333336</v>
      </c>
      <c r="L84">
        <v>56550</v>
      </c>
    </row>
    <row r="85" spans="1:12" ht="15">
      <c r="A85" s="153">
        <v>2230</v>
      </c>
      <c r="B85" s="153">
        <v>6</v>
      </c>
      <c r="C85">
        <f t="shared" si="1"/>
        <v>13380</v>
      </c>
      <c r="D85" s="153">
        <v>70400</v>
      </c>
      <c r="F85">
        <v>56</v>
      </c>
      <c r="G85" s="138">
        <v>45537.060036026669</v>
      </c>
      <c r="H85" s="138">
        <v>-3457.060036026669</v>
      </c>
      <c r="I85" s="138">
        <v>-0.31395074840721721</v>
      </c>
      <c r="K85">
        <v>37</v>
      </c>
      <c r="L85">
        <v>56800</v>
      </c>
    </row>
    <row r="86" spans="1:12" ht="15">
      <c r="A86" s="153">
        <v>1790</v>
      </c>
      <c r="B86" s="153">
        <v>0</v>
      </c>
      <c r="C86">
        <f t="shared" si="1"/>
        <v>0</v>
      </c>
      <c r="D86" s="153">
        <v>44610</v>
      </c>
      <c r="F86">
        <v>57</v>
      </c>
      <c r="G86" s="138">
        <v>52273.634692651998</v>
      </c>
      <c r="H86" s="138">
        <v>9286.3653073480018</v>
      </c>
      <c r="I86" s="138">
        <v>0.84333546650684543</v>
      </c>
      <c r="K86">
        <v>37.666666666666664</v>
      </c>
      <c r="L86">
        <v>57600</v>
      </c>
    </row>
    <row r="87" spans="1:12" ht="15">
      <c r="A87" s="153">
        <v>2250</v>
      </c>
      <c r="B87" s="153">
        <v>2</v>
      </c>
      <c r="C87">
        <f t="shared" si="1"/>
        <v>4500</v>
      </c>
      <c r="D87" s="153">
        <v>53370</v>
      </c>
      <c r="F87">
        <v>58</v>
      </c>
      <c r="G87" s="138">
        <v>98395.432795296452</v>
      </c>
      <c r="H87" s="138">
        <v>-14345.432795296452</v>
      </c>
      <c r="I87" s="138">
        <v>-1.3027715212852078</v>
      </c>
      <c r="K87">
        <v>38.333333333333336</v>
      </c>
      <c r="L87">
        <v>58890</v>
      </c>
    </row>
    <row r="88" spans="1:12" ht="15">
      <c r="A88" s="153">
        <v>4380</v>
      </c>
      <c r="B88" s="153">
        <v>1</v>
      </c>
      <c r="C88">
        <f t="shared" si="1"/>
        <v>4380</v>
      </c>
      <c r="D88" s="153">
        <v>63170</v>
      </c>
      <c r="F88">
        <v>59</v>
      </c>
      <c r="G88" s="138">
        <v>133452.4322006822</v>
      </c>
      <c r="H88" s="138">
        <v>7317.567799317796</v>
      </c>
      <c r="I88" s="138">
        <v>0.66454035023262548</v>
      </c>
      <c r="K88">
        <v>39</v>
      </c>
      <c r="L88">
        <v>59160</v>
      </c>
    </row>
    <row r="89" spans="1:12" ht="15">
      <c r="A89" s="153">
        <v>3500</v>
      </c>
      <c r="B89" s="153">
        <v>8</v>
      </c>
      <c r="C89">
        <f t="shared" si="1"/>
        <v>28000</v>
      </c>
      <c r="D89" s="153">
        <v>91950</v>
      </c>
      <c r="F89">
        <v>60</v>
      </c>
      <c r="G89" s="138">
        <v>65359.214144153695</v>
      </c>
      <c r="H89" s="138">
        <v>-5749.2141441536951</v>
      </c>
      <c r="I89" s="138">
        <v>-0.52211129239888243</v>
      </c>
      <c r="K89">
        <v>39.666666666666664</v>
      </c>
      <c r="L89">
        <v>59290</v>
      </c>
    </row>
    <row r="90" spans="1:12" ht="15">
      <c r="A90" s="153">
        <v>2210</v>
      </c>
      <c r="B90" s="153">
        <v>9</v>
      </c>
      <c r="C90">
        <f t="shared" si="1"/>
        <v>19890</v>
      </c>
      <c r="D90" s="153">
        <v>77030</v>
      </c>
      <c r="F90">
        <v>61</v>
      </c>
      <c r="G90" s="138">
        <v>54135.935377722664</v>
      </c>
      <c r="H90" s="138">
        <v>2664.0646222773357</v>
      </c>
      <c r="I90" s="138">
        <v>0.24193536509433874</v>
      </c>
      <c r="K90">
        <v>40.333333333333336</v>
      </c>
      <c r="L90">
        <v>59350</v>
      </c>
    </row>
    <row r="91" spans="1:12" ht="15">
      <c r="A91" s="153">
        <v>3770</v>
      </c>
      <c r="B91" s="153">
        <v>5</v>
      </c>
      <c r="C91">
        <f t="shared" si="1"/>
        <v>18850</v>
      </c>
      <c r="D91" s="153">
        <v>79770</v>
      </c>
      <c r="F91">
        <v>62</v>
      </c>
      <c r="G91" s="138">
        <v>52700.980814389186</v>
      </c>
      <c r="H91" s="138">
        <v>16309.019185610814</v>
      </c>
      <c r="I91" s="138">
        <v>1.4810933931581511</v>
      </c>
      <c r="K91">
        <v>41</v>
      </c>
      <c r="L91">
        <v>59610</v>
      </c>
    </row>
    <row r="92" spans="1:12" ht="15">
      <c r="A92" s="153">
        <v>3150</v>
      </c>
      <c r="B92" s="153">
        <v>9</v>
      </c>
      <c r="C92">
        <f t="shared" si="1"/>
        <v>28350</v>
      </c>
      <c r="D92" s="153">
        <v>113390</v>
      </c>
      <c r="F92">
        <v>63</v>
      </c>
      <c r="G92" s="138">
        <v>37863.222385516325</v>
      </c>
      <c r="H92" s="138">
        <v>9326.7776144836753</v>
      </c>
      <c r="I92" s="138">
        <v>0.84700548494386663</v>
      </c>
      <c r="K92">
        <v>41.666666666666664</v>
      </c>
      <c r="L92">
        <v>59990</v>
      </c>
    </row>
    <row r="93" spans="1:12" ht="15">
      <c r="A93" s="153">
        <v>4460</v>
      </c>
      <c r="B93" s="153">
        <v>2</v>
      </c>
      <c r="C93">
        <f t="shared" si="1"/>
        <v>8920</v>
      </c>
      <c r="D93" s="153">
        <v>96920</v>
      </c>
      <c r="F93">
        <v>64</v>
      </c>
      <c r="G93" s="138">
        <v>37510.980657296182</v>
      </c>
      <c r="H93" s="138">
        <v>-16400.980657296182</v>
      </c>
      <c r="I93" s="138">
        <v>-1.4894448167838263</v>
      </c>
      <c r="K93">
        <v>42.333333333333336</v>
      </c>
      <c r="L93">
        <v>61560</v>
      </c>
    </row>
    <row r="94" spans="1:12" ht="15">
      <c r="A94" s="153">
        <v>1950</v>
      </c>
      <c r="B94" s="153">
        <v>7</v>
      </c>
      <c r="C94">
        <f t="shared" si="1"/>
        <v>13650</v>
      </c>
      <c r="D94" s="153">
        <v>52650</v>
      </c>
      <c r="F94">
        <v>65</v>
      </c>
      <c r="G94" s="138">
        <v>146593.96336050285</v>
      </c>
      <c r="H94" s="138">
        <v>-6993.9633605028503</v>
      </c>
      <c r="I94" s="138">
        <v>-0.6351524151967568</v>
      </c>
      <c r="K94">
        <v>43</v>
      </c>
      <c r="L94">
        <v>61730</v>
      </c>
    </row>
    <row r="95" spans="1:12" ht="15">
      <c r="A95" s="153">
        <v>2510</v>
      </c>
      <c r="B95" s="153">
        <v>7</v>
      </c>
      <c r="C95">
        <f t="shared" si="1"/>
        <v>17570</v>
      </c>
      <c r="D95" s="153">
        <v>58890</v>
      </c>
      <c r="F95">
        <v>66</v>
      </c>
      <c r="G95" s="138">
        <v>170119.43661256786</v>
      </c>
      <c r="H95" s="138">
        <v>-5219.4366125678644</v>
      </c>
      <c r="I95" s="138">
        <v>-0.47399987668801669</v>
      </c>
      <c r="K95">
        <v>43.666666666666664</v>
      </c>
      <c r="L95">
        <v>63170</v>
      </c>
    </row>
    <row r="96" spans="1:12" ht="15">
      <c r="A96" s="153">
        <v>2420</v>
      </c>
      <c r="B96" s="153">
        <v>1</v>
      </c>
      <c r="C96">
        <f t="shared" si="1"/>
        <v>2420</v>
      </c>
      <c r="D96" s="153">
        <v>47120</v>
      </c>
      <c r="F96">
        <v>67</v>
      </c>
      <c r="G96" s="138">
        <v>114811.02096549275</v>
      </c>
      <c r="H96" s="138">
        <v>20548.979034507254</v>
      </c>
      <c r="I96" s="138">
        <v>1.8661426991885772</v>
      </c>
      <c r="K96">
        <v>44.333333333333336</v>
      </c>
      <c r="L96">
        <v>63970</v>
      </c>
    </row>
    <row r="97" spans="1:12" ht="15">
      <c r="A97" s="153">
        <v>810</v>
      </c>
      <c r="B97" s="153">
        <v>5</v>
      </c>
      <c r="C97">
        <f t="shared" si="1"/>
        <v>4050</v>
      </c>
      <c r="D97" s="153">
        <v>38700</v>
      </c>
      <c r="F97">
        <v>68</v>
      </c>
      <c r="G97" s="138">
        <v>85486.594633692992</v>
      </c>
      <c r="H97" s="138">
        <v>-12216.594633692992</v>
      </c>
      <c r="I97" s="138">
        <v>-1.1094424129942766</v>
      </c>
      <c r="K97">
        <v>45</v>
      </c>
      <c r="L97">
        <v>65020</v>
      </c>
    </row>
    <row r="98" spans="1:12" ht="15">
      <c r="A98" s="153">
        <v>3450</v>
      </c>
      <c r="B98" s="153">
        <v>6</v>
      </c>
      <c r="C98">
        <f t="shared" si="1"/>
        <v>20700</v>
      </c>
      <c r="D98" s="153">
        <v>84110</v>
      </c>
      <c r="F98">
        <v>69</v>
      </c>
      <c r="G98" s="138">
        <v>81568.213540630866</v>
      </c>
      <c r="H98" s="138">
        <v>-16548.213540630866</v>
      </c>
      <c r="I98" s="138">
        <v>-1.5028156791441465</v>
      </c>
      <c r="K98">
        <v>45.666666666666664</v>
      </c>
      <c r="L98">
        <v>65060</v>
      </c>
    </row>
    <row r="99" spans="1:12" ht="15">
      <c r="A99" s="153">
        <v>3400</v>
      </c>
      <c r="B99" s="153">
        <v>1</v>
      </c>
      <c r="C99">
        <f t="shared" si="1"/>
        <v>3400</v>
      </c>
      <c r="D99" s="153">
        <v>35470</v>
      </c>
      <c r="F99">
        <v>70</v>
      </c>
      <c r="G99" s="138">
        <v>47681.336562930839</v>
      </c>
      <c r="H99" s="138">
        <v>-15581.336562930839</v>
      </c>
      <c r="I99" s="138">
        <v>-1.4150093501815997</v>
      </c>
      <c r="K99">
        <v>46.333333333333336</v>
      </c>
      <c r="L99">
        <v>65070</v>
      </c>
    </row>
    <row r="100" spans="1:12" ht="15">
      <c r="A100" s="153">
        <v>3010</v>
      </c>
      <c r="B100" s="153">
        <v>10</v>
      </c>
      <c r="C100">
        <f t="shared" si="1"/>
        <v>30100</v>
      </c>
      <c r="D100" s="153">
        <v>96440</v>
      </c>
      <c r="F100">
        <v>71</v>
      </c>
      <c r="G100" s="138">
        <v>127371.9303374741</v>
      </c>
      <c r="H100" s="138">
        <v>-31.93033747409936</v>
      </c>
      <c r="I100" s="138">
        <v>-2.8997336587796461E-3</v>
      </c>
      <c r="K100">
        <v>47</v>
      </c>
      <c r="L100">
        <v>65410</v>
      </c>
    </row>
    <row r="101" spans="1:12" ht="15">
      <c r="A101" s="153">
        <v>2650</v>
      </c>
      <c r="B101" s="153">
        <v>9</v>
      </c>
      <c r="C101">
        <f t="shared" si="1"/>
        <v>23850</v>
      </c>
      <c r="D101" s="153">
        <v>89750</v>
      </c>
      <c r="F101">
        <v>72</v>
      </c>
      <c r="G101" s="138">
        <v>142400.44781882167</v>
      </c>
      <c r="H101" s="138">
        <v>-8900.4478188216744</v>
      </c>
      <c r="I101" s="138">
        <v>-0.80828861077288283</v>
      </c>
      <c r="K101">
        <v>47.666666666666664</v>
      </c>
      <c r="L101">
        <v>65410</v>
      </c>
    </row>
    <row r="102" spans="1:12" ht="15">
      <c r="A102" s="153">
        <v>880</v>
      </c>
      <c r="B102" s="153">
        <v>1</v>
      </c>
      <c r="C102">
        <f t="shared" si="1"/>
        <v>880</v>
      </c>
      <c r="D102" s="153">
        <v>36000</v>
      </c>
      <c r="F102">
        <v>73</v>
      </c>
      <c r="G102" s="138">
        <v>66714.052058321991</v>
      </c>
      <c r="H102" s="138">
        <v>-7424.0520583219914</v>
      </c>
      <c r="I102" s="138">
        <v>-0.67421065171989103</v>
      </c>
      <c r="K102">
        <v>48.333333333333336</v>
      </c>
      <c r="L102">
        <v>65660</v>
      </c>
    </row>
    <row r="103" spans="1:12" ht="15">
      <c r="A103" s="153">
        <v>2370</v>
      </c>
      <c r="B103" s="153">
        <v>9</v>
      </c>
      <c r="C103">
        <f t="shared" si="1"/>
        <v>21330</v>
      </c>
      <c r="D103" s="153">
        <v>81460</v>
      </c>
      <c r="F103">
        <v>74</v>
      </c>
      <c r="G103" s="138">
        <v>131345.59805948235</v>
      </c>
      <c r="H103" s="138">
        <v>12484.401940517651</v>
      </c>
      <c r="I103" s="138">
        <v>1.1337631663310215</v>
      </c>
      <c r="K103">
        <v>49</v>
      </c>
      <c r="L103">
        <v>66240</v>
      </c>
    </row>
    <row r="104" spans="1:12" ht="15">
      <c r="A104" s="153">
        <v>2490</v>
      </c>
      <c r="B104" s="153">
        <v>0</v>
      </c>
      <c r="C104">
        <f t="shared" si="1"/>
        <v>0</v>
      </c>
      <c r="D104" s="153">
        <v>55260</v>
      </c>
      <c r="F104">
        <v>75</v>
      </c>
      <c r="G104" s="138">
        <v>53294.363889367582</v>
      </c>
      <c r="H104" s="138">
        <v>-53284.363889367582</v>
      </c>
      <c r="I104" s="150">
        <v>-4.8389862331394005</v>
      </c>
      <c r="K104">
        <v>49.666666666666664</v>
      </c>
      <c r="L104">
        <v>66540</v>
      </c>
    </row>
    <row r="105" spans="1:12" ht="15">
      <c r="A105" s="153">
        <v>1800</v>
      </c>
      <c r="B105" s="153">
        <v>7</v>
      </c>
      <c r="C105">
        <f t="shared" si="1"/>
        <v>12600</v>
      </c>
      <c r="D105" s="153">
        <v>66240</v>
      </c>
      <c r="F105">
        <v>76</v>
      </c>
      <c r="G105" s="138">
        <v>45134.498060917933</v>
      </c>
      <c r="H105" s="138">
        <v>-1784.4980609179329</v>
      </c>
      <c r="I105" s="138">
        <v>-0.1620580770706902</v>
      </c>
      <c r="K105">
        <v>50.333333333333336</v>
      </c>
      <c r="L105">
        <v>67430</v>
      </c>
    </row>
    <row r="106" spans="1:12" ht="15">
      <c r="A106" s="153">
        <v>2760</v>
      </c>
      <c r="B106" s="153">
        <v>0</v>
      </c>
      <c r="C106">
        <f t="shared" si="1"/>
        <v>0</v>
      </c>
      <c r="D106" s="153">
        <v>35100</v>
      </c>
      <c r="F106">
        <v>77</v>
      </c>
      <c r="G106" s="138">
        <v>69000.451474553076</v>
      </c>
      <c r="H106" s="138">
        <v>-9840.451474553076</v>
      </c>
      <c r="I106" s="138">
        <v>-0.89365445578192138</v>
      </c>
      <c r="K106">
        <v>51</v>
      </c>
      <c r="L106">
        <v>68970</v>
      </c>
    </row>
    <row r="107" spans="1:12" ht="15">
      <c r="A107" s="153">
        <v>3610</v>
      </c>
      <c r="B107" s="153">
        <v>8</v>
      </c>
      <c r="C107">
        <f t="shared" si="1"/>
        <v>28880</v>
      </c>
      <c r="D107" s="153">
        <v>106860</v>
      </c>
      <c r="F107">
        <v>78</v>
      </c>
      <c r="G107" s="138">
        <v>51464.256868377706</v>
      </c>
      <c r="H107" s="138">
        <v>13945.743131622294</v>
      </c>
      <c r="I107" s="138">
        <v>1.2664739540652434</v>
      </c>
      <c r="K107">
        <v>51.666666666666664</v>
      </c>
      <c r="L107">
        <v>69010</v>
      </c>
    </row>
    <row r="108" spans="1:12" ht="15">
      <c r="A108" s="153">
        <v>5830</v>
      </c>
      <c r="B108" s="153">
        <v>10</v>
      </c>
      <c r="C108">
        <f t="shared" si="1"/>
        <v>58300</v>
      </c>
      <c r="D108" s="153">
        <v>171440</v>
      </c>
      <c r="F108">
        <v>79</v>
      </c>
      <c r="G108" s="138">
        <v>115609.19371144159</v>
      </c>
      <c r="H108" s="138">
        <v>3920.8062885584077</v>
      </c>
      <c r="I108" s="138">
        <v>0.35606557474408285</v>
      </c>
      <c r="K108">
        <v>52.333333333333336</v>
      </c>
      <c r="L108">
        <v>69520</v>
      </c>
    </row>
    <row r="109" spans="1:12" ht="15">
      <c r="A109" s="153">
        <v>3270</v>
      </c>
      <c r="B109" s="153">
        <v>5</v>
      </c>
      <c r="C109">
        <f t="shared" si="1"/>
        <v>16350</v>
      </c>
      <c r="D109" s="153">
        <v>88370</v>
      </c>
      <c r="F109">
        <v>80</v>
      </c>
      <c r="G109" s="138">
        <v>34516.925967424933</v>
      </c>
      <c r="H109" s="138">
        <v>-8436.9259674249333</v>
      </c>
      <c r="I109" s="138">
        <v>-0.76619416328496448</v>
      </c>
      <c r="K109">
        <v>53</v>
      </c>
      <c r="L109">
        <v>70020</v>
      </c>
    </row>
    <row r="110" spans="1:12" ht="15">
      <c r="A110" s="153">
        <v>3390</v>
      </c>
      <c r="B110" s="153">
        <v>6</v>
      </c>
      <c r="C110">
        <f t="shared" si="1"/>
        <v>20340</v>
      </c>
      <c r="D110" s="153">
        <v>82560</v>
      </c>
      <c r="F110">
        <v>81</v>
      </c>
      <c r="G110" s="138">
        <v>57901.098314186616</v>
      </c>
      <c r="H110" s="138">
        <v>-6401.0983141866163</v>
      </c>
      <c r="I110" s="138">
        <v>-0.58131174623071014</v>
      </c>
      <c r="K110">
        <v>53.666666666666664</v>
      </c>
      <c r="L110">
        <v>70200</v>
      </c>
    </row>
    <row r="111" spans="1:12" ht="15">
      <c r="A111" s="153">
        <v>2890</v>
      </c>
      <c r="B111" s="153">
        <v>12</v>
      </c>
      <c r="C111">
        <f t="shared" si="1"/>
        <v>34680</v>
      </c>
      <c r="D111" s="153">
        <v>129230</v>
      </c>
      <c r="F111">
        <v>82</v>
      </c>
      <c r="G111" s="138">
        <v>134695.19294969481</v>
      </c>
      <c r="H111" s="138">
        <v>19944.807050305186</v>
      </c>
      <c r="I111" s="138">
        <v>1.8112751977190571</v>
      </c>
      <c r="K111">
        <v>54.333333333333336</v>
      </c>
      <c r="L111">
        <v>70400</v>
      </c>
    </row>
    <row r="112" spans="1:12" ht="15">
      <c r="A112" s="153">
        <v>130</v>
      </c>
      <c r="B112" s="153">
        <v>9</v>
      </c>
      <c r="C112">
        <f t="shared" si="1"/>
        <v>1170</v>
      </c>
      <c r="D112" s="153">
        <v>31570</v>
      </c>
      <c r="F112">
        <v>83</v>
      </c>
      <c r="G112" s="138">
        <v>94030.508241714386</v>
      </c>
      <c r="H112" s="138">
        <v>22769.491758285614</v>
      </c>
      <c r="I112" s="138">
        <v>2.0677971755971516</v>
      </c>
      <c r="K112">
        <v>55</v>
      </c>
      <c r="L112">
        <v>70700</v>
      </c>
    </row>
    <row r="113" spans="1:12" ht="15">
      <c r="A113" s="153">
        <v>2970</v>
      </c>
      <c r="B113" s="153">
        <v>6</v>
      </c>
      <c r="C113">
        <f t="shared" si="1"/>
        <v>17820</v>
      </c>
      <c r="D113" s="153">
        <v>81310</v>
      </c>
      <c r="F113">
        <v>84</v>
      </c>
      <c r="G113" s="138">
        <v>67036.045834072793</v>
      </c>
      <c r="H113" s="138">
        <v>3363.9541659272072</v>
      </c>
      <c r="I113" s="138">
        <v>0.30549539695418687</v>
      </c>
      <c r="K113">
        <v>55.666666666666664</v>
      </c>
      <c r="L113">
        <v>72620</v>
      </c>
    </row>
    <row r="114" spans="1:12" ht="15">
      <c r="A114" s="153">
        <v>3100</v>
      </c>
      <c r="B114" s="153">
        <v>9</v>
      </c>
      <c r="C114">
        <f t="shared" si="1"/>
        <v>27900</v>
      </c>
      <c r="D114" s="153">
        <v>117420</v>
      </c>
      <c r="F114">
        <v>85</v>
      </c>
      <c r="G114" s="138">
        <v>38970.26781706536</v>
      </c>
      <c r="H114" s="138">
        <v>5639.7321829346402</v>
      </c>
      <c r="I114" s="138">
        <v>0.51216875645689253</v>
      </c>
      <c r="K114">
        <v>56.333333333333336</v>
      </c>
      <c r="L114">
        <v>73270</v>
      </c>
    </row>
    <row r="115" spans="1:12" ht="15">
      <c r="A115" s="153">
        <v>6700</v>
      </c>
      <c r="B115" s="153">
        <v>2</v>
      </c>
      <c r="C115">
        <f t="shared" si="1"/>
        <v>13400</v>
      </c>
      <c r="D115" s="153">
        <v>76880</v>
      </c>
      <c r="F115">
        <v>86</v>
      </c>
      <c r="G115" s="138">
        <v>49209.054378592074</v>
      </c>
      <c r="H115" s="138">
        <v>4160.9456214079255</v>
      </c>
      <c r="I115" s="138">
        <v>0.37787367830156887</v>
      </c>
      <c r="K115">
        <v>57</v>
      </c>
      <c r="L115">
        <v>73520</v>
      </c>
    </row>
    <row r="116" spans="1:12" ht="15">
      <c r="A116" s="153">
        <v>2720</v>
      </c>
      <c r="B116" s="153">
        <v>1</v>
      </c>
      <c r="C116">
        <f t="shared" si="1"/>
        <v>2720</v>
      </c>
      <c r="D116" s="153">
        <v>49030</v>
      </c>
      <c r="F116">
        <v>87</v>
      </c>
      <c r="G116" s="138">
        <v>55095.608863289905</v>
      </c>
      <c r="H116" s="138">
        <v>8074.3911367100955</v>
      </c>
      <c r="I116" s="138">
        <v>0.73327078901882869</v>
      </c>
      <c r="K116">
        <v>57.666666666666664</v>
      </c>
      <c r="L116">
        <v>73620</v>
      </c>
    </row>
    <row r="117" spans="1:12" ht="15">
      <c r="A117" s="153">
        <v>3460</v>
      </c>
      <c r="B117" s="153">
        <v>8</v>
      </c>
      <c r="C117">
        <f t="shared" si="1"/>
        <v>27680</v>
      </c>
      <c r="D117" s="153">
        <v>86110</v>
      </c>
      <c r="F117">
        <v>88</v>
      </c>
      <c r="G117" s="138">
        <v>103392.50444246813</v>
      </c>
      <c r="H117" s="138">
        <v>-11442.504442468125</v>
      </c>
      <c r="I117" s="138">
        <v>-1.0391438956595727</v>
      </c>
      <c r="K117">
        <v>58.333333333333336</v>
      </c>
      <c r="L117">
        <v>73860</v>
      </c>
    </row>
    <row r="118" spans="1:12" ht="15">
      <c r="A118" s="153">
        <v>2950</v>
      </c>
      <c r="B118" s="153">
        <v>7</v>
      </c>
      <c r="C118">
        <f t="shared" si="1"/>
        <v>20650</v>
      </c>
      <c r="D118" s="153">
        <v>70020</v>
      </c>
      <c r="F118">
        <v>89</v>
      </c>
      <c r="G118" s="138">
        <v>80036.796784200109</v>
      </c>
      <c r="H118" s="138">
        <v>-3006.796784200109</v>
      </c>
      <c r="I118" s="138">
        <v>-0.27306037235991926</v>
      </c>
      <c r="K118">
        <v>59</v>
      </c>
      <c r="L118">
        <v>73970</v>
      </c>
    </row>
    <row r="119" spans="1:12" ht="15">
      <c r="A119" s="153">
        <v>1250</v>
      </c>
      <c r="B119" s="153">
        <v>12</v>
      </c>
      <c r="C119">
        <f t="shared" si="1"/>
        <v>15000</v>
      </c>
      <c r="D119" s="153">
        <v>74390</v>
      </c>
      <c r="F119">
        <v>90</v>
      </c>
      <c r="G119" s="138">
        <v>84739.095174653281</v>
      </c>
      <c r="H119" s="138">
        <v>-4969.095174653281</v>
      </c>
      <c r="I119" s="138">
        <v>-0.4512652753297613</v>
      </c>
      <c r="K119">
        <v>59.666666666666664</v>
      </c>
      <c r="L119">
        <v>74390</v>
      </c>
    </row>
    <row r="120" spans="1:12" ht="15">
      <c r="A120" s="153">
        <v>4720</v>
      </c>
      <c r="B120" s="153">
        <v>11</v>
      </c>
      <c r="C120">
        <f t="shared" si="1"/>
        <v>51920</v>
      </c>
      <c r="D120" s="153">
        <v>160160</v>
      </c>
      <c r="F120">
        <v>91</v>
      </c>
      <c r="G120" s="138">
        <v>102531.71788648868</v>
      </c>
      <c r="H120" s="138">
        <v>10858.282113511319</v>
      </c>
      <c r="I120" s="138">
        <v>0.98608810967356919</v>
      </c>
      <c r="K120">
        <v>60.333333333333336</v>
      </c>
      <c r="L120">
        <v>76300</v>
      </c>
    </row>
    <row r="121" spans="1:12" ht="15">
      <c r="A121" s="153">
        <v>4130</v>
      </c>
      <c r="B121" s="153">
        <v>9</v>
      </c>
      <c r="C121">
        <f t="shared" si="1"/>
        <v>37170</v>
      </c>
      <c r="D121" s="153">
        <v>134520</v>
      </c>
      <c r="F121">
        <v>92</v>
      </c>
      <c r="G121" s="138">
        <v>65286.46567674126</v>
      </c>
      <c r="H121" s="138">
        <v>31633.53432325874</v>
      </c>
      <c r="I121" s="150">
        <v>2.8727796659750751</v>
      </c>
      <c r="K121">
        <v>61</v>
      </c>
      <c r="L121">
        <v>76880</v>
      </c>
    </row>
    <row r="122" spans="1:12" ht="15">
      <c r="A122" s="153">
        <v>4190</v>
      </c>
      <c r="B122" s="153">
        <v>6</v>
      </c>
      <c r="C122">
        <f t="shared" si="1"/>
        <v>25140</v>
      </c>
      <c r="D122" s="153">
        <v>115650</v>
      </c>
      <c r="F122">
        <v>93</v>
      </c>
      <c r="G122" s="138">
        <v>66161.026766330848</v>
      </c>
      <c r="H122" s="138">
        <v>-13511.026766330848</v>
      </c>
      <c r="I122" s="138">
        <v>-1.2269954588103633</v>
      </c>
      <c r="K122">
        <v>61.666666666666664</v>
      </c>
      <c r="L122">
        <v>77030</v>
      </c>
    </row>
    <row r="123" spans="1:12" ht="15">
      <c r="A123" s="153">
        <v>1640</v>
      </c>
      <c r="B123" s="153">
        <v>8</v>
      </c>
      <c r="C123">
        <f t="shared" si="1"/>
        <v>13120</v>
      </c>
      <c r="D123" s="153">
        <v>68970</v>
      </c>
      <c r="F123">
        <v>94</v>
      </c>
      <c r="G123" s="138">
        <v>76897.309096967554</v>
      </c>
      <c r="H123" s="138">
        <v>-18007.309096967554</v>
      </c>
      <c r="I123" s="138">
        <v>-1.6353225309592054</v>
      </c>
      <c r="K123">
        <v>62.333333333333336</v>
      </c>
      <c r="L123">
        <v>79310</v>
      </c>
    </row>
    <row r="124" spans="1:12" ht="15">
      <c r="A124" s="153">
        <v>5110</v>
      </c>
      <c r="B124" s="153">
        <v>3</v>
      </c>
      <c r="C124">
        <f t="shared" si="1"/>
        <v>15330</v>
      </c>
      <c r="D124" s="153">
        <v>70200</v>
      </c>
      <c r="F124">
        <v>95</v>
      </c>
      <c r="G124" s="138">
        <v>45500.566959329779</v>
      </c>
      <c r="H124" s="138">
        <v>1619.4330406702211</v>
      </c>
      <c r="I124" s="138">
        <v>0.14706780033190872</v>
      </c>
      <c r="K124">
        <v>63</v>
      </c>
      <c r="L124">
        <v>79770</v>
      </c>
    </row>
    <row r="125" spans="1:12" ht="15">
      <c r="A125" s="153">
        <v>900</v>
      </c>
      <c r="B125" s="153">
        <v>12</v>
      </c>
      <c r="C125">
        <f t="shared" si="1"/>
        <v>10800</v>
      </c>
      <c r="D125" s="153">
        <v>72620</v>
      </c>
      <c r="F125">
        <v>96</v>
      </c>
      <c r="G125" s="138">
        <v>42076.324098715384</v>
      </c>
      <c r="H125" s="138">
        <v>-3376.324098715384</v>
      </c>
      <c r="I125" s="138">
        <v>-0.30661876467592847</v>
      </c>
      <c r="K125">
        <v>63.666666666666664</v>
      </c>
      <c r="L125">
        <v>80430</v>
      </c>
    </row>
    <row r="126" spans="1:12" ht="15">
      <c r="A126" s="153">
        <v>3890</v>
      </c>
      <c r="B126" s="153">
        <v>3</v>
      </c>
      <c r="C126">
        <f t="shared" si="1"/>
        <v>11670</v>
      </c>
      <c r="D126" s="153">
        <v>61730</v>
      </c>
      <c r="F126">
        <v>97</v>
      </c>
      <c r="G126" s="138">
        <v>87522.914786617475</v>
      </c>
      <c r="H126" s="138">
        <v>-3412.9147866174753</v>
      </c>
      <c r="I126" s="138">
        <v>-0.30994172514866575</v>
      </c>
      <c r="K126">
        <v>64.333333333333329</v>
      </c>
      <c r="L126">
        <v>80540</v>
      </c>
    </row>
    <row r="127" spans="1:12" ht="15">
      <c r="A127" s="153">
        <v>6290</v>
      </c>
      <c r="B127" s="153">
        <v>0</v>
      </c>
      <c r="C127">
        <f t="shared" si="1"/>
        <v>0</v>
      </c>
      <c r="D127" s="153">
        <v>47840</v>
      </c>
      <c r="F127">
        <v>98</v>
      </c>
      <c r="G127" s="138">
        <v>50298.087911309849</v>
      </c>
      <c r="H127" s="138">
        <v>-14828.087911309849</v>
      </c>
      <c r="I127" s="138">
        <v>-1.3466035442515019</v>
      </c>
      <c r="K127">
        <v>64.999999999999986</v>
      </c>
      <c r="L127">
        <v>81310</v>
      </c>
    </row>
    <row r="128" spans="1:12" ht="15">
      <c r="A128" s="153">
        <v>1520</v>
      </c>
      <c r="B128" s="153">
        <v>7</v>
      </c>
      <c r="C128">
        <f t="shared" si="1"/>
        <v>10640</v>
      </c>
      <c r="D128" s="153">
        <v>49910</v>
      </c>
      <c r="F128">
        <v>99</v>
      </c>
      <c r="G128" s="138">
        <v>105530.47800060948</v>
      </c>
      <c r="H128" s="138">
        <v>-9090.4780006094807</v>
      </c>
      <c r="I128" s="138">
        <v>-0.82554608306740829</v>
      </c>
      <c r="K128">
        <v>65.666666666666657</v>
      </c>
      <c r="L128">
        <v>81460</v>
      </c>
    </row>
    <row r="129" spans="1:12" ht="15">
      <c r="A129" s="153">
        <v>2160</v>
      </c>
      <c r="B129" s="153">
        <v>11</v>
      </c>
      <c r="C129">
        <f t="shared" si="1"/>
        <v>23760</v>
      </c>
      <c r="D129" s="153">
        <v>80540</v>
      </c>
      <c r="F129">
        <v>100</v>
      </c>
      <c r="G129" s="138">
        <v>90566.334321441565</v>
      </c>
      <c r="H129" s="138">
        <v>-816.33432144156541</v>
      </c>
      <c r="I129" s="138">
        <v>-7.4134891640944639E-2</v>
      </c>
      <c r="K129">
        <v>66.333333333333329</v>
      </c>
      <c r="L129">
        <v>81460</v>
      </c>
    </row>
    <row r="130" spans="1:12" ht="15">
      <c r="A130" s="153">
        <v>3150</v>
      </c>
      <c r="B130" s="153">
        <v>2</v>
      </c>
      <c r="C130">
        <f t="shared" si="1"/>
        <v>6300</v>
      </c>
      <c r="D130" s="153">
        <v>66540</v>
      </c>
      <c r="F130">
        <v>101</v>
      </c>
      <c r="G130" s="138">
        <v>37961.605463361113</v>
      </c>
      <c r="H130" s="138">
        <v>-1961.6054633611129</v>
      </c>
      <c r="I130" s="138">
        <v>-0.17814197522867567</v>
      </c>
      <c r="K130">
        <v>66.999999999999986</v>
      </c>
      <c r="L130">
        <v>82230</v>
      </c>
    </row>
    <row r="131" spans="1:12" ht="15">
      <c r="A131" s="153">
        <v>2250</v>
      </c>
      <c r="B131" s="153">
        <v>6</v>
      </c>
      <c r="C131">
        <f t="shared" ref="C131:C151" si="2">A131*B131</f>
        <v>13500</v>
      </c>
      <c r="D131" s="153">
        <v>65410</v>
      </c>
      <c r="F131">
        <v>102</v>
      </c>
      <c r="G131" s="138">
        <v>83865.719525015185</v>
      </c>
      <c r="H131" s="138">
        <v>-2405.7195250151854</v>
      </c>
      <c r="I131" s="138">
        <v>-0.21847391641032701</v>
      </c>
      <c r="K131">
        <v>67.666666666666657</v>
      </c>
      <c r="L131">
        <v>82560</v>
      </c>
    </row>
    <row r="132" spans="1:12" ht="15">
      <c r="A132" s="153">
        <v>680</v>
      </c>
      <c r="B132" s="153">
        <v>11</v>
      </c>
      <c r="C132">
        <f t="shared" si="2"/>
        <v>7480</v>
      </c>
      <c r="D132" s="153">
        <v>57600</v>
      </c>
      <c r="F132">
        <v>103</v>
      </c>
      <c r="G132" s="138">
        <v>40731.476458166093</v>
      </c>
      <c r="H132" s="138">
        <v>14528.523541833907</v>
      </c>
      <c r="I132" s="138">
        <v>1.3193987931008098</v>
      </c>
      <c r="K132">
        <v>68.333333333333329</v>
      </c>
      <c r="L132">
        <v>83300</v>
      </c>
    </row>
    <row r="133" spans="1:12" ht="15">
      <c r="A133" s="153">
        <v>3110</v>
      </c>
      <c r="B133" s="153">
        <v>1</v>
      </c>
      <c r="C133">
        <f t="shared" si="2"/>
        <v>3110</v>
      </c>
      <c r="D133" s="153">
        <v>73860</v>
      </c>
      <c r="F133">
        <v>104</v>
      </c>
      <c r="G133" s="138">
        <v>63285.236856338866</v>
      </c>
      <c r="H133" s="138">
        <v>2954.7631436611337</v>
      </c>
      <c r="I133" s="138">
        <v>0.2683349697868303</v>
      </c>
      <c r="K133">
        <v>68.999999999999986</v>
      </c>
      <c r="L133">
        <v>83430</v>
      </c>
    </row>
    <row r="134" spans="1:12" ht="15">
      <c r="A134" s="153">
        <v>1410</v>
      </c>
      <c r="B134" s="153">
        <v>1</v>
      </c>
      <c r="C134">
        <f t="shared" si="2"/>
        <v>1410</v>
      </c>
      <c r="D134" s="153">
        <v>44090</v>
      </c>
      <c r="F134">
        <v>105</v>
      </c>
      <c r="G134" s="138">
        <v>41410.799791162091</v>
      </c>
      <c r="H134" s="138">
        <v>-6310.7997911620914</v>
      </c>
      <c r="I134" s="138">
        <v>-0.57311134224923954</v>
      </c>
      <c r="K134">
        <v>69.666666666666657</v>
      </c>
      <c r="L134">
        <v>84040</v>
      </c>
    </row>
    <row r="135" spans="1:12" ht="15">
      <c r="A135" s="153">
        <v>3720</v>
      </c>
      <c r="B135" s="153">
        <v>6</v>
      </c>
      <c r="C135">
        <f t="shared" si="2"/>
        <v>22320</v>
      </c>
      <c r="D135" s="153">
        <v>101750</v>
      </c>
      <c r="F135">
        <v>106</v>
      </c>
      <c r="G135" s="138">
        <v>105763.1529349537</v>
      </c>
      <c r="H135" s="138">
        <v>1096.8470650462987</v>
      </c>
      <c r="I135" s="138">
        <v>9.9609481284949439E-2</v>
      </c>
      <c r="K135">
        <v>70.333333333333329</v>
      </c>
      <c r="L135">
        <v>84050</v>
      </c>
    </row>
    <row r="136" spans="1:12" ht="15">
      <c r="A136" s="153">
        <v>1630</v>
      </c>
      <c r="B136" s="153">
        <v>5</v>
      </c>
      <c r="C136">
        <f t="shared" si="2"/>
        <v>8150</v>
      </c>
      <c r="D136" s="153">
        <v>38450</v>
      </c>
      <c r="F136">
        <v>107</v>
      </c>
      <c r="G136" s="138">
        <v>179725.1978069834</v>
      </c>
      <c r="H136" s="138">
        <v>-8285.1978069834004</v>
      </c>
      <c r="I136" s="138">
        <v>-0.75241506514126588</v>
      </c>
      <c r="K136">
        <v>70.999999999999986</v>
      </c>
      <c r="L136">
        <v>84110</v>
      </c>
    </row>
    <row r="137" spans="1:12" ht="15">
      <c r="A137" s="153">
        <v>5330</v>
      </c>
      <c r="B137" s="153">
        <v>2</v>
      </c>
      <c r="C137">
        <f t="shared" si="2"/>
        <v>10660</v>
      </c>
      <c r="D137" s="153">
        <v>79310</v>
      </c>
      <c r="F137">
        <v>108</v>
      </c>
      <c r="G137" s="138">
        <v>77532.546006420525</v>
      </c>
      <c r="H137" s="138">
        <v>10837.453993579475</v>
      </c>
      <c r="I137" s="138">
        <v>0.98419661696809868</v>
      </c>
      <c r="K137">
        <v>71.666666666666657</v>
      </c>
      <c r="L137">
        <v>85070</v>
      </c>
    </row>
    <row r="138" spans="1:12" ht="15">
      <c r="A138" s="153">
        <v>1830</v>
      </c>
      <c r="B138" s="153">
        <v>8</v>
      </c>
      <c r="C138">
        <f t="shared" si="2"/>
        <v>14640</v>
      </c>
      <c r="D138" s="153">
        <v>69520</v>
      </c>
      <c r="F138">
        <v>109</v>
      </c>
      <c r="G138" s="138">
        <v>86515.363854525116</v>
      </c>
      <c r="H138" s="138">
        <v>-3955.363854525116</v>
      </c>
      <c r="I138" s="138">
        <v>-0.3592038985178434</v>
      </c>
      <c r="K138">
        <v>72.333333333333329</v>
      </c>
      <c r="L138">
        <v>85860</v>
      </c>
    </row>
    <row r="139" spans="1:12" ht="15">
      <c r="A139" s="153">
        <v>2520</v>
      </c>
      <c r="B139" s="153">
        <v>9</v>
      </c>
      <c r="C139">
        <f t="shared" si="2"/>
        <v>22680</v>
      </c>
      <c r="D139" s="153">
        <v>83300</v>
      </c>
      <c r="F139">
        <v>110</v>
      </c>
      <c r="G139" s="138">
        <v>114500.33077823959</v>
      </c>
      <c r="H139" s="138">
        <v>14729.669221760414</v>
      </c>
      <c r="I139" s="138">
        <v>1.3376657124177176</v>
      </c>
      <c r="K139">
        <v>72.999999999999986</v>
      </c>
      <c r="L139">
        <v>86110</v>
      </c>
    </row>
    <row r="140" spans="1:12" ht="15">
      <c r="A140" s="153">
        <v>4230</v>
      </c>
      <c r="B140" s="153">
        <v>12</v>
      </c>
      <c r="C140">
        <f t="shared" si="2"/>
        <v>50760</v>
      </c>
      <c r="D140" s="153">
        <v>149750</v>
      </c>
      <c r="F140">
        <v>111</v>
      </c>
      <c r="G140" s="138">
        <v>30260.801153604156</v>
      </c>
      <c r="H140" s="138">
        <v>1309.1988463958442</v>
      </c>
      <c r="I140" s="138">
        <v>0.11889407570492938</v>
      </c>
      <c r="K140">
        <v>73.666666666666657</v>
      </c>
      <c r="L140">
        <v>88370</v>
      </c>
    </row>
    <row r="141" spans="1:12" ht="15">
      <c r="A141" s="153">
        <v>1160</v>
      </c>
      <c r="B141" s="153">
        <v>5</v>
      </c>
      <c r="C141">
        <f t="shared" si="2"/>
        <v>5800</v>
      </c>
      <c r="D141" s="153">
        <v>50280</v>
      </c>
      <c r="F141">
        <v>112</v>
      </c>
      <c r="G141" s="138">
        <v>79462.507329878586</v>
      </c>
      <c r="H141" s="138">
        <v>1847.4926701214135</v>
      </c>
      <c r="I141" s="138">
        <v>0.16777889316845851</v>
      </c>
      <c r="K141">
        <v>74.333333333333329</v>
      </c>
      <c r="L141">
        <v>88560</v>
      </c>
    </row>
    <row r="142" spans="1:12" ht="15">
      <c r="A142" s="153">
        <v>3350</v>
      </c>
      <c r="B142" s="153">
        <v>9</v>
      </c>
      <c r="C142">
        <f t="shared" si="2"/>
        <v>30150</v>
      </c>
      <c r="D142" s="153">
        <v>93760</v>
      </c>
      <c r="F142">
        <v>113</v>
      </c>
      <c r="G142" s="138">
        <v>101335.17952998396</v>
      </c>
      <c r="H142" s="138">
        <v>16084.820470016042</v>
      </c>
      <c r="I142" s="138">
        <v>1.4607329268025206</v>
      </c>
      <c r="K142">
        <v>74.999999999999986</v>
      </c>
      <c r="L142">
        <v>89750</v>
      </c>
    </row>
    <row r="143" spans="1:12" ht="15">
      <c r="A143" s="153">
        <v>4970</v>
      </c>
      <c r="B143" s="153">
        <v>9</v>
      </c>
      <c r="C143">
        <f t="shared" si="2"/>
        <v>44730</v>
      </c>
      <c r="D143" s="153">
        <v>150700</v>
      </c>
      <c r="F143">
        <v>114</v>
      </c>
      <c r="G143" s="138">
        <v>81582.122377127758</v>
      </c>
      <c r="H143" s="138">
        <v>-4702.1223771277582</v>
      </c>
      <c r="I143" s="138">
        <v>-0.42702030743390734</v>
      </c>
      <c r="K143">
        <v>75.666666666666657</v>
      </c>
      <c r="L143">
        <v>89890</v>
      </c>
    </row>
    <row r="144" spans="1:12" ht="15">
      <c r="A144" s="153">
        <v>590</v>
      </c>
      <c r="B144" s="153">
        <v>5</v>
      </c>
      <c r="C144">
        <f t="shared" si="2"/>
        <v>2950</v>
      </c>
      <c r="D144" s="153">
        <v>45330</v>
      </c>
      <c r="F144">
        <v>115</v>
      </c>
      <c r="G144" s="138">
        <v>46969.195822180831</v>
      </c>
      <c r="H144" s="138">
        <v>2060.8041778191691</v>
      </c>
      <c r="I144" s="138">
        <v>0.18715064453744909</v>
      </c>
      <c r="K144">
        <v>76.333333333333329</v>
      </c>
      <c r="L144">
        <v>91640</v>
      </c>
    </row>
    <row r="145" spans="1:12" ht="15">
      <c r="A145" s="153">
        <v>3280</v>
      </c>
      <c r="B145" s="153">
        <v>0</v>
      </c>
      <c r="C145">
        <f t="shared" si="2"/>
        <v>0</v>
      </c>
      <c r="D145" s="153">
        <v>51290</v>
      </c>
      <c r="F145">
        <v>116</v>
      </c>
      <c r="G145" s="138">
        <v>102530.45044520065</v>
      </c>
      <c r="H145" s="138">
        <v>-16420.450445200651</v>
      </c>
      <c r="I145" s="138">
        <v>-1.4912129534144423</v>
      </c>
      <c r="K145">
        <v>76.999999999999986</v>
      </c>
      <c r="L145">
        <v>91950</v>
      </c>
    </row>
    <row r="146" spans="1:12" ht="15">
      <c r="A146" s="153">
        <v>3390</v>
      </c>
      <c r="B146" s="153">
        <v>3</v>
      </c>
      <c r="C146">
        <f t="shared" si="2"/>
        <v>10170</v>
      </c>
      <c r="D146" s="153">
        <v>55350</v>
      </c>
      <c r="F146">
        <v>117</v>
      </c>
      <c r="G146" s="138">
        <v>85332.959499610704</v>
      </c>
      <c r="H146" s="138">
        <v>-15312.959499610704</v>
      </c>
      <c r="I146" s="138">
        <v>-1.3906368547645032</v>
      </c>
      <c r="K146">
        <v>77.666666666666657</v>
      </c>
      <c r="L146">
        <v>93760</v>
      </c>
    </row>
    <row r="147" spans="1:12" ht="15">
      <c r="A147" s="153">
        <v>4180</v>
      </c>
      <c r="B147" s="153">
        <v>9</v>
      </c>
      <c r="C147">
        <f t="shared" si="2"/>
        <v>37620</v>
      </c>
      <c r="D147" s="153">
        <v>130040</v>
      </c>
      <c r="F147">
        <v>118</v>
      </c>
      <c r="G147" s="138">
        <v>63547.140068721776</v>
      </c>
      <c r="H147" s="138">
        <v>10842.859931278224</v>
      </c>
      <c r="I147" s="138">
        <v>0.98468755382446749</v>
      </c>
      <c r="K147">
        <v>78.333333333333329</v>
      </c>
      <c r="L147">
        <v>94860</v>
      </c>
    </row>
    <row r="148" spans="1:12" ht="15">
      <c r="A148" s="153">
        <v>1150</v>
      </c>
      <c r="B148" s="153">
        <v>5</v>
      </c>
      <c r="C148">
        <f t="shared" si="2"/>
        <v>5750</v>
      </c>
      <c r="D148" s="153">
        <v>49660</v>
      </c>
      <c r="F148">
        <v>119</v>
      </c>
      <c r="G148" s="138">
        <v>160938.76412395711</v>
      </c>
      <c r="H148" s="138">
        <v>-778.7641239571094</v>
      </c>
      <c r="I148" s="138">
        <v>-7.0722977617140595E-2</v>
      </c>
      <c r="K148">
        <v>78.999999999999986</v>
      </c>
      <c r="L148">
        <v>96440</v>
      </c>
    </row>
    <row r="149" spans="1:12" ht="15">
      <c r="A149" s="153">
        <v>1020</v>
      </c>
      <c r="B149" s="153">
        <v>5</v>
      </c>
      <c r="C149">
        <f t="shared" si="2"/>
        <v>5100</v>
      </c>
      <c r="D149" s="153">
        <v>53490</v>
      </c>
      <c r="F149">
        <v>120</v>
      </c>
      <c r="G149" s="138">
        <v>125983.869673981</v>
      </c>
      <c r="H149" s="138">
        <v>8536.1303260190034</v>
      </c>
      <c r="I149" s="138">
        <v>0.77520334516242551</v>
      </c>
      <c r="K149">
        <v>79.666666666666657</v>
      </c>
      <c r="L149">
        <v>96920</v>
      </c>
    </row>
    <row r="150" spans="1:12" ht="15">
      <c r="A150" s="153">
        <v>3790</v>
      </c>
      <c r="B150" s="153">
        <v>10</v>
      </c>
      <c r="C150">
        <f t="shared" si="2"/>
        <v>37900</v>
      </c>
      <c r="D150" s="153">
        <v>125550</v>
      </c>
      <c r="F150">
        <v>121</v>
      </c>
      <c r="G150" s="138">
        <v>99949.376282423254</v>
      </c>
      <c r="H150" s="138">
        <v>15700.623717576746</v>
      </c>
      <c r="I150" s="138">
        <v>1.4258423386417864</v>
      </c>
      <c r="K150">
        <v>80.333333333333329</v>
      </c>
      <c r="L150">
        <v>100370</v>
      </c>
    </row>
    <row r="151" spans="1:12" ht="15">
      <c r="A151" s="153">
        <v>3450</v>
      </c>
      <c r="B151" s="153">
        <v>11</v>
      </c>
      <c r="C151">
        <f t="shared" si="2"/>
        <v>37950</v>
      </c>
      <c r="D151" s="153">
        <v>129130</v>
      </c>
      <c r="F151">
        <v>122</v>
      </c>
      <c r="G151" s="138">
        <v>63306.993569530248</v>
      </c>
      <c r="H151" s="138">
        <v>5663.0064304697516</v>
      </c>
      <c r="I151" s="138">
        <v>0.51428239271316689</v>
      </c>
      <c r="K151">
        <v>80.999999999999986</v>
      </c>
      <c r="L151">
        <v>101750</v>
      </c>
    </row>
    <row r="152" spans="1:12">
      <c r="F152">
        <v>123</v>
      </c>
      <c r="G152" s="138">
        <v>81360.959687538911</v>
      </c>
      <c r="H152" s="138">
        <v>-11160.959687538911</v>
      </c>
      <c r="I152" s="138">
        <v>-1.0135755845515757</v>
      </c>
      <c r="K152">
        <v>81.666666666666657</v>
      </c>
      <c r="L152">
        <v>106860</v>
      </c>
    </row>
    <row r="153" spans="1:12">
      <c r="F153">
        <v>124</v>
      </c>
      <c r="G153" s="138">
        <v>52672.983514861262</v>
      </c>
      <c r="H153" s="138">
        <v>19947.016485138738</v>
      </c>
      <c r="I153" s="138">
        <v>1.8114758461637823</v>
      </c>
      <c r="K153">
        <v>82.333333333333329</v>
      </c>
      <c r="L153">
        <v>113390</v>
      </c>
    </row>
    <row r="154" spans="1:12">
      <c r="F154">
        <v>125</v>
      </c>
      <c r="G154" s="138">
        <v>69582.757681164512</v>
      </c>
      <c r="H154" s="138">
        <v>-7852.7576811645122</v>
      </c>
      <c r="I154" s="138">
        <v>-0.7131432851526861</v>
      </c>
      <c r="K154">
        <v>82.999999999999986</v>
      </c>
      <c r="L154">
        <v>115650</v>
      </c>
    </row>
    <row r="155" spans="1:12">
      <c r="F155">
        <v>126</v>
      </c>
      <c r="G155" s="138">
        <v>50292.323366998651</v>
      </c>
      <c r="H155" s="138">
        <v>-2452.3233669986512</v>
      </c>
      <c r="I155" s="138">
        <v>-0.22270621521824041</v>
      </c>
      <c r="K155">
        <v>83.666666666666657</v>
      </c>
      <c r="L155">
        <v>116800</v>
      </c>
    </row>
    <row r="156" spans="1:12">
      <c r="F156">
        <v>127</v>
      </c>
      <c r="G156" s="138">
        <v>57917.095691020499</v>
      </c>
      <c r="H156" s="138">
        <v>-8007.0956910204986</v>
      </c>
      <c r="I156" s="138">
        <v>-0.72715939514123529</v>
      </c>
      <c r="K156">
        <v>84.333333333333329</v>
      </c>
      <c r="L156">
        <v>117420</v>
      </c>
    </row>
    <row r="157" spans="1:12">
      <c r="F157">
        <v>128</v>
      </c>
      <c r="G157" s="138">
        <v>87493.384215071201</v>
      </c>
      <c r="H157" s="138">
        <v>-6953.3842150712007</v>
      </c>
      <c r="I157" s="138">
        <v>-0.63146724544406885</v>
      </c>
      <c r="K157">
        <v>84.999999999999986</v>
      </c>
      <c r="L157">
        <v>119530</v>
      </c>
    </row>
    <row r="158" spans="1:12">
      <c r="F158">
        <v>129</v>
      </c>
      <c r="G158" s="138">
        <v>55756.416445711649</v>
      </c>
      <c r="H158" s="138">
        <v>10783.583554288351</v>
      </c>
      <c r="I158" s="138">
        <v>0.97930440666332419</v>
      </c>
      <c r="K158">
        <v>85.666666666666657</v>
      </c>
      <c r="L158">
        <v>121670</v>
      </c>
    </row>
    <row r="159" spans="1:12">
      <c r="F159">
        <v>130</v>
      </c>
      <c r="G159" s="138">
        <v>67371.89614477026</v>
      </c>
      <c r="H159" s="138">
        <v>-1961.8961447702604</v>
      </c>
      <c r="I159" s="138">
        <v>-0.1781683732793311</v>
      </c>
      <c r="K159">
        <v>86.333333333333329</v>
      </c>
      <c r="L159">
        <v>124810</v>
      </c>
    </row>
    <row r="160" spans="1:12">
      <c r="F160">
        <v>131</v>
      </c>
      <c r="G160" s="138">
        <v>45032.773955246521</v>
      </c>
      <c r="H160" s="138">
        <v>12567.226044753479</v>
      </c>
      <c r="I160" s="138">
        <v>1.1412847856376047</v>
      </c>
      <c r="K160">
        <v>86.999999999999986</v>
      </c>
      <c r="L160">
        <v>125550</v>
      </c>
    </row>
    <row r="161" spans="6:12">
      <c r="F161">
        <v>132</v>
      </c>
      <c r="G161" s="138">
        <v>48878.413343887172</v>
      </c>
      <c r="H161" s="138">
        <v>24981.586656112828</v>
      </c>
      <c r="I161" s="150">
        <v>2.2686871923984921</v>
      </c>
      <c r="K161">
        <v>87.666666666666657</v>
      </c>
      <c r="L161">
        <v>127340</v>
      </c>
    </row>
    <row r="162" spans="6:12">
      <c r="F162">
        <v>133</v>
      </c>
      <c r="G162" s="138">
        <v>40556.18312106462</v>
      </c>
      <c r="H162" s="138">
        <v>3533.8168789353804</v>
      </c>
      <c r="I162" s="138">
        <v>0.32092137316508568</v>
      </c>
      <c r="K162">
        <v>88.333333333333329</v>
      </c>
      <c r="L162">
        <v>129130</v>
      </c>
    </row>
    <row r="163" spans="6:12">
      <c r="F163">
        <v>134</v>
      </c>
      <c r="G163" s="138">
        <v>92056.893981033092</v>
      </c>
      <c r="H163" s="138">
        <v>9693.1060189669079</v>
      </c>
      <c r="I163" s="138">
        <v>0.88027337024287844</v>
      </c>
      <c r="K163">
        <v>88.999999999999986</v>
      </c>
      <c r="L163">
        <v>129230</v>
      </c>
    </row>
    <row r="164" spans="6:12">
      <c r="F164">
        <v>135</v>
      </c>
      <c r="G164" s="138">
        <v>53895.064734617095</v>
      </c>
      <c r="H164" s="138">
        <v>-15445.064734617095</v>
      </c>
      <c r="I164" s="138">
        <v>-1.4026339091883644</v>
      </c>
      <c r="K164">
        <v>89.666666666666657</v>
      </c>
      <c r="L164">
        <v>130040</v>
      </c>
    </row>
    <row r="165" spans="6:12">
      <c r="F165">
        <v>136</v>
      </c>
      <c r="G165" s="138">
        <v>71615.582341623522</v>
      </c>
      <c r="H165" s="138">
        <v>7694.4176583764784</v>
      </c>
      <c r="I165" s="138">
        <v>0.69876373485877408</v>
      </c>
      <c r="K165">
        <v>90.333333333333329</v>
      </c>
      <c r="L165">
        <v>133500</v>
      </c>
    </row>
    <row r="166" spans="6:12">
      <c r="F166">
        <v>137</v>
      </c>
      <c r="G166" s="138">
        <v>67401.750056550794</v>
      </c>
      <c r="H166" s="138">
        <v>2118.2499434492056</v>
      </c>
      <c r="I166" s="138">
        <v>0.19236754587107593</v>
      </c>
      <c r="K166">
        <v>90.999999999999986</v>
      </c>
      <c r="L166">
        <v>134520</v>
      </c>
    </row>
    <row r="167" spans="6:12">
      <c r="F167">
        <v>138</v>
      </c>
      <c r="G167" s="138">
        <v>87455.334594529326</v>
      </c>
      <c r="H167" s="138">
        <v>-4155.3345945293258</v>
      </c>
      <c r="I167" s="138">
        <v>-0.37736411639940015</v>
      </c>
      <c r="K167">
        <v>91.666666666666657</v>
      </c>
      <c r="L167">
        <v>135360</v>
      </c>
    </row>
    <row r="168" spans="6:12">
      <c r="F168">
        <v>139</v>
      </c>
      <c r="G168" s="138">
        <v>156132.81587016268</v>
      </c>
      <c r="H168" s="138">
        <v>-6382.8158701626817</v>
      </c>
      <c r="I168" s="138">
        <v>-0.57965143749316672</v>
      </c>
      <c r="K168">
        <v>92.333333333333329</v>
      </c>
      <c r="L168">
        <v>139600</v>
      </c>
    </row>
    <row r="169" spans="6:12">
      <c r="F169">
        <v>140</v>
      </c>
      <c r="G169" s="138">
        <v>47120.90851647831</v>
      </c>
      <c r="H169" s="138">
        <v>3159.09148352169</v>
      </c>
      <c r="I169" s="138">
        <v>0.28689092037823366</v>
      </c>
      <c r="K169">
        <v>92.999999999999986</v>
      </c>
      <c r="L169">
        <v>140770</v>
      </c>
    </row>
    <row r="170" spans="6:12">
      <c r="F170">
        <v>141</v>
      </c>
      <c r="G170" s="138">
        <v>107317.87131250752</v>
      </c>
      <c r="H170" s="138">
        <v>-13557.871312507516</v>
      </c>
      <c r="I170" s="138">
        <v>-1.2312496170192744</v>
      </c>
      <c r="K170">
        <v>93.666666666666657</v>
      </c>
      <c r="L170">
        <v>142130</v>
      </c>
    </row>
    <row r="171" spans="6:12">
      <c r="F171">
        <v>142</v>
      </c>
      <c r="G171" s="138">
        <v>146085.71406326012</v>
      </c>
      <c r="H171" s="138">
        <v>4614.2859367398778</v>
      </c>
      <c r="I171" s="138">
        <v>0.41904349594963369</v>
      </c>
      <c r="K171">
        <v>94.333333333333329</v>
      </c>
      <c r="L171">
        <v>143830</v>
      </c>
    </row>
    <row r="172" spans="6:12">
      <c r="F172">
        <v>143</v>
      </c>
      <c r="G172" s="138">
        <v>38905.442464692977</v>
      </c>
      <c r="H172" s="138">
        <v>6424.5575353070235</v>
      </c>
      <c r="I172" s="138">
        <v>0.58344218074762622</v>
      </c>
      <c r="K172">
        <v>94.999999999999986</v>
      </c>
      <c r="L172">
        <v>149750</v>
      </c>
    </row>
    <row r="173" spans="6:12">
      <c r="F173">
        <v>144</v>
      </c>
      <c r="G173" s="138">
        <v>42719.126210265495</v>
      </c>
      <c r="H173" s="138">
        <v>8570.8737897345054</v>
      </c>
      <c r="I173" s="138">
        <v>0.77835855112415875</v>
      </c>
      <c r="K173">
        <v>95.666666666666657</v>
      </c>
      <c r="L173">
        <v>150700</v>
      </c>
    </row>
    <row r="174" spans="6:12">
      <c r="F174">
        <v>145</v>
      </c>
      <c r="G174" s="138">
        <v>64755.625711338937</v>
      </c>
      <c r="H174" s="138">
        <v>-9405.6257113389365</v>
      </c>
      <c r="I174" s="138">
        <v>-0.85416602562300548</v>
      </c>
      <c r="K174">
        <v>96.333333333333329</v>
      </c>
      <c r="L174">
        <v>154640</v>
      </c>
    </row>
    <row r="175" spans="6:12">
      <c r="F175">
        <v>146</v>
      </c>
      <c r="G175" s="138">
        <v>127180.40803048571</v>
      </c>
      <c r="H175" s="138">
        <v>2859.5919695142948</v>
      </c>
      <c r="I175" s="138">
        <v>0.25969205903641857</v>
      </c>
      <c r="K175">
        <v>96.999999999999986</v>
      </c>
      <c r="L175">
        <v>160160</v>
      </c>
    </row>
    <row r="176" spans="6:12">
      <c r="F176">
        <v>147</v>
      </c>
      <c r="G176" s="138">
        <v>46976.777533113651</v>
      </c>
      <c r="H176" s="138">
        <v>2683.2224668863491</v>
      </c>
      <c r="I176" s="138">
        <v>0.24367517278937134</v>
      </c>
      <c r="K176">
        <v>97.666666666666657</v>
      </c>
      <c r="L176">
        <v>164900</v>
      </c>
    </row>
    <row r="177" spans="6:12">
      <c r="F177">
        <v>148</v>
      </c>
      <c r="G177" s="138">
        <v>45103.07474937314</v>
      </c>
      <c r="H177" s="138">
        <v>8386.9252506268604</v>
      </c>
      <c r="I177" s="138">
        <v>0.76165337941194433</v>
      </c>
      <c r="K177">
        <v>98.333333333333329</v>
      </c>
      <c r="L177">
        <v>167100</v>
      </c>
    </row>
    <row r="178" spans="6:12">
      <c r="F178">
        <v>149</v>
      </c>
      <c r="G178" s="138">
        <v>126052.42177684057</v>
      </c>
      <c r="H178" s="138">
        <v>-502.42177684056514</v>
      </c>
      <c r="I178" s="138">
        <v>-4.5627119926002484E-2</v>
      </c>
      <c r="K178">
        <v>98.999999999999986</v>
      </c>
      <c r="L178">
        <v>167330</v>
      </c>
    </row>
    <row r="179" spans="6:12" ht="14" thickBot="1">
      <c r="F179" s="134">
        <v>150</v>
      </c>
      <c r="G179" s="139">
        <v>124502.97018478325</v>
      </c>
      <c r="H179" s="139">
        <v>4627.0298152167525</v>
      </c>
      <c r="I179" s="139">
        <v>0.42020082331558362</v>
      </c>
      <c r="K179" s="134">
        <v>99.666666666666657</v>
      </c>
      <c r="L179" s="134">
        <v>171440</v>
      </c>
    </row>
  </sheetData>
  <sortState xmlns:xlrd2="http://schemas.microsoft.com/office/spreadsheetml/2017/richdata2" ref="L30:L179">
    <sortCondition ref="L30"/>
  </sortState>
  <mergeCells count="9">
    <mergeCell ref="F25:K25"/>
    <mergeCell ref="S4:Z4"/>
    <mergeCell ref="U5:W5"/>
    <mergeCell ref="U6:W6"/>
    <mergeCell ref="N33:Q33"/>
    <mergeCell ref="S33:Z33"/>
    <mergeCell ref="S19:Z19"/>
    <mergeCell ref="U20:W20"/>
    <mergeCell ref="U21:W2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32"/>
  <sheetViews>
    <sheetView topLeftCell="D1" zoomScale="88" zoomScaleNormal="171" workbookViewId="0">
      <selection activeCell="J34" sqref="J34"/>
    </sheetView>
  </sheetViews>
  <sheetFormatPr baseColWidth="10" defaultColWidth="8.83203125" defaultRowHeight="13"/>
  <cols>
    <col min="1" max="1" width="38.33203125" bestFit="1" customWidth="1"/>
    <col min="2" max="2" width="13" bestFit="1" customWidth="1"/>
    <col min="6" max="6" width="13.6640625" customWidth="1"/>
    <col min="7" max="8" width="15.1640625" customWidth="1"/>
    <col min="257" max="257" width="38.33203125" bestFit="1" customWidth="1"/>
    <col min="262" max="262" width="13.6640625" customWidth="1"/>
    <col min="263" max="264" width="15.1640625" customWidth="1"/>
    <col min="513" max="513" width="38.33203125" bestFit="1" customWidth="1"/>
    <col min="518" max="518" width="13.6640625" customWidth="1"/>
    <col min="519" max="520" width="15.1640625" customWidth="1"/>
    <col min="769" max="769" width="38.33203125" bestFit="1" customWidth="1"/>
    <col min="774" max="774" width="13.6640625" customWidth="1"/>
    <col min="775" max="776" width="15.1640625" customWidth="1"/>
    <col min="1025" max="1025" width="38.33203125" bestFit="1" customWidth="1"/>
    <col min="1030" max="1030" width="13.6640625" customWidth="1"/>
    <col min="1031" max="1032" width="15.1640625" customWidth="1"/>
    <col min="1281" max="1281" width="38.33203125" bestFit="1" customWidth="1"/>
    <col min="1286" max="1286" width="13.6640625" customWidth="1"/>
    <col min="1287" max="1288" width="15.1640625" customWidth="1"/>
    <col min="1537" max="1537" width="38.33203125" bestFit="1" customWidth="1"/>
    <col min="1542" max="1542" width="13.6640625" customWidth="1"/>
    <col min="1543" max="1544" width="15.1640625" customWidth="1"/>
    <col min="1793" max="1793" width="38.33203125" bestFit="1" customWidth="1"/>
    <col min="1798" max="1798" width="13.6640625" customWidth="1"/>
    <col min="1799" max="1800" width="15.1640625" customWidth="1"/>
    <col min="2049" max="2049" width="38.33203125" bestFit="1" customWidth="1"/>
    <col min="2054" max="2054" width="13.6640625" customWidth="1"/>
    <col min="2055" max="2056" width="15.1640625" customWidth="1"/>
    <col min="2305" max="2305" width="38.33203125" bestFit="1" customWidth="1"/>
    <col min="2310" max="2310" width="13.6640625" customWidth="1"/>
    <col min="2311" max="2312" width="15.1640625" customWidth="1"/>
    <col min="2561" max="2561" width="38.33203125" bestFit="1" customWidth="1"/>
    <col min="2566" max="2566" width="13.6640625" customWidth="1"/>
    <col min="2567" max="2568" width="15.1640625" customWidth="1"/>
    <col min="2817" max="2817" width="38.33203125" bestFit="1" customWidth="1"/>
    <col min="2822" max="2822" width="13.6640625" customWidth="1"/>
    <col min="2823" max="2824" width="15.1640625" customWidth="1"/>
    <col min="3073" max="3073" width="38.33203125" bestFit="1" customWidth="1"/>
    <col min="3078" max="3078" width="13.6640625" customWidth="1"/>
    <col min="3079" max="3080" width="15.1640625" customWidth="1"/>
    <col min="3329" max="3329" width="38.33203125" bestFit="1" customWidth="1"/>
    <col min="3334" max="3334" width="13.6640625" customWidth="1"/>
    <col min="3335" max="3336" width="15.1640625" customWidth="1"/>
    <col min="3585" max="3585" width="38.33203125" bestFit="1" customWidth="1"/>
    <col min="3590" max="3590" width="13.6640625" customWidth="1"/>
    <col min="3591" max="3592" width="15.1640625" customWidth="1"/>
    <col min="3841" max="3841" width="38.33203125" bestFit="1" customWidth="1"/>
    <col min="3846" max="3846" width="13.6640625" customWidth="1"/>
    <col min="3847" max="3848" width="15.1640625" customWidth="1"/>
    <col min="4097" max="4097" width="38.33203125" bestFit="1" customWidth="1"/>
    <col min="4102" max="4102" width="13.6640625" customWidth="1"/>
    <col min="4103" max="4104" width="15.1640625" customWidth="1"/>
    <col min="4353" max="4353" width="38.33203125" bestFit="1" customWidth="1"/>
    <col min="4358" max="4358" width="13.6640625" customWidth="1"/>
    <col min="4359" max="4360" width="15.1640625" customWidth="1"/>
    <col min="4609" max="4609" width="38.33203125" bestFit="1" customWidth="1"/>
    <col min="4614" max="4614" width="13.6640625" customWidth="1"/>
    <col min="4615" max="4616" width="15.1640625" customWidth="1"/>
    <col min="4865" max="4865" width="38.33203125" bestFit="1" customWidth="1"/>
    <col min="4870" max="4870" width="13.6640625" customWidth="1"/>
    <col min="4871" max="4872" width="15.1640625" customWidth="1"/>
    <col min="5121" max="5121" width="38.33203125" bestFit="1" customWidth="1"/>
    <col min="5126" max="5126" width="13.6640625" customWidth="1"/>
    <col min="5127" max="5128" width="15.1640625" customWidth="1"/>
    <col min="5377" max="5377" width="38.33203125" bestFit="1" customWidth="1"/>
    <col min="5382" max="5382" width="13.6640625" customWidth="1"/>
    <col min="5383" max="5384" width="15.1640625" customWidth="1"/>
    <col min="5633" max="5633" width="38.33203125" bestFit="1" customWidth="1"/>
    <col min="5638" max="5638" width="13.6640625" customWidth="1"/>
    <col min="5639" max="5640" width="15.1640625" customWidth="1"/>
    <col min="5889" max="5889" width="38.33203125" bestFit="1" customWidth="1"/>
    <col min="5894" max="5894" width="13.6640625" customWidth="1"/>
    <col min="5895" max="5896" width="15.1640625" customWidth="1"/>
    <col min="6145" max="6145" width="38.33203125" bestFit="1" customWidth="1"/>
    <col min="6150" max="6150" width="13.6640625" customWidth="1"/>
    <col min="6151" max="6152" width="15.1640625" customWidth="1"/>
    <col min="6401" max="6401" width="38.33203125" bestFit="1" customWidth="1"/>
    <col min="6406" max="6406" width="13.6640625" customWidth="1"/>
    <col min="6407" max="6408" width="15.1640625" customWidth="1"/>
    <col min="6657" max="6657" width="38.33203125" bestFit="1" customWidth="1"/>
    <col min="6662" max="6662" width="13.6640625" customWidth="1"/>
    <col min="6663" max="6664" width="15.1640625" customWidth="1"/>
    <col min="6913" max="6913" width="38.33203125" bestFit="1" customWidth="1"/>
    <col min="6918" max="6918" width="13.6640625" customWidth="1"/>
    <col min="6919" max="6920" width="15.1640625" customWidth="1"/>
    <col min="7169" max="7169" width="38.33203125" bestFit="1" customWidth="1"/>
    <col min="7174" max="7174" width="13.6640625" customWidth="1"/>
    <col min="7175" max="7176" width="15.1640625" customWidth="1"/>
    <col min="7425" max="7425" width="38.33203125" bestFit="1" customWidth="1"/>
    <col min="7430" max="7430" width="13.6640625" customWidth="1"/>
    <col min="7431" max="7432" width="15.1640625" customWidth="1"/>
    <col min="7681" max="7681" width="38.33203125" bestFit="1" customWidth="1"/>
    <col min="7686" max="7686" width="13.6640625" customWidth="1"/>
    <col min="7687" max="7688" width="15.1640625" customWidth="1"/>
    <col min="7937" max="7937" width="38.33203125" bestFit="1" customWidth="1"/>
    <col min="7942" max="7942" width="13.6640625" customWidth="1"/>
    <col min="7943" max="7944" width="15.1640625" customWidth="1"/>
    <col min="8193" max="8193" width="38.33203125" bestFit="1" customWidth="1"/>
    <col min="8198" max="8198" width="13.6640625" customWidth="1"/>
    <col min="8199" max="8200" width="15.1640625" customWidth="1"/>
    <col min="8449" max="8449" width="38.33203125" bestFit="1" customWidth="1"/>
    <col min="8454" max="8454" width="13.6640625" customWidth="1"/>
    <col min="8455" max="8456" width="15.1640625" customWidth="1"/>
    <col min="8705" max="8705" width="38.33203125" bestFit="1" customWidth="1"/>
    <col min="8710" max="8710" width="13.6640625" customWidth="1"/>
    <col min="8711" max="8712" width="15.1640625" customWidth="1"/>
    <col min="8961" max="8961" width="38.33203125" bestFit="1" customWidth="1"/>
    <col min="8966" max="8966" width="13.6640625" customWidth="1"/>
    <col min="8967" max="8968" width="15.1640625" customWidth="1"/>
    <col min="9217" max="9217" width="38.33203125" bestFit="1" customWidth="1"/>
    <col min="9222" max="9222" width="13.6640625" customWidth="1"/>
    <col min="9223" max="9224" width="15.1640625" customWidth="1"/>
    <col min="9473" max="9473" width="38.33203125" bestFit="1" customWidth="1"/>
    <col min="9478" max="9478" width="13.6640625" customWidth="1"/>
    <col min="9479" max="9480" width="15.1640625" customWidth="1"/>
    <col min="9729" max="9729" width="38.33203125" bestFit="1" customWidth="1"/>
    <col min="9734" max="9734" width="13.6640625" customWidth="1"/>
    <col min="9735" max="9736" width="15.1640625" customWidth="1"/>
    <col min="9985" max="9985" width="38.33203125" bestFit="1" customWidth="1"/>
    <col min="9990" max="9990" width="13.6640625" customWidth="1"/>
    <col min="9991" max="9992" width="15.1640625" customWidth="1"/>
    <col min="10241" max="10241" width="38.33203125" bestFit="1" customWidth="1"/>
    <col min="10246" max="10246" width="13.6640625" customWidth="1"/>
    <col min="10247" max="10248" width="15.1640625" customWidth="1"/>
    <col min="10497" max="10497" width="38.33203125" bestFit="1" customWidth="1"/>
    <col min="10502" max="10502" width="13.6640625" customWidth="1"/>
    <col min="10503" max="10504" width="15.1640625" customWidth="1"/>
    <col min="10753" max="10753" width="38.33203125" bestFit="1" customWidth="1"/>
    <col min="10758" max="10758" width="13.6640625" customWidth="1"/>
    <col min="10759" max="10760" width="15.1640625" customWidth="1"/>
    <col min="11009" max="11009" width="38.33203125" bestFit="1" customWidth="1"/>
    <col min="11014" max="11014" width="13.6640625" customWidth="1"/>
    <col min="11015" max="11016" width="15.1640625" customWidth="1"/>
    <col min="11265" max="11265" width="38.33203125" bestFit="1" customWidth="1"/>
    <col min="11270" max="11270" width="13.6640625" customWidth="1"/>
    <col min="11271" max="11272" width="15.1640625" customWidth="1"/>
    <col min="11521" max="11521" width="38.33203125" bestFit="1" customWidth="1"/>
    <col min="11526" max="11526" width="13.6640625" customWidth="1"/>
    <col min="11527" max="11528" width="15.1640625" customWidth="1"/>
    <col min="11777" max="11777" width="38.33203125" bestFit="1" customWidth="1"/>
    <col min="11782" max="11782" width="13.6640625" customWidth="1"/>
    <col min="11783" max="11784" width="15.1640625" customWidth="1"/>
    <col min="12033" max="12033" width="38.33203125" bestFit="1" customWidth="1"/>
    <col min="12038" max="12038" width="13.6640625" customWidth="1"/>
    <col min="12039" max="12040" width="15.1640625" customWidth="1"/>
    <col min="12289" max="12289" width="38.33203125" bestFit="1" customWidth="1"/>
    <col min="12294" max="12294" width="13.6640625" customWidth="1"/>
    <col min="12295" max="12296" width="15.1640625" customWidth="1"/>
    <col min="12545" max="12545" width="38.33203125" bestFit="1" customWidth="1"/>
    <col min="12550" max="12550" width="13.6640625" customWidth="1"/>
    <col min="12551" max="12552" width="15.1640625" customWidth="1"/>
    <col min="12801" max="12801" width="38.33203125" bestFit="1" customWidth="1"/>
    <col min="12806" max="12806" width="13.6640625" customWidth="1"/>
    <col min="12807" max="12808" width="15.1640625" customWidth="1"/>
    <col min="13057" max="13057" width="38.33203125" bestFit="1" customWidth="1"/>
    <col min="13062" max="13062" width="13.6640625" customWidth="1"/>
    <col min="13063" max="13064" width="15.1640625" customWidth="1"/>
    <col min="13313" max="13313" width="38.33203125" bestFit="1" customWidth="1"/>
    <col min="13318" max="13318" width="13.6640625" customWidth="1"/>
    <col min="13319" max="13320" width="15.1640625" customWidth="1"/>
    <col min="13569" max="13569" width="38.33203125" bestFit="1" customWidth="1"/>
    <col min="13574" max="13574" width="13.6640625" customWidth="1"/>
    <col min="13575" max="13576" width="15.1640625" customWidth="1"/>
    <col min="13825" max="13825" width="38.33203125" bestFit="1" customWidth="1"/>
    <col min="13830" max="13830" width="13.6640625" customWidth="1"/>
    <col min="13831" max="13832" width="15.1640625" customWidth="1"/>
    <col min="14081" max="14081" width="38.33203125" bestFit="1" customWidth="1"/>
    <col min="14086" max="14086" width="13.6640625" customWidth="1"/>
    <col min="14087" max="14088" width="15.1640625" customWidth="1"/>
    <col min="14337" max="14337" width="38.33203125" bestFit="1" customWidth="1"/>
    <col min="14342" max="14342" width="13.6640625" customWidth="1"/>
    <col min="14343" max="14344" width="15.1640625" customWidth="1"/>
    <col min="14593" max="14593" width="38.33203125" bestFit="1" customWidth="1"/>
    <col min="14598" max="14598" width="13.6640625" customWidth="1"/>
    <col min="14599" max="14600" width="15.1640625" customWidth="1"/>
    <col min="14849" max="14849" width="38.33203125" bestFit="1" customWidth="1"/>
    <col min="14854" max="14854" width="13.6640625" customWidth="1"/>
    <col min="14855" max="14856" width="15.1640625" customWidth="1"/>
    <col min="15105" max="15105" width="38.33203125" bestFit="1" customWidth="1"/>
    <col min="15110" max="15110" width="13.6640625" customWidth="1"/>
    <col min="15111" max="15112" width="15.1640625" customWidth="1"/>
    <col min="15361" max="15361" width="38.33203125" bestFit="1" customWidth="1"/>
    <col min="15366" max="15366" width="13.6640625" customWidth="1"/>
    <col min="15367" max="15368" width="15.1640625" customWidth="1"/>
    <col min="15617" max="15617" width="38.33203125" bestFit="1" customWidth="1"/>
    <col min="15622" max="15622" width="13.6640625" customWidth="1"/>
    <col min="15623" max="15624" width="15.1640625" customWidth="1"/>
    <col min="15873" max="15873" width="38.33203125" bestFit="1" customWidth="1"/>
    <col min="15878" max="15878" width="13.6640625" customWidth="1"/>
    <col min="15879" max="15880" width="15.1640625" customWidth="1"/>
    <col min="16129" max="16129" width="38.33203125" bestFit="1" customWidth="1"/>
    <col min="16134" max="16134" width="13.6640625" customWidth="1"/>
    <col min="16135" max="16136" width="15.1640625" customWidth="1"/>
  </cols>
  <sheetData>
    <row r="1" spans="1:2">
      <c r="A1" s="1" t="s">
        <v>0</v>
      </c>
    </row>
    <row r="3" spans="1:2" ht="28">
      <c r="A3" s="2" t="s">
        <v>1</v>
      </c>
    </row>
    <row r="5" spans="1:2">
      <c r="A5" s="3" t="s">
        <v>2</v>
      </c>
    </row>
    <row r="6" spans="1:2">
      <c r="A6" s="4" t="s">
        <v>3</v>
      </c>
      <c r="B6" s="5" t="str">
        <f>'2b. Testing interaction'!F21</f>
        <v>Advertising ($)</v>
      </c>
    </row>
    <row r="7" spans="1:2">
      <c r="A7" s="4" t="s">
        <v>5</v>
      </c>
      <c r="B7" s="5" t="str">
        <f>'2b. Testing interaction'!F22</f>
        <v>Promotions</v>
      </c>
    </row>
    <row r="8" spans="1:2">
      <c r="A8" s="6"/>
      <c r="B8" s="7"/>
    </row>
    <row r="9" spans="1:2">
      <c r="A9" s="3" t="s">
        <v>6</v>
      </c>
      <c r="B9" s="7"/>
    </row>
    <row r="10" spans="1:2">
      <c r="A10" s="4" t="s">
        <v>7</v>
      </c>
      <c r="B10" s="8">
        <f>'2b. Testing interaction'!G21</f>
        <v>2.5160123444296207</v>
      </c>
    </row>
    <row r="11" spans="1:2">
      <c r="A11" s="4" t="s">
        <v>8</v>
      </c>
      <c r="B11" s="8">
        <f>'2b. Testing interaction'!G22</f>
        <v>-812.97825487160299</v>
      </c>
    </row>
    <row r="12" spans="1:2">
      <c r="A12" s="4" t="s">
        <v>9</v>
      </c>
      <c r="B12" s="8">
        <f>'2b. Testing interaction'!G23</f>
        <v>2.3794171984071801</v>
      </c>
    </row>
    <row r="13" spans="1:2">
      <c r="A13" s="6"/>
      <c r="B13" s="7"/>
    </row>
    <row r="14" spans="1:2">
      <c r="A14" s="4" t="s">
        <v>10</v>
      </c>
      <c r="B14" s="8">
        <f>'2b. Testing interaction'!G20</f>
        <v>34466.605720536303</v>
      </c>
    </row>
    <row r="16" spans="1:2">
      <c r="A16" s="3" t="s">
        <v>11</v>
      </c>
    </row>
    <row r="17" spans="1:4">
      <c r="A17" s="4" t="s">
        <v>12</v>
      </c>
      <c r="B17" s="8">
        <f>'2a. Exploring data'!B160</f>
        <v>2894</v>
      </c>
    </row>
    <row r="18" spans="1:4">
      <c r="A18" s="4" t="s">
        <v>13</v>
      </c>
      <c r="B18" s="8">
        <f>'2a. Exploring data'!B164</f>
        <v>1387.7285772177661</v>
      </c>
    </row>
    <row r="19" spans="1:4">
      <c r="A19" s="4" t="s">
        <v>14</v>
      </c>
      <c r="B19" s="8">
        <f>'2a. Exploring data'!C160</f>
        <v>5.5533333333333337</v>
      </c>
    </row>
    <row r="20" spans="1:4">
      <c r="A20" s="4" t="s">
        <v>15</v>
      </c>
      <c r="B20" s="8">
        <f>'2a. Exploring data'!C164</f>
        <v>3.8189507443108033</v>
      </c>
    </row>
    <row r="29" spans="1:4" s="10" customFormat="1">
      <c r="A29" s="9" t="s">
        <v>16</v>
      </c>
    </row>
    <row r="30" spans="1:4">
      <c r="B30" s="11"/>
      <c r="C30" s="11" t="str">
        <f>CONCATENATE("Low ", B6)</f>
        <v>Low Advertising ($)</v>
      </c>
      <c r="D30" s="11" t="str">
        <f>CONCATENATE("High ", B6)</f>
        <v>High Advertising ($)</v>
      </c>
    </row>
    <row r="31" spans="1:4">
      <c r="B31" s="12" t="str">
        <f>CONCATENATE("Low ", B7)</f>
        <v>Low Promotions</v>
      </c>
      <c r="C31" s="11">
        <f>((B17-B18)*B10)+((B19-B20)*B11)+((B17-B18)*(B19-B20))*B12+B14</f>
        <v>43062.498556688937</v>
      </c>
      <c r="D31" s="11">
        <f>(B17+B18)*B10+((B19-B20)*B11)+((B17+B18)*(B19-B20)*B12)+B14</f>
        <v>61499.394449246043</v>
      </c>
    </row>
    <row r="32" spans="1:4">
      <c r="B32" s="12" t="str">
        <f xml:space="preserve"> CONCATENATE("High ", B7)</f>
        <v>High Promotions</v>
      </c>
      <c r="C32" s="11">
        <f>((B17-B18)*B10)+(B19+B20)*B11+((B17-B18)*(B19+B20)*B12)+B14</f>
        <v>64227.657272126024</v>
      </c>
      <c r="D32" s="11">
        <f>(B17+B18)*B10+(B19+B20)*B11+((B17+B18)*(B19+B20))*B12+B14</f>
        <v>133105.02917590924</v>
      </c>
    </row>
  </sheetData>
  <pageMargins left="0.75" right="0.75" top="1" bottom="1" header="0.5" footer="0.5"/>
  <pageSetup paperSize="9"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C3E4-8887-4429-9F56-6D87D9EE3600}">
  <sheetPr>
    <tabColor theme="7" tint="0.39997558519241921"/>
  </sheetPr>
  <dimension ref="A1:J151"/>
  <sheetViews>
    <sheetView workbookViewId="0">
      <selection activeCell="J1" activeCellId="2" sqref="D1:E151 G1:G151 J1:J151"/>
    </sheetView>
  </sheetViews>
  <sheetFormatPr baseColWidth="10" defaultColWidth="8.6640625" defaultRowHeight="15"/>
  <cols>
    <col min="1" max="3" width="8.6640625" style="45"/>
    <col min="4" max="4" width="15.83203125" style="45" customWidth="1"/>
    <col min="5" max="5" width="20.33203125" style="45" customWidth="1"/>
    <col min="6" max="6" width="17.5" style="45" bestFit="1" customWidth="1"/>
    <col min="7" max="7" width="22.33203125" style="45" bestFit="1" customWidth="1"/>
    <col min="8" max="8" width="12.5" style="45" bestFit="1" customWidth="1"/>
    <col min="9" max="9" width="8.6640625" style="45"/>
    <col min="10" max="10" width="17.6640625" style="45" bestFit="1" customWidth="1"/>
    <col min="11" max="16384" width="8.6640625" style="45"/>
  </cols>
  <sheetData>
    <row r="1" spans="1:10" s="44" customFormat="1">
      <c r="A1" s="44" t="s">
        <v>63</v>
      </c>
      <c r="B1" s="44" t="s">
        <v>64</v>
      </c>
      <c r="C1" s="44" t="s">
        <v>65</v>
      </c>
      <c r="D1" s="44" t="s">
        <v>66</v>
      </c>
      <c r="E1" s="44" t="s">
        <v>67</v>
      </c>
      <c r="F1" s="44" t="s">
        <v>68</v>
      </c>
      <c r="G1" s="44" t="s">
        <v>69</v>
      </c>
      <c r="H1" s="44" t="s">
        <v>70</v>
      </c>
      <c r="I1" s="44" t="s">
        <v>71</v>
      </c>
      <c r="J1" s="44" t="s">
        <v>72</v>
      </c>
    </row>
    <row r="2" spans="1:10">
      <c r="A2" s="45">
        <v>1</v>
      </c>
      <c r="B2" s="45">
        <v>56</v>
      </c>
      <c r="C2" s="45">
        <v>1</v>
      </c>
      <c r="D2" s="45">
        <v>75</v>
      </c>
      <c r="E2" s="45">
        <v>8</v>
      </c>
      <c r="F2" s="45">
        <v>5</v>
      </c>
      <c r="G2" s="45">
        <v>28</v>
      </c>
      <c r="H2" s="45">
        <v>6</v>
      </c>
      <c r="I2" s="45">
        <v>1</v>
      </c>
      <c r="J2" s="45">
        <v>1</v>
      </c>
    </row>
    <row r="3" spans="1:10">
      <c r="A3" s="45">
        <v>2</v>
      </c>
      <c r="B3" s="45">
        <v>69</v>
      </c>
      <c r="C3" s="45">
        <v>0</v>
      </c>
      <c r="D3" s="45">
        <v>124</v>
      </c>
      <c r="E3" s="45">
        <v>2</v>
      </c>
      <c r="F3" s="45">
        <v>5</v>
      </c>
      <c r="G3" s="45">
        <v>66</v>
      </c>
      <c r="H3" s="45">
        <v>11</v>
      </c>
      <c r="I3" s="45">
        <v>0</v>
      </c>
      <c r="J3" s="45">
        <v>0</v>
      </c>
    </row>
    <row r="4" spans="1:10">
      <c r="A4" s="45">
        <v>3</v>
      </c>
      <c r="B4" s="45">
        <v>46</v>
      </c>
      <c r="C4" s="45">
        <v>0</v>
      </c>
      <c r="D4" s="45">
        <v>128</v>
      </c>
      <c r="E4" s="45">
        <v>2</v>
      </c>
      <c r="F4" s="45">
        <v>2</v>
      </c>
      <c r="G4" s="45">
        <v>163</v>
      </c>
      <c r="H4" s="45">
        <v>12</v>
      </c>
      <c r="I4" s="45">
        <v>0</v>
      </c>
      <c r="J4" s="45">
        <v>0</v>
      </c>
    </row>
    <row r="5" spans="1:10">
      <c r="A5" s="45">
        <v>4</v>
      </c>
      <c r="B5" s="45">
        <v>32</v>
      </c>
      <c r="C5" s="45">
        <v>0</v>
      </c>
      <c r="D5" s="45">
        <v>145</v>
      </c>
      <c r="E5" s="45">
        <v>2</v>
      </c>
      <c r="F5" s="45">
        <v>3</v>
      </c>
      <c r="G5" s="45">
        <v>229</v>
      </c>
      <c r="H5" s="45">
        <v>8</v>
      </c>
      <c r="I5" s="45">
        <v>0</v>
      </c>
      <c r="J5" s="45">
        <v>1</v>
      </c>
    </row>
    <row r="6" spans="1:10">
      <c r="A6" s="45">
        <v>5</v>
      </c>
      <c r="B6" s="45">
        <v>60</v>
      </c>
      <c r="C6" s="45">
        <v>0</v>
      </c>
      <c r="D6" s="45">
        <v>189</v>
      </c>
      <c r="E6" s="45">
        <v>7</v>
      </c>
      <c r="F6" s="45">
        <v>5</v>
      </c>
      <c r="G6" s="45">
        <v>261</v>
      </c>
      <c r="H6" s="45">
        <v>10</v>
      </c>
      <c r="I6" s="45">
        <v>1</v>
      </c>
      <c r="J6" s="45">
        <v>1</v>
      </c>
    </row>
    <row r="7" spans="1:10">
      <c r="A7" s="45">
        <v>6</v>
      </c>
      <c r="B7" s="45">
        <v>25</v>
      </c>
      <c r="C7" s="45">
        <v>1</v>
      </c>
      <c r="D7" s="45">
        <v>190</v>
      </c>
      <c r="E7" s="45">
        <v>6</v>
      </c>
      <c r="F7" s="45">
        <v>1</v>
      </c>
      <c r="G7" s="45">
        <v>164</v>
      </c>
      <c r="H7" s="45">
        <v>8</v>
      </c>
      <c r="I7" s="45">
        <v>0</v>
      </c>
      <c r="J7" s="45">
        <v>0</v>
      </c>
    </row>
    <row r="8" spans="1:10">
      <c r="A8" s="45">
        <v>7</v>
      </c>
      <c r="B8" s="45">
        <v>38</v>
      </c>
      <c r="C8" s="45">
        <v>0</v>
      </c>
      <c r="D8" s="45">
        <v>96</v>
      </c>
      <c r="E8" s="45">
        <v>7</v>
      </c>
      <c r="F8" s="45">
        <v>5</v>
      </c>
      <c r="G8" s="45">
        <v>301</v>
      </c>
      <c r="H8" s="45">
        <v>1</v>
      </c>
      <c r="I8" s="45">
        <v>1</v>
      </c>
      <c r="J8" s="45">
        <v>0</v>
      </c>
    </row>
    <row r="9" spans="1:10">
      <c r="A9" s="45">
        <v>8</v>
      </c>
      <c r="B9" s="45">
        <v>56</v>
      </c>
      <c r="C9" s="45">
        <v>1</v>
      </c>
      <c r="D9" s="45">
        <v>157</v>
      </c>
      <c r="E9" s="45">
        <v>6</v>
      </c>
      <c r="F9" s="45">
        <v>2</v>
      </c>
      <c r="G9" s="45">
        <v>303</v>
      </c>
      <c r="H9" s="45">
        <v>11</v>
      </c>
      <c r="I9" s="45">
        <v>0</v>
      </c>
      <c r="J9" s="45">
        <v>0</v>
      </c>
    </row>
    <row r="10" spans="1:10">
      <c r="A10" s="45">
        <v>9</v>
      </c>
      <c r="B10" s="45">
        <v>36</v>
      </c>
      <c r="C10" s="45">
        <v>1</v>
      </c>
      <c r="D10" s="45">
        <v>47</v>
      </c>
      <c r="E10" s="45">
        <v>7</v>
      </c>
      <c r="F10" s="45">
        <v>2</v>
      </c>
      <c r="G10" s="45">
        <v>287</v>
      </c>
      <c r="H10" s="45">
        <v>10</v>
      </c>
      <c r="I10" s="45">
        <v>1</v>
      </c>
      <c r="J10" s="45">
        <v>1</v>
      </c>
    </row>
    <row r="11" spans="1:10">
      <c r="A11" s="45">
        <v>10</v>
      </c>
      <c r="B11" s="45">
        <v>40</v>
      </c>
      <c r="C11" s="45">
        <v>0</v>
      </c>
      <c r="D11" s="45">
        <v>54</v>
      </c>
      <c r="E11" s="45">
        <v>6</v>
      </c>
      <c r="F11" s="45">
        <v>3</v>
      </c>
      <c r="G11" s="45">
        <v>10</v>
      </c>
      <c r="H11" s="45">
        <v>6</v>
      </c>
      <c r="I11" s="45">
        <v>1</v>
      </c>
      <c r="J11" s="45">
        <v>1</v>
      </c>
    </row>
    <row r="12" spans="1:10">
      <c r="A12" s="45">
        <v>11</v>
      </c>
      <c r="B12" s="45">
        <v>28</v>
      </c>
      <c r="C12" s="45">
        <v>0</v>
      </c>
      <c r="D12" s="45">
        <v>83</v>
      </c>
      <c r="E12" s="45">
        <v>4</v>
      </c>
      <c r="F12" s="45">
        <v>5</v>
      </c>
      <c r="G12" s="45">
        <v>195</v>
      </c>
      <c r="H12" s="45">
        <v>6</v>
      </c>
      <c r="I12" s="45">
        <v>0</v>
      </c>
      <c r="J12" s="45">
        <v>0</v>
      </c>
    </row>
    <row r="13" spans="1:10">
      <c r="A13" s="45">
        <v>12</v>
      </c>
      <c r="B13" s="45">
        <v>28</v>
      </c>
      <c r="C13" s="45">
        <v>1</v>
      </c>
      <c r="D13" s="45">
        <v>87</v>
      </c>
      <c r="E13" s="45">
        <v>2</v>
      </c>
      <c r="F13" s="45">
        <v>1</v>
      </c>
      <c r="G13" s="45">
        <v>118</v>
      </c>
      <c r="H13" s="45">
        <v>6</v>
      </c>
      <c r="I13" s="45">
        <v>0</v>
      </c>
      <c r="J13" s="45">
        <v>0</v>
      </c>
    </row>
    <row r="14" spans="1:10">
      <c r="A14" s="45">
        <v>13</v>
      </c>
      <c r="B14" s="45">
        <v>41</v>
      </c>
      <c r="C14" s="45">
        <v>0</v>
      </c>
      <c r="D14" s="45">
        <v>96</v>
      </c>
      <c r="E14" s="45">
        <v>3</v>
      </c>
      <c r="F14" s="45">
        <v>1</v>
      </c>
      <c r="G14" s="45">
        <v>270</v>
      </c>
      <c r="H14" s="45">
        <v>12</v>
      </c>
      <c r="I14" s="45">
        <v>0</v>
      </c>
      <c r="J14" s="45">
        <v>0</v>
      </c>
    </row>
    <row r="15" spans="1:10">
      <c r="A15" s="45">
        <v>14</v>
      </c>
      <c r="B15" s="45">
        <v>53</v>
      </c>
      <c r="C15" s="45">
        <v>0</v>
      </c>
      <c r="D15" s="45">
        <v>133</v>
      </c>
      <c r="E15" s="45">
        <v>4</v>
      </c>
      <c r="F15" s="45">
        <v>4</v>
      </c>
      <c r="G15" s="45">
        <v>80</v>
      </c>
      <c r="H15" s="45">
        <v>7</v>
      </c>
      <c r="I15" s="45">
        <v>1</v>
      </c>
      <c r="J15" s="45">
        <v>0</v>
      </c>
    </row>
    <row r="16" spans="1:10">
      <c r="A16" s="45">
        <v>15</v>
      </c>
      <c r="B16" s="45">
        <v>57</v>
      </c>
      <c r="C16" s="45">
        <v>0</v>
      </c>
      <c r="D16" s="45">
        <v>53</v>
      </c>
      <c r="E16" s="45">
        <v>7</v>
      </c>
      <c r="F16" s="45">
        <v>1</v>
      </c>
      <c r="G16" s="45">
        <v>93</v>
      </c>
      <c r="H16" s="45">
        <v>10</v>
      </c>
      <c r="I16" s="45">
        <v>0</v>
      </c>
      <c r="J16" s="45">
        <v>1</v>
      </c>
    </row>
    <row r="17" spans="1:10">
      <c r="A17" s="45">
        <v>16</v>
      </c>
      <c r="B17" s="45">
        <v>41</v>
      </c>
      <c r="C17" s="45">
        <v>0</v>
      </c>
      <c r="D17" s="45">
        <v>143</v>
      </c>
      <c r="E17" s="45">
        <v>4</v>
      </c>
      <c r="F17" s="45">
        <v>3</v>
      </c>
      <c r="G17" s="45">
        <v>266</v>
      </c>
      <c r="H17" s="45">
        <v>3</v>
      </c>
      <c r="I17" s="45">
        <v>0</v>
      </c>
      <c r="J17" s="45">
        <v>0</v>
      </c>
    </row>
    <row r="18" spans="1:10">
      <c r="A18" s="45">
        <v>17</v>
      </c>
      <c r="B18" s="45">
        <v>20</v>
      </c>
      <c r="C18" s="45">
        <v>1</v>
      </c>
      <c r="D18" s="45">
        <v>61</v>
      </c>
      <c r="E18" s="45">
        <v>3</v>
      </c>
      <c r="F18" s="45">
        <v>3</v>
      </c>
      <c r="G18" s="45">
        <v>332</v>
      </c>
      <c r="H18" s="45">
        <v>6</v>
      </c>
      <c r="I18" s="45">
        <v>0</v>
      </c>
      <c r="J18" s="45">
        <v>1</v>
      </c>
    </row>
    <row r="19" spans="1:10">
      <c r="A19" s="45">
        <v>18</v>
      </c>
      <c r="B19" s="45">
        <v>39</v>
      </c>
      <c r="C19" s="45">
        <v>1</v>
      </c>
      <c r="D19" s="45">
        <v>115</v>
      </c>
      <c r="E19" s="45">
        <v>2</v>
      </c>
      <c r="F19" s="45">
        <v>1</v>
      </c>
      <c r="G19" s="45">
        <v>350</v>
      </c>
      <c r="H19" s="45">
        <v>10</v>
      </c>
      <c r="I19" s="45">
        <v>0</v>
      </c>
      <c r="J19" s="45">
        <v>0</v>
      </c>
    </row>
    <row r="20" spans="1:10">
      <c r="A20" s="45">
        <v>19</v>
      </c>
      <c r="B20" s="45">
        <v>19</v>
      </c>
      <c r="C20" s="45">
        <v>1</v>
      </c>
      <c r="D20" s="45">
        <v>180</v>
      </c>
      <c r="E20" s="45">
        <v>6</v>
      </c>
      <c r="F20" s="45">
        <v>1</v>
      </c>
      <c r="G20" s="45">
        <v>361</v>
      </c>
      <c r="H20" s="45">
        <v>4</v>
      </c>
      <c r="I20" s="45">
        <v>0</v>
      </c>
      <c r="J20" s="45">
        <v>1</v>
      </c>
    </row>
    <row r="21" spans="1:10">
      <c r="A21" s="45">
        <v>20</v>
      </c>
      <c r="B21" s="45">
        <v>41</v>
      </c>
      <c r="C21" s="45">
        <v>1</v>
      </c>
      <c r="D21" s="45">
        <v>156</v>
      </c>
      <c r="E21" s="45">
        <v>3</v>
      </c>
      <c r="F21" s="45">
        <v>4</v>
      </c>
      <c r="G21" s="45">
        <v>257</v>
      </c>
      <c r="H21" s="45">
        <v>10</v>
      </c>
      <c r="I21" s="45">
        <v>1</v>
      </c>
      <c r="J21" s="45">
        <v>1</v>
      </c>
    </row>
    <row r="22" spans="1:10">
      <c r="A22" s="45">
        <v>21</v>
      </c>
      <c r="B22" s="45">
        <v>61</v>
      </c>
      <c r="C22" s="45">
        <v>1</v>
      </c>
      <c r="D22" s="45">
        <v>184</v>
      </c>
      <c r="E22" s="45">
        <v>5</v>
      </c>
      <c r="F22" s="45">
        <v>1</v>
      </c>
      <c r="G22" s="45">
        <v>133</v>
      </c>
      <c r="H22" s="45">
        <v>9</v>
      </c>
      <c r="I22" s="45">
        <v>1</v>
      </c>
      <c r="J22" s="45">
        <v>0</v>
      </c>
    </row>
    <row r="23" spans="1:10">
      <c r="A23" s="45">
        <v>22</v>
      </c>
      <c r="B23" s="45">
        <v>47</v>
      </c>
      <c r="C23" s="45">
        <v>0</v>
      </c>
      <c r="D23" s="45">
        <v>159</v>
      </c>
      <c r="E23" s="45">
        <v>9</v>
      </c>
      <c r="F23" s="45">
        <v>4</v>
      </c>
      <c r="G23" s="45">
        <v>276</v>
      </c>
      <c r="H23" s="45">
        <v>4</v>
      </c>
      <c r="I23" s="45">
        <v>0</v>
      </c>
      <c r="J23" s="45">
        <v>0</v>
      </c>
    </row>
    <row r="24" spans="1:10">
      <c r="A24" s="45">
        <v>23</v>
      </c>
      <c r="B24" s="45">
        <v>55</v>
      </c>
      <c r="C24" s="45">
        <v>1</v>
      </c>
      <c r="D24" s="45">
        <v>46</v>
      </c>
      <c r="E24" s="45">
        <v>6</v>
      </c>
      <c r="F24" s="45">
        <v>4</v>
      </c>
      <c r="G24" s="45">
        <v>264</v>
      </c>
      <c r="H24" s="45">
        <v>14</v>
      </c>
      <c r="I24" s="45">
        <v>0</v>
      </c>
      <c r="J24" s="45">
        <v>0</v>
      </c>
    </row>
    <row r="25" spans="1:10">
      <c r="A25" s="45">
        <v>24</v>
      </c>
      <c r="B25" s="45">
        <v>19</v>
      </c>
      <c r="C25" s="45">
        <v>1</v>
      </c>
      <c r="D25" s="45">
        <v>133</v>
      </c>
      <c r="E25" s="45">
        <v>6</v>
      </c>
      <c r="F25" s="45">
        <v>1</v>
      </c>
      <c r="G25" s="45">
        <v>171</v>
      </c>
      <c r="H25" s="45">
        <v>6</v>
      </c>
      <c r="I25" s="45">
        <v>0</v>
      </c>
      <c r="J25" s="45">
        <v>1</v>
      </c>
    </row>
    <row r="26" spans="1:10">
      <c r="A26" s="45">
        <v>25</v>
      </c>
      <c r="B26" s="45">
        <v>38</v>
      </c>
      <c r="C26" s="45">
        <v>1</v>
      </c>
      <c r="D26" s="45">
        <v>190</v>
      </c>
      <c r="E26" s="45">
        <v>9</v>
      </c>
      <c r="F26" s="45">
        <v>2</v>
      </c>
      <c r="G26" s="45">
        <v>1</v>
      </c>
      <c r="H26" s="45">
        <v>4</v>
      </c>
      <c r="I26" s="45">
        <v>1</v>
      </c>
      <c r="J26" s="45">
        <v>0</v>
      </c>
    </row>
    <row r="27" spans="1:10">
      <c r="A27" s="45">
        <v>26</v>
      </c>
      <c r="B27" s="45">
        <v>50</v>
      </c>
      <c r="C27" s="45">
        <v>1</v>
      </c>
      <c r="D27" s="45">
        <v>166</v>
      </c>
      <c r="E27" s="45">
        <v>4</v>
      </c>
      <c r="F27" s="45">
        <v>2</v>
      </c>
      <c r="G27" s="45">
        <v>313</v>
      </c>
      <c r="H27" s="45">
        <v>5</v>
      </c>
      <c r="I27" s="45">
        <v>1</v>
      </c>
      <c r="J27" s="45">
        <v>0</v>
      </c>
    </row>
    <row r="28" spans="1:10">
      <c r="A28" s="45">
        <v>27</v>
      </c>
      <c r="B28" s="45">
        <v>29</v>
      </c>
      <c r="C28" s="45">
        <v>0</v>
      </c>
      <c r="D28" s="45">
        <v>72</v>
      </c>
      <c r="E28" s="45">
        <v>9</v>
      </c>
      <c r="F28" s="45">
        <v>4</v>
      </c>
      <c r="G28" s="45">
        <v>64</v>
      </c>
      <c r="H28" s="45">
        <v>7</v>
      </c>
      <c r="I28" s="45">
        <v>1</v>
      </c>
      <c r="J28" s="45">
        <v>1</v>
      </c>
    </row>
    <row r="29" spans="1:10">
      <c r="A29" s="45">
        <v>28</v>
      </c>
      <c r="B29" s="45">
        <v>39</v>
      </c>
      <c r="C29" s="45">
        <v>0</v>
      </c>
      <c r="D29" s="45">
        <v>68</v>
      </c>
      <c r="E29" s="45">
        <v>2</v>
      </c>
      <c r="F29" s="45">
        <v>1</v>
      </c>
      <c r="G29" s="45">
        <v>284</v>
      </c>
      <c r="H29" s="45">
        <v>8</v>
      </c>
      <c r="I29" s="45">
        <v>1</v>
      </c>
      <c r="J29" s="45">
        <v>1</v>
      </c>
    </row>
    <row r="30" spans="1:10">
      <c r="A30" s="45">
        <v>29</v>
      </c>
      <c r="B30" s="45">
        <v>61</v>
      </c>
      <c r="C30" s="45">
        <v>0</v>
      </c>
      <c r="D30" s="45">
        <v>199</v>
      </c>
      <c r="E30" s="45">
        <v>10</v>
      </c>
      <c r="F30" s="45">
        <v>2</v>
      </c>
      <c r="G30" s="45">
        <v>121</v>
      </c>
      <c r="H30" s="45">
        <v>10</v>
      </c>
      <c r="I30" s="45">
        <v>0</v>
      </c>
      <c r="J30" s="45">
        <v>1</v>
      </c>
    </row>
    <row r="31" spans="1:10">
      <c r="A31" s="45">
        <v>30</v>
      </c>
      <c r="B31" s="45">
        <v>42</v>
      </c>
      <c r="C31" s="45">
        <v>0</v>
      </c>
      <c r="D31" s="45">
        <v>55</v>
      </c>
      <c r="E31" s="45">
        <v>6</v>
      </c>
      <c r="F31" s="45">
        <v>1</v>
      </c>
      <c r="G31" s="45">
        <v>107</v>
      </c>
      <c r="H31" s="45">
        <v>8</v>
      </c>
      <c r="I31" s="45">
        <v>1</v>
      </c>
      <c r="J31" s="45">
        <v>0</v>
      </c>
    </row>
    <row r="32" spans="1:10">
      <c r="A32" s="45">
        <v>31</v>
      </c>
      <c r="B32" s="45">
        <v>66</v>
      </c>
      <c r="C32" s="45">
        <v>1</v>
      </c>
      <c r="D32" s="45">
        <v>128</v>
      </c>
      <c r="E32" s="45">
        <v>9</v>
      </c>
      <c r="F32" s="45">
        <v>1</v>
      </c>
      <c r="G32" s="45">
        <v>175</v>
      </c>
      <c r="H32" s="45">
        <v>6</v>
      </c>
      <c r="I32" s="45">
        <v>1</v>
      </c>
      <c r="J32" s="45">
        <v>1</v>
      </c>
    </row>
    <row r="33" spans="1:10">
      <c r="A33" s="45">
        <v>32</v>
      </c>
      <c r="B33" s="45">
        <v>44</v>
      </c>
      <c r="C33" s="45">
        <v>1</v>
      </c>
      <c r="D33" s="45">
        <v>79</v>
      </c>
      <c r="E33" s="45">
        <v>4</v>
      </c>
      <c r="F33" s="45">
        <v>1</v>
      </c>
      <c r="G33" s="45">
        <v>204</v>
      </c>
      <c r="H33" s="45">
        <v>6</v>
      </c>
      <c r="I33" s="45">
        <v>0</v>
      </c>
      <c r="J33" s="45">
        <v>0</v>
      </c>
    </row>
    <row r="34" spans="1:10">
      <c r="A34" s="45">
        <v>33</v>
      </c>
      <c r="B34" s="45">
        <v>59</v>
      </c>
      <c r="C34" s="45">
        <v>0</v>
      </c>
      <c r="D34" s="45">
        <v>182</v>
      </c>
      <c r="E34" s="45">
        <v>1</v>
      </c>
      <c r="F34" s="45">
        <v>5</v>
      </c>
      <c r="G34" s="45">
        <v>165</v>
      </c>
      <c r="H34" s="45">
        <v>9</v>
      </c>
      <c r="I34" s="45">
        <v>1</v>
      </c>
      <c r="J34" s="45">
        <v>0</v>
      </c>
    </row>
    <row r="35" spans="1:10">
      <c r="A35" s="45">
        <v>34</v>
      </c>
      <c r="B35" s="45">
        <v>45</v>
      </c>
      <c r="C35" s="45">
        <v>1</v>
      </c>
      <c r="D35" s="45">
        <v>181</v>
      </c>
      <c r="E35" s="45">
        <v>6</v>
      </c>
      <c r="F35" s="45">
        <v>1</v>
      </c>
      <c r="G35" s="45">
        <v>305</v>
      </c>
      <c r="H35" s="45">
        <v>10</v>
      </c>
      <c r="I35" s="45">
        <v>0</v>
      </c>
      <c r="J35" s="45">
        <v>0</v>
      </c>
    </row>
    <row r="36" spans="1:10">
      <c r="A36" s="45">
        <v>35</v>
      </c>
      <c r="B36" s="45">
        <v>33</v>
      </c>
      <c r="C36" s="45">
        <v>0</v>
      </c>
      <c r="D36" s="45">
        <v>42</v>
      </c>
      <c r="E36" s="45">
        <v>8</v>
      </c>
      <c r="F36" s="45">
        <v>5</v>
      </c>
      <c r="G36" s="45">
        <v>120</v>
      </c>
      <c r="H36" s="45">
        <v>8</v>
      </c>
      <c r="I36" s="45">
        <v>1</v>
      </c>
      <c r="J36" s="45">
        <v>1</v>
      </c>
    </row>
    <row r="37" spans="1:10">
      <c r="A37" s="45">
        <v>36</v>
      </c>
      <c r="B37" s="45">
        <v>32</v>
      </c>
      <c r="C37" s="45">
        <v>0</v>
      </c>
      <c r="D37" s="45">
        <v>89</v>
      </c>
      <c r="E37" s="45">
        <v>6</v>
      </c>
      <c r="F37" s="45">
        <v>4</v>
      </c>
      <c r="G37" s="45">
        <v>44</v>
      </c>
      <c r="H37" s="45">
        <v>5</v>
      </c>
      <c r="I37" s="45">
        <v>0</v>
      </c>
      <c r="J37" s="45">
        <v>0</v>
      </c>
    </row>
    <row r="38" spans="1:10">
      <c r="A38" s="45">
        <v>37</v>
      </c>
      <c r="B38" s="45">
        <v>64</v>
      </c>
      <c r="C38" s="45">
        <v>0</v>
      </c>
      <c r="D38" s="45">
        <v>164</v>
      </c>
      <c r="E38" s="45">
        <v>2</v>
      </c>
      <c r="F38" s="45">
        <v>2</v>
      </c>
      <c r="G38" s="45">
        <v>312</v>
      </c>
      <c r="H38" s="45">
        <v>11</v>
      </c>
      <c r="I38" s="45">
        <v>0</v>
      </c>
      <c r="J38" s="45">
        <v>0</v>
      </c>
    </row>
    <row r="39" spans="1:10">
      <c r="A39" s="45">
        <v>38</v>
      </c>
      <c r="B39" s="45">
        <v>68</v>
      </c>
      <c r="C39" s="45">
        <v>0</v>
      </c>
      <c r="D39" s="45">
        <v>86</v>
      </c>
      <c r="E39" s="45">
        <v>3</v>
      </c>
      <c r="F39" s="45">
        <v>2</v>
      </c>
      <c r="G39" s="45">
        <v>156</v>
      </c>
      <c r="H39" s="45">
        <v>8</v>
      </c>
      <c r="I39" s="45">
        <v>1</v>
      </c>
      <c r="J39" s="45">
        <v>0</v>
      </c>
    </row>
    <row r="40" spans="1:10">
      <c r="A40" s="45">
        <v>39</v>
      </c>
      <c r="B40" s="45">
        <v>61</v>
      </c>
      <c r="C40" s="45">
        <v>1</v>
      </c>
      <c r="D40" s="45">
        <v>65</v>
      </c>
      <c r="E40" s="45">
        <v>5</v>
      </c>
      <c r="F40" s="45">
        <v>2</v>
      </c>
      <c r="G40" s="45">
        <v>207</v>
      </c>
      <c r="H40" s="45">
        <v>7</v>
      </c>
      <c r="I40" s="45">
        <v>0</v>
      </c>
      <c r="J40" s="45">
        <v>1</v>
      </c>
    </row>
    <row r="41" spans="1:10">
      <c r="A41" s="45">
        <v>40</v>
      </c>
      <c r="B41" s="45">
        <v>69</v>
      </c>
      <c r="C41" s="45">
        <v>0</v>
      </c>
      <c r="D41" s="45">
        <v>49</v>
      </c>
      <c r="E41" s="45">
        <v>3</v>
      </c>
      <c r="F41" s="45">
        <v>2</v>
      </c>
      <c r="G41" s="45">
        <v>108</v>
      </c>
      <c r="H41" s="45">
        <v>7</v>
      </c>
      <c r="I41" s="45">
        <v>0</v>
      </c>
      <c r="J41" s="45">
        <v>0</v>
      </c>
    </row>
    <row r="42" spans="1:10">
      <c r="A42" s="45">
        <v>41</v>
      </c>
      <c r="B42" s="45">
        <v>20</v>
      </c>
      <c r="C42" s="45">
        <v>1</v>
      </c>
      <c r="D42" s="45">
        <v>94</v>
      </c>
      <c r="E42" s="45">
        <v>3</v>
      </c>
      <c r="F42" s="45">
        <v>2</v>
      </c>
      <c r="G42" s="45">
        <v>251</v>
      </c>
      <c r="H42" s="45">
        <v>6</v>
      </c>
      <c r="I42" s="45">
        <v>0</v>
      </c>
      <c r="J42" s="45">
        <v>1</v>
      </c>
    </row>
    <row r="43" spans="1:10">
      <c r="A43" s="45">
        <v>42</v>
      </c>
      <c r="B43" s="45">
        <v>54</v>
      </c>
      <c r="C43" s="45">
        <v>1</v>
      </c>
      <c r="D43" s="45">
        <v>37</v>
      </c>
      <c r="E43" s="45">
        <v>5</v>
      </c>
      <c r="F43" s="45">
        <v>2</v>
      </c>
      <c r="G43" s="45">
        <v>334</v>
      </c>
      <c r="H43" s="45">
        <v>7</v>
      </c>
      <c r="I43" s="45">
        <v>1</v>
      </c>
      <c r="J43" s="45">
        <v>0</v>
      </c>
    </row>
    <row r="44" spans="1:10">
      <c r="A44" s="45">
        <v>43</v>
      </c>
      <c r="B44" s="45">
        <v>68</v>
      </c>
      <c r="C44" s="45">
        <v>0</v>
      </c>
      <c r="D44" s="45">
        <v>173</v>
      </c>
      <c r="E44" s="45">
        <v>6</v>
      </c>
      <c r="F44" s="45">
        <v>2</v>
      </c>
      <c r="G44" s="45">
        <v>130</v>
      </c>
      <c r="H44" s="45">
        <v>9</v>
      </c>
      <c r="I44" s="45">
        <v>0</v>
      </c>
      <c r="J44" s="45">
        <v>0</v>
      </c>
    </row>
    <row r="45" spans="1:10">
      <c r="A45" s="45">
        <v>44</v>
      </c>
      <c r="B45" s="45">
        <v>24</v>
      </c>
      <c r="C45" s="45">
        <v>1</v>
      </c>
      <c r="D45" s="45">
        <v>171</v>
      </c>
      <c r="E45" s="45">
        <v>5</v>
      </c>
      <c r="F45" s="45">
        <v>4</v>
      </c>
      <c r="G45" s="45">
        <v>293</v>
      </c>
      <c r="H45" s="45">
        <v>7</v>
      </c>
      <c r="I45" s="45">
        <v>0</v>
      </c>
      <c r="J45" s="45">
        <v>0</v>
      </c>
    </row>
    <row r="46" spans="1:10">
      <c r="A46" s="45">
        <v>45</v>
      </c>
      <c r="B46" s="45">
        <v>38</v>
      </c>
      <c r="C46" s="45">
        <v>1</v>
      </c>
      <c r="D46" s="45">
        <v>144</v>
      </c>
      <c r="E46" s="45">
        <v>3</v>
      </c>
      <c r="F46" s="45">
        <v>1</v>
      </c>
      <c r="G46" s="45">
        <v>20</v>
      </c>
      <c r="H46" s="45">
        <v>9</v>
      </c>
      <c r="I46" s="45">
        <v>1</v>
      </c>
      <c r="J46" s="45">
        <v>0</v>
      </c>
    </row>
    <row r="47" spans="1:10">
      <c r="A47" s="45">
        <v>46</v>
      </c>
      <c r="B47" s="45">
        <v>26</v>
      </c>
      <c r="C47" s="45">
        <v>0</v>
      </c>
      <c r="D47" s="45">
        <v>172</v>
      </c>
      <c r="E47" s="45">
        <v>5</v>
      </c>
      <c r="F47" s="45">
        <v>3</v>
      </c>
      <c r="G47" s="45">
        <v>282</v>
      </c>
      <c r="H47" s="45">
        <v>9</v>
      </c>
      <c r="I47" s="45">
        <v>1</v>
      </c>
      <c r="J47" s="45">
        <v>0</v>
      </c>
    </row>
    <row r="48" spans="1:10">
      <c r="A48" s="45">
        <v>47</v>
      </c>
      <c r="B48" s="45">
        <v>56</v>
      </c>
      <c r="C48" s="45">
        <v>0</v>
      </c>
      <c r="D48" s="45">
        <v>121</v>
      </c>
      <c r="E48" s="45">
        <v>3</v>
      </c>
      <c r="F48" s="45">
        <v>5</v>
      </c>
      <c r="G48" s="45">
        <v>285</v>
      </c>
      <c r="H48" s="45">
        <v>14</v>
      </c>
      <c r="I48" s="45">
        <v>0</v>
      </c>
      <c r="J48" s="45">
        <v>0</v>
      </c>
    </row>
    <row r="49" spans="1:10">
      <c r="A49" s="45">
        <v>48</v>
      </c>
      <c r="B49" s="45">
        <v>35</v>
      </c>
      <c r="C49" s="45">
        <v>0</v>
      </c>
      <c r="D49" s="45">
        <v>127</v>
      </c>
      <c r="E49" s="45">
        <v>3</v>
      </c>
      <c r="F49" s="45">
        <v>3</v>
      </c>
      <c r="G49" s="45">
        <v>1</v>
      </c>
      <c r="H49" s="45">
        <v>11</v>
      </c>
      <c r="I49" s="45">
        <v>1</v>
      </c>
      <c r="J49" s="45">
        <v>0</v>
      </c>
    </row>
    <row r="50" spans="1:10">
      <c r="A50" s="45">
        <v>49</v>
      </c>
      <c r="B50" s="45">
        <v>21</v>
      </c>
      <c r="C50" s="45">
        <v>0</v>
      </c>
      <c r="D50" s="45">
        <v>95</v>
      </c>
      <c r="E50" s="45">
        <v>6</v>
      </c>
      <c r="F50" s="45">
        <v>3</v>
      </c>
      <c r="G50" s="45">
        <v>119</v>
      </c>
      <c r="H50" s="45">
        <v>2</v>
      </c>
      <c r="I50" s="45">
        <v>1</v>
      </c>
      <c r="J50" s="45">
        <v>0</v>
      </c>
    </row>
    <row r="51" spans="1:10">
      <c r="A51" s="45">
        <v>50</v>
      </c>
      <c r="B51" s="45">
        <v>42</v>
      </c>
      <c r="C51" s="45">
        <v>0</v>
      </c>
      <c r="D51" s="45">
        <v>61</v>
      </c>
      <c r="E51" s="45">
        <v>5</v>
      </c>
      <c r="F51" s="45">
        <v>1</v>
      </c>
      <c r="G51" s="45">
        <v>35</v>
      </c>
      <c r="H51" s="45">
        <v>3</v>
      </c>
      <c r="I51" s="45">
        <v>1</v>
      </c>
      <c r="J51" s="45">
        <v>0</v>
      </c>
    </row>
    <row r="52" spans="1:10">
      <c r="A52" s="45">
        <v>51</v>
      </c>
      <c r="B52" s="45">
        <v>31</v>
      </c>
      <c r="C52" s="45">
        <v>1</v>
      </c>
      <c r="D52" s="45">
        <v>115</v>
      </c>
      <c r="E52" s="45">
        <v>6</v>
      </c>
      <c r="F52" s="45">
        <v>1</v>
      </c>
      <c r="G52" s="45">
        <v>198</v>
      </c>
      <c r="H52" s="45">
        <v>8</v>
      </c>
      <c r="I52" s="45">
        <v>0</v>
      </c>
      <c r="J52" s="45">
        <v>1</v>
      </c>
    </row>
    <row r="53" spans="1:10">
      <c r="A53" s="45">
        <v>52</v>
      </c>
      <c r="B53" s="45">
        <v>67</v>
      </c>
      <c r="C53" s="45">
        <v>1</v>
      </c>
      <c r="D53" s="45">
        <v>80</v>
      </c>
      <c r="E53" s="45">
        <v>2</v>
      </c>
      <c r="F53" s="45">
        <v>1</v>
      </c>
      <c r="G53" s="45">
        <v>245</v>
      </c>
      <c r="H53" s="45">
        <v>6</v>
      </c>
      <c r="I53" s="45">
        <v>0</v>
      </c>
      <c r="J53" s="45">
        <v>0</v>
      </c>
    </row>
    <row r="54" spans="1:10">
      <c r="A54" s="45">
        <v>53</v>
      </c>
      <c r="B54" s="45">
        <v>26</v>
      </c>
      <c r="C54" s="45">
        <v>0</v>
      </c>
      <c r="D54" s="45">
        <v>182</v>
      </c>
      <c r="E54" s="45">
        <v>4</v>
      </c>
      <c r="F54" s="45">
        <v>2</v>
      </c>
      <c r="G54" s="45">
        <v>59</v>
      </c>
      <c r="H54" s="45">
        <v>10</v>
      </c>
      <c r="I54" s="45">
        <v>0</v>
      </c>
      <c r="J54" s="45">
        <v>0</v>
      </c>
    </row>
    <row r="55" spans="1:10">
      <c r="A55" s="45">
        <v>54</v>
      </c>
      <c r="B55" s="45">
        <v>43</v>
      </c>
      <c r="C55" s="45">
        <v>0</v>
      </c>
      <c r="D55" s="45">
        <v>92</v>
      </c>
      <c r="E55" s="45">
        <v>7</v>
      </c>
      <c r="F55" s="45">
        <v>4</v>
      </c>
      <c r="G55" s="45">
        <v>325</v>
      </c>
      <c r="H55" s="45">
        <v>8</v>
      </c>
      <c r="I55" s="45">
        <v>0</v>
      </c>
      <c r="J55" s="45">
        <v>0</v>
      </c>
    </row>
    <row r="56" spans="1:10">
      <c r="A56" s="45">
        <v>55</v>
      </c>
      <c r="B56" s="45">
        <v>19</v>
      </c>
      <c r="C56" s="45">
        <v>1</v>
      </c>
      <c r="D56" s="45">
        <v>154</v>
      </c>
      <c r="E56" s="45">
        <v>6</v>
      </c>
      <c r="F56" s="45">
        <v>2</v>
      </c>
      <c r="G56" s="45">
        <v>161</v>
      </c>
      <c r="H56" s="45">
        <v>15</v>
      </c>
      <c r="I56" s="45">
        <v>0</v>
      </c>
      <c r="J56" s="45">
        <v>0</v>
      </c>
    </row>
    <row r="57" spans="1:10">
      <c r="A57" s="45">
        <v>56</v>
      </c>
      <c r="B57" s="45">
        <v>37</v>
      </c>
      <c r="C57" s="45">
        <v>0</v>
      </c>
      <c r="D57" s="45">
        <v>179</v>
      </c>
      <c r="E57" s="45">
        <v>5</v>
      </c>
      <c r="F57" s="45">
        <v>4</v>
      </c>
      <c r="G57" s="45">
        <v>179</v>
      </c>
      <c r="H57" s="45">
        <v>9</v>
      </c>
      <c r="I57" s="45">
        <v>0</v>
      </c>
      <c r="J57" s="45">
        <v>0</v>
      </c>
    </row>
    <row r="58" spans="1:10">
      <c r="A58" s="45">
        <v>57</v>
      </c>
      <c r="B58" s="45">
        <v>45</v>
      </c>
      <c r="C58" s="45">
        <v>0</v>
      </c>
      <c r="D58" s="45">
        <v>87</v>
      </c>
      <c r="E58" s="45">
        <v>4</v>
      </c>
      <c r="F58" s="45">
        <v>4</v>
      </c>
      <c r="G58" s="45">
        <v>206</v>
      </c>
      <c r="H58" s="45">
        <v>4</v>
      </c>
      <c r="I58" s="45">
        <v>1</v>
      </c>
      <c r="J58" s="45">
        <v>0</v>
      </c>
    </row>
    <row r="59" spans="1:10">
      <c r="A59" s="45">
        <v>58</v>
      </c>
      <c r="B59" s="45">
        <v>64</v>
      </c>
      <c r="C59" s="45">
        <v>0</v>
      </c>
      <c r="D59" s="45">
        <v>87</v>
      </c>
      <c r="E59" s="45">
        <v>3</v>
      </c>
      <c r="F59" s="45">
        <v>3</v>
      </c>
      <c r="G59" s="45">
        <v>12</v>
      </c>
      <c r="H59" s="45">
        <v>5</v>
      </c>
      <c r="I59" s="45">
        <v>0</v>
      </c>
      <c r="J59" s="45">
        <v>1</v>
      </c>
    </row>
    <row r="60" spans="1:10">
      <c r="A60" s="45">
        <v>59</v>
      </c>
      <c r="B60" s="45">
        <v>24</v>
      </c>
      <c r="C60" s="45">
        <v>1</v>
      </c>
      <c r="D60" s="45">
        <v>115</v>
      </c>
      <c r="E60" s="45">
        <v>3</v>
      </c>
      <c r="F60" s="45">
        <v>3</v>
      </c>
      <c r="G60" s="45">
        <v>276</v>
      </c>
      <c r="H60" s="45">
        <v>3</v>
      </c>
      <c r="I60" s="45">
        <v>0</v>
      </c>
      <c r="J60" s="45">
        <v>0</v>
      </c>
    </row>
    <row r="61" spans="1:10">
      <c r="A61" s="45">
        <v>60</v>
      </c>
      <c r="B61" s="45">
        <v>61</v>
      </c>
      <c r="C61" s="45">
        <v>0</v>
      </c>
      <c r="D61" s="45">
        <v>78</v>
      </c>
      <c r="E61" s="45">
        <v>7</v>
      </c>
      <c r="F61" s="45">
        <v>4</v>
      </c>
      <c r="G61" s="45">
        <v>181</v>
      </c>
      <c r="H61" s="45">
        <v>9</v>
      </c>
      <c r="I61" s="45">
        <v>1</v>
      </c>
      <c r="J61" s="45">
        <v>0</v>
      </c>
    </row>
    <row r="62" spans="1:10">
      <c r="A62" s="45">
        <v>61</v>
      </c>
      <c r="B62" s="45">
        <v>25</v>
      </c>
      <c r="C62" s="45">
        <v>1</v>
      </c>
      <c r="D62" s="45">
        <v>199</v>
      </c>
      <c r="E62" s="45">
        <v>7</v>
      </c>
      <c r="F62" s="45">
        <v>4</v>
      </c>
      <c r="G62" s="45">
        <v>242</v>
      </c>
      <c r="H62" s="45">
        <v>8</v>
      </c>
      <c r="I62" s="45">
        <v>0</v>
      </c>
      <c r="J62" s="45">
        <v>1</v>
      </c>
    </row>
    <row r="63" spans="1:10">
      <c r="A63" s="45">
        <v>62</v>
      </c>
      <c r="B63" s="45">
        <v>64</v>
      </c>
      <c r="C63" s="45">
        <v>1</v>
      </c>
      <c r="D63" s="45">
        <v>99</v>
      </c>
      <c r="E63" s="45">
        <v>6</v>
      </c>
      <c r="F63" s="45">
        <v>2</v>
      </c>
      <c r="G63" s="45">
        <v>216</v>
      </c>
      <c r="H63" s="45">
        <v>10</v>
      </c>
      <c r="I63" s="45">
        <v>0</v>
      </c>
      <c r="J63" s="45">
        <v>0</v>
      </c>
    </row>
    <row r="64" spans="1:10">
      <c r="A64" s="45">
        <v>63</v>
      </c>
      <c r="B64" s="45">
        <v>52</v>
      </c>
      <c r="C64" s="45">
        <v>0</v>
      </c>
      <c r="D64" s="45">
        <v>44</v>
      </c>
      <c r="E64" s="45">
        <v>6</v>
      </c>
      <c r="F64" s="45">
        <v>2</v>
      </c>
      <c r="G64" s="45">
        <v>251</v>
      </c>
      <c r="H64" s="45">
        <v>6</v>
      </c>
      <c r="I64" s="45">
        <v>1</v>
      </c>
      <c r="J64" s="45">
        <v>1</v>
      </c>
    </row>
    <row r="65" spans="1:10">
      <c r="A65" s="45">
        <v>64</v>
      </c>
      <c r="B65" s="45">
        <v>31</v>
      </c>
      <c r="C65" s="45">
        <v>1</v>
      </c>
      <c r="D65" s="45">
        <v>83</v>
      </c>
      <c r="E65" s="45">
        <v>7</v>
      </c>
      <c r="F65" s="45">
        <v>3</v>
      </c>
      <c r="G65" s="45">
        <v>299</v>
      </c>
      <c r="H65" s="45">
        <v>9</v>
      </c>
      <c r="I65" s="45">
        <v>0</v>
      </c>
      <c r="J65" s="45">
        <v>1</v>
      </c>
    </row>
    <row r="66" spans="1:10">
      <c r="A66" s="45">
        <v>65</v>
      </c>
      <c r="B66" s="45">
        <v>34</v>
      </c>
      <c r="C66" s="45">
        <v>0</v>
      </c>
      <c r="D66" s="45">
        <v>130</v>
      </c>
      <c r="E66" s="45">
        <v>8</v>
      </c>
      <c r="F66" s="45">
        <v>1</v>
      </c>
      <c r="G66" s="45">
        <v>126</v>
      </c>
      <c r="H66" s="45">
        <v>7</v>
      </c>
      <c r="I66" s="45">
        <v>1</v>
      </c>
      <c r="J66" s="45">
        <v>1</v>
      </c>
    </row>
    <row r="67" spans="1:10">
      <c r="A67" s="45">
        <v>66</v>
      </c>
      <c r="B67" s="45">
        <v>53</v>
      </c>
      <c r="C67" s="45">
        <v>1</v>
      </c>
      <c r="D67" s="45">
        <v>37</v>
      </c>
      <c r="E67" s="45">
        <v>6</v>
      </c>
      <c r="F67" s="45">
        <v>4</v>
      </c>
      <c r="G67" s="45">
        <v>217</v>
      </c>
      <c r="H67" s="45">
        <v>11</v>
      </c>
      <c r="I67" s="45">
        <v>1</v>
      </c>
      <c r="J67" s="45">
        <v>1</v>
      </c>
    </row>
    <row r="68" spans="1:10">
      <c r="A68" s="45">
        <v>67</v>
      </c>
      <c r="B68" s="45">
        <v>67</v>
      </c>
      <c r="C68" s="45">
        <v>1</v>
      </c>
      <c r="D68" s="45">
        <v>82</v>
      </c>
      <c r="E68" s="45">
        <v>3</v>
      </c>
      <c r="F68" s="45">
        <v>2</v>
      </c>
      <c r="G68" s="45">
        <v>306</v>
      </c>
      <c r="H68" s="45">
        <v>6</v>
      </c>
      <c r="I68" s="45">
        <v>0</v>
      </c>
      <c r="J68" s="45">
        <v>1</v>
      </c>
    </row>
    <row r="69" spans="1:10">
      <c r="A69" s="45">
        <v>68</v>
      </c>
      <c r="B69" s="45">
        <v>57</v>
      </c>
      <c r="C69" s="45">
        <v>1</v>
      </c>
      <c r="D69" s="45">
        <v>89</v>
      </c>
      <c r="E69" s="45">
        <v>7</v>
      </c>
      <c r="F69" s="45">
        <v>3</v>
      </c>
      <c r="G69" s="45">
        <v>285</v>
      </c>
      <c r="H69" s="45">
        <v>8</v>
      </c>
      <c r="I69" s="45">
        <v>1</v>
      </c>
      <c r="J69" s="45">
        <v>1</v>
      </c>
    </row>
    <row r="70" spans="1:10">
      <c r="A70" s="45">
        <v>69</v>
      </c>
      <c r="B70" s="45">
        <v>21</v>
      </c>
      <c r="C70" s="45">
        <v>0</v>
      </c>
      <c r="D70" s="45">
        <v>137</v>
      </c>
      <c r="E70" s="45">
        <v>5</v>
      </c>
      <c r="F70" s="45">
        <v>2</v>
      </c>
      <c r="G70" s="45">
        <v>185</v>
      </c>
      <c r="H70" s="45">
        <v>7</v>
      </c>
      <c r="I70" s="45">
        <v>0</v>
      </c>
      <c r="J70" s="45">
        <v>0</v>
      </c>
    </row>
    <row r="71" spans="1:10">
      <c r="A71" s="45">
        <v>70</v>
      </c>
      <c r="B71" s="45">
        <v>19</v>
      </c>
      <c r="C71" s="45">
        <v>1</v>
      </c>
      <c r="D71" s="45">
        <v>34</v>
      </c>
      <c r="E71" s="45">
        <v>5</v>
      </c>
      <c r="F71" s="45">
        <v>4</v>
      </c>
      <c r="G71" s="45">
        <v>39</v>
      </c>
      <c r="H71" s="45">
        <v>6</v>
      </c>
      <c r="I71" s="45">
        <v>0</v>
      </c>
      <c r="J71" s="45">
        <v>0</v>
      </c>
    </row>
    <row r="72" spans="1:10">
      <c r="A72" s="45">
        <v>71</v>
      </c>
      <c r="B72" s="45">
        <v>23</v>
      </c>
      <c r="C72" s="45">
        <v>0</v>
      </c>
      <c r="D72" s="45">
        <v>132</v>
      </c>
      <c r="E72" s="45">
        <v>7</v>
      </c>
      <c r="F72" s="45">
        <v>4</v>
      </c>
      <c r="G72" s="45">
        <v>223</v>
      </c>
      <c r="H72" s="45">
        <v>9</v>
      </c>
      <c r="I72" s="45">
        <v>0</v>
      </c>
      <c r="J72" s="45">
        <v>0</v>
      </c>
    </row>
    <row r="73" spans="1:10">
      <c r="A73" s="45">
        <v>72</v>
      </c>
      <c r="B73" s="45">
        <v>59</v>
      </c>
      <c r="C73" s="45">
        <v>0</v>
      </c>
      <c r="D73" s="45">
        <v>35</v>
      </c>
      <c r="E73" s="45">
        <v>4</v>
      </c>
      <c r="F73" s="45">
        <v>5</v>
      </c>
      <c r="G73" s="45">
        <v>184</v>
      </c>
      <c r="H73" s="45">
        <v>10</v>
      </c>
      <c r="I73" s="45">
        <v>0</v>
      </c>
      <c r="J73" s="45">
        <v>0</v>
      </c>
    </row>
    <row r="74" spans="1:10">
      <c r="A74" s="45">
        <v>73</v>
      </c>
      <c r="B74" s="45">
        <v>21</v>
      </c>
      <c r="C74" s="45">
        <v>0</v>
      </c>
      <c r="D74" s="45">
        <v>138</v>
      </c>
      <c r="E74" s="45">
        <v>9</v>
      </c>
      <c r="F74" s="45">
        <v>1</v>
      </c>
      <c r="G74" s="45">
        <v>178</v>
      </c>
      <c r="H74" s="45">
        <v>10</v>
      </c>
      <c r="I74" s="45">
        <v>1</v>
      </c>
      <c r="J74" s="45">
        <v>1</v>
      </c>
    </row>
    <row r="75" spans="1:10">
      <c r="A75" s="45">
        <v>74</v>
      </c>
      <c r="B75" s="45">
        <v>46</v>
      </c>
      <c r="C75" s="45">
        <v>1</v>
      </c>
      <c r="D75" s="45">
        <v>145</v>
      </c>
      <c r="E75" s="45">
        <v>4</v>
      </c>
      <c r="F75" s="45">
        <v>5</v>
      </c>
      <c r="G75" s="45">
        <v>294</v>
      </c>
      <c r="H75" s="45">
        <v>4</v>
      </c>
      <c r="I75" s="45">
        <v>0</v>
      </c>
      <c r="J75" s="45">
        <v>0</v>
      </c>
    </row>
    <row r="76" spans="1:10">
      <c r="A76" s="45">
        <v>75</v>
      </c>
      <c r="B76" s="45">
        <v>35</v>
      </c>
      <c r="C76" s="45">
        <v>1</v>
      </c>
      <c r="D76" s="45">
        <v>123</v>
      </c>
      <c r="E76" s="45">
        <v>5</v>
      </c>
      <c r="F76" s="45">
        <v>3</v>
      </c>
      <c r="G76" s="45">
        <v>340</v>
      </c>
      <c r="H76" s="45">
        <v>11</v>
      </c>
      <c r="I76" s="45">
        <v>0</v>
      </c>
      <c r="J76" s="45">
        <v>0</v>
      </c>
    </row>
    <row r="77" spans="1:10">
      <c r="A77" s="45">
        <v>76</v>
      </c>
      <c r="B77" s="45">
        <v>43</v>
      </c>
      <c r="C77" s="45">
        <v>0</v>
      </c>
      <c r="D77" s="45">
        <v>76</v>
      </c>
      <c r="E77" s="45">
        <v>2</v>
      </c>
      <c r="F77" s="45">
        <v>2</v>
      </c>
      <c r="G77" s="45">
        <v>151</v>
      </c>
      <c r="H77" s="45">
        <v>7</v>
      </c>
      <c r="I77" s="45">
        <v>0</v>
      </c>
      <c r="J77" s="45">
        <v>0</v>
      </c>
    </row>
    <row r="78" spans="1:10">
      <c r="A78" s="45">
        <v>77</v>
      </c>
      <c r="B78" s="45">
        <v>61</v>
      </c>
      <c r="C78" s="45">
        <v>1</v>
      </c>
      <c r="D78" s="45">
        <v>128</v>
      </c>
      <c r="E78" s="45">
        <v>6</v>
      </c>
      <c r="F78" s="45">
        <v>3</v>
      </c>
      <c r="G78" s="45">
        <v>126</v>
      </c>
      <c r="H78" s="45">
        <v>10</v>
      </c>
      <c r="I78" s="45">
        <v>0</v>
      </c>
      <c r="J78" s="45">
        <v>0</v>
      </c>
    </row>
    <row r="79" spans="1:10">
      <c r="A79" s="45">
        <v>78</v>
      </c>
      <c r="B79" s="45">
        <v>51</v>
      </c>
      <c r="C79" s="45">
        <v>0</v>
      </c>
      <c r="D79" s="45">
        <v>84</v>
      </c>
      <c r="E79" s="45">
        <v>3</v>
      </c>
      <c r="F79" s="45">
        <v>4</v>
      </c>
      <c r="G79" s="45">
        <v>301</v>
      </c>
      <c r="H79" s="45">
        <v>3</v>
      </c>
      <c r="I79" s="45">
        <v>0</v>
      </c>
      <c r="J79" s="45">
        <v>0</v>
      </c>
    </row>
    <row r="80" spans="1:10">
      <c r="A80" s="45">
        <v>79</v>
      </c>
      <c r="B80" s="45">
        <v>27</v>
      </c>
      <c r="C80" s="45">
        <v>1</v>
      </c>
      <c r="D80" s="45">
        <v>197</v>
      </c>
      <c r="E80" s="45">
        <v>6</v>
      </c>
      <c r="F80" s="45">
        <v>5</v>
      </c>
      <c r="G80" s="45">
        <v>308</v>
      </c>
      <c r="H80" s="45">
        <v>6</v>
      </c>
      <c r="I80" s="45">
        <v>0</v>
      </c>
      <c r="J80" s="45">
        <v>0</v>
      </c>
    </row>
    <row r="81" spans="1:10">
      <c r="A81" s="45">
        <v>80</v>
      </c>
      <c r="B81" s="45">
        <v>53</v>
      </c>
      <c r="C81" s="45">
        <v>0</v>
      </c>
      <c r="D81" s="45">
        <v>81</v>
      </c>
      <c r="E81" s="45">
        <v>2</v>
      </c>
      <c r="F81" s="45">
        <v>5</v>
      </c>
      <c r="G81" s="45">
        <v>336</v>
      </c>
      <c r="H81" s="45">
        <v>8</v>
      </c>
      <c r="I81" s="45">
        <v>1</v>
      </c>
      <c r="J81" s="45">
        <v>0</v>
      </c>
    </row>
    <row r="82" spans="1:10">
      <c r="A82" s="45">
        <v>81</v>
      </c>
      <c r="B82" s="45">
        <v>31</v>
      </c>
      <c r="C82" s="45">
        <v>1</v>
      </c>
      <c r="D82" s="45">
        <v>173</v>
      </c>
      <c r="E82" s="45">
        <v>3</v>
      </c>
      <c r="F82" s="45">
        <v>5</v>
      </c>
      <c r="G82" s="45">
        <v>234</v>
      </c>
      <c r="H82" s="45">
        <v>5</v>
      </c>
      <c r="I82" s="45">
        <v>0</v>
      </c>
      <c r="J82" s="45">
        <v>0</v>
      </c>
    </row>
    <row r="83" spans="1:10">
      <c r="A83" s="45">
        <v>82</v>
      </c>
      <c r="B83" s="45">
        <v>48</v>
      </c>
      <c r="C83" s="45">
        <v>0</v>
      </c>
      <c r="D83" s="45">
        <v>42</v>
      </c>
      <c r="E83" s="45">
        <v>5</v>
      </c>
      <c r="F83" s="45">
        <v>3</v>
      </c>
      <c r="G83" s="45">
        <v>8</v>
      </c>
      <c r="H83" s="45">
        <v>5</v>
      </c>
      <c r="I83" s="45">
        <v>0</v>
      </c>
      <c r="J83" s="45">
        <v>0</v>
      </c>
    </row>
    <row r="84" spans="1:10">
      <c r="A84" s="45">
        <v>83</v>
      </c>
      <c r="B84" s="45">
        <v>65</v>
      </c>
      <c r="C84" s="45">
        <v>1</v>
      </c>
      <c r="D84" s="45">
        <v>143</v>
      </c>
      <c r="E84" s="45">
        <v>3</v>
      </c>
      <c r="F84" s="45">
        <v>4</v>
      </c>
      <c r="G84" s="45">
        <v>341</v>
      </c>
      <c r="H84" s="45">
        <v>5</v>
      </c>
      <c r="I84" s="45">
        <v>0</v>
      </c>
      <c r="J84" s="45">
        <v>1</v>
      </c>
    </row>
    <row r="85" spans="1:10">
      <c r="A85" s="45">
        <v>84</v>
      </c>
      <c r="B85" s="45">
        <v>32</v>
      </c>
      <c r="C85" s="45">
        <v>0</v>
      </c>
      <c r="D85" s="45">
        <v>153</v>
      </c>
      <c r="E85" s="45">
        <v>4</v>
      </c>
      <c r="F85" s="45">
        <v>2</v>
      </c>
      <c r="G85" s="45">
        <v>129</v>
      </c>
      <c r="H85" s="45">
        <v>14</v>
      </c>
      <c r="I85" s="45">
        <v>0</v>
      </c>
      <c r="J85" s="45">
        <v>0</v>
      </c>
    </row>
    <row r="86" spans="1:10">
      <c r="A86" s="45">
        <v>85</v>
      </c>
      <c r="B86" s="45">
        <v>25</v>
      </c>
      <c r="C86" s="45">
        <v>0</v>
      </c>
      <c r="D86" s="45">
        <v>135</v>
      </c>
      <c r="E86" s="45">
        <v>5</v>
      </c>
      <c r="F86" s="45">
        <v>2</v>
      </c>
      <c r="G86" s="45">
        <v>264</v>
      </c>
      <c r="H86" s="45">
        <v>3</v>
      </c>
      <c r="I86" s="45">
        <v>1</v>
      </c>
      <c r="J86" s="45">
        <v>0</v>
      </c>
    </row>
    <row r="87" spans="1:10">
      <c r="A87" s="45">
        <v>86</v>
      </c>
      <c r="B87" s="45">
        <v>31</v>
      </c>
      <c r="C87" s="45">
        <v>0</v>
      </c>
      <c r="D87" s="45">
        <v>187</v>
      </c>
      <c r="E87" s="45">
        <v>6</v>
      </c>
      <c r="F87" s="45">
        <v>3</v>
      </c>
      <c r="G87" s="45">
        <v>157</v>
      </c>
      <c r="H87" s="45">
        <v>7</v>
      </c>
      <c r="I87" s="45">
        <v>0</v>
      </c>
      <c r="J87" s="45">
        <v>0</v>
      </c>
    </row>
    <row r="88" spans="1:10">
      <c r="A88" s="45">
        <v>87</v>
      </c>
      <c r="B88" s="45">
        <v>40</v>
      </c>
      <c r="C88" s="45">
        <v>1</v>
      </c>
      <c r="D88" s="45">
        <v>176</v>
      </c>
      <c r="E88" s="45">
        <v>3</v>
      </c>
      <c r="F88" s="45">
        <v>5</v>
      </c>
      <c r="G88" s="45">
        <v>352</v>
      </c>
      <c r="H88" s="45">
        <v>13</v>
      </c>
      <c r="I88" s="45">
        <v>0</v>
      </c>
      <c r="J88" s="45">
        <v>0</v>
      </c>
    </row>
    <row r="89" spans="1:10">
      <c r="A89" s="45">
        <v>88</v>
      </c>
      <c r="B89" s="45">
        <v>57</v>
      </c>
      <c r="C89" s="45">
        <v>1</v>
      </c>
      <c r="D89" s="45">
        <v>174</v>
      </c>
      <c r="E89" s="45">
        <v>3</v>
      </c>
      <c r="F89" s="45">
        <v>1</v>
      </c>
      <c r="G89" s="45">
        <v>358</v>
      </c>
      <c r="H89" s="45">
        <v>6</v>
      </c>
      <c r="I89" s="45">
        <v>0</v>
      </c>
      <c r="J89" s="45">
        <v>0</v>
      </c>
    </row>
    <row r="90" spans="1:10">
      <c r="A90" s="45">
        <v>89</v>
      </c>
      <c r="B90" s="45">
        <v>38</v>
      </c>
      <c r="C90" s="45">
        <v>0</v>
      </c>
      <c r="D90" s="45">
        <v>149</v>
      </c>
      <c r="E90" s="45">
        <v>4</v>
      </c>
      <c r="F90" s="45">
        <v>3</v>
      </c>
      <c r="G90" s="45">
        <v>5</v>
      </c>
      <c r="H90" s="45">
        <v>4</v>
      </c>
      <c r="I90" s="45">
        <v>1</v>
      </c>
      <c r="J90" s="45">
        <v>0</v>
      </c>
    </row>
    <row r="91" spans="1:10">
      <c r="A91" s="45">
        <v>90</v>
      </c>
      <c r="B91" s="45">
        <v>33</v>
      </c>
      <c r="C91" s="45">
        <v>1</v>
      </c>
      <c r="D91" s="45">
        <v>92</v>
      </c>
      <c r="E91" s="45">
        <v>5</v>
      </c>
      <c r="F91" s="45">
        <v>3</v>
      </c>
      <c r="G91" s="45">
        <v>86</v>
      </c>
      <c r="H91" s="45">
        <v>7</v>
      </c>
      <c r="I91" s="45">
        <v>1</v>
      </c>
      <c r="J91" s="45">
        <v>0</v>
      </c>
    </row>
    <row r="92" spans="1:10">
      <c r="A92" s="45">
        <v>91</v>
      </c>
      <c r="B92" s="45">
        <v>62</v>
      </c>
      <c r="C92" s="45">
        <v>1</v>
      </c>
      <c r="D92" s="45">
        <v>48</v>
      </c>
      <c r="E92" s="45">
        <v>4</v>
      </c>
      <c r="F92" s="45">
        <v>4</v>
      </c>
      <c r="G92" s="45">
        <v>175</v>
      </c>
      <c r="H92" s="45">
        <v>9</v>
      </c>
      <c r="I92" s="45">
        <v>0</v>
      </c>
      <c r="J92" s="45">
        <v>0</v>
      </c>
    </row>
    <row r="93" spans="1:10">
      <c r="A93" s="45">
        <v>92</v>
      </c>
      <c r="B93" s="45">
        <v>35</v>
      </c>
      <c r="C93" s="45">
        <v>1</v>
      </c>
      <c r="D93" s="45">
        <v>121</v>
      </c>
      <c r="E93" s="45">
        <v>2</v>
      </c>
      <c r="F93" s="45">
        <v>2</v>
      </c>
      <c r="G93" s="45">
        <v>290</v>
      </c>
      <c r="H93" s="45">
        <v>4</v>
      </c>
      <c r="I93" s="45">
        <v>1</v>
      </c>
      <c r="J93" s="45">
        <v>0</v>
      </c>
    </row>
    <row r="94" spans="1:10">
      <c r="A94" s="45">
        <v>93</v>
      </c>
      <c r="B94" s="45">
        <v>64</v>
      </c>
      <c r="C94" s="45">
        <v>1</v>
      </c>
      <c r="D94" s="45">
        <v>87</v>
      </c>
      <c r="E94" s="45">
        <v>6</v>
      </c>
      <c r="F94" s="45">
        <v>3</v>
      </c>
      <c r="G94" s="45">
        <v>193</v>
      </c>
      <c r="H94" s="45">
        <v>7</v>
      </c>
      <c r="I94" s="45">
        <v>1</v>
      </c>
      <c r="J94" s="45">
        <v>1</v>
      </c>
    </row>
    <row r="95" spans="1:10">
      <c r="A95" s="45">
        <v>94</v>
      </c>
      <c r="B95" s="45">
        <v>41</v>
      </c>
      <c r="C95" s="45">
        <v>0</v>
      </c>
      <c r="D95" s="45">
        <v>119</v>
      </c>
      <c r="E95" s="45">
        <v>6</v>
      </c>
      <c r="F95" s="45">
        <v>3</v>
      </c>
      <c r="G95" s="45">
        <v>311</v>
      </c>
      <c r="H95" s="45">
        <v>9</v>
      </c>
      <c r="I95" s="45">
        <v>1</v>
      </c>
      <c r="J95" s="45">
        <v>1</v>
      </c>
    </row>
    <row r="96" spans="1:10">
      <c r="A96" s="45">
        <v>95</v>
      </c>
      <c r="B96" s="45">
        <v>43</v>
      </c>
      <c r="C96" s="45">
        <v>0</v>
      </c>
      <c r="D96" s="45">
        <v>146</v>
      </c>
      <c r="E96" s="45">
        <v>8</v>
      </c>
      <c r="F96" s="45">
        <v>5</v>
      </c>
      <c r="G96" s="45">
        <v>119</v>
      </c>
      <c r="H96" s="45">
        <v>5</v>
      </c>
      <c r="I96" s="45">
        <v>1</v>
      </c>
      <c r="J96" s="45">
        <v>0</v>
      </c>
    </row>
    <row r="97" spans="1:10">
      <c r="A97" s="45">
        <v>96</v>
      </c>
      <c r="B97" s="45">
        <v>42</v>
      </c>
      <c r="C97" s="45">
        <v>1</v>
      </c>
      <c r="D97" s="45">
        <v>91</v>
      </c>
      <c r="E97" s="45">
        <v>1</v>
      </c>
      <c r="F97" s="45">
        <v>5</v>
      </c>
      <c r="G97" s="45">
        <v>218</v>
      </c>
      <c r="H97" s="45">
        <v>8</v>
      </c>
      <c r="I97" s="45">
        <v>0</v>
      </c>
      <c r="J97" s="45">
        <v>0</v>
      </c>
    </row>
    <row r="98" spans="1:10">
      <c r="A98" s="45">
        <v>97</v>
      </c>
      <c r="B98" s="45">
        <v>62</v>
      </c>
      <c r="C98" s="45">
        <v>1</v>
      </c>
      <c r="D98" s="45">
        <v>52</v>
      </c>
      <c r="E98" s="45">
        <v>6</v>
      </c>
      <c r="F98" s="45">
        <v>1</v>
      </c>
      <c r="G98" s="45">
        <v>114</v>
      </c>
      <c r="H98" s="45">
        <v>12</v>
      </c>
      <c r="I98" s="45">
        <v>0</v>
      </c>
      <c r="J98" s="45">
        <v>0</v>
      </c>
    </row>
    <row r="99" spans="1:10">
      <c r="A99" s="45">
        <v>98</v>
      </c>
      <c r="B99" s="45">
        <v>58</v>
      </c>
      <c r="C99" s="45">
        <v>1</v>
      </c>
      <c r="D99" s="45">
        <v>156</v>
      </c>
      <c r="E99" s="45">
        <v>2</v>
      </c>
      <c r="F99" s="45">
        <v>4</v>
      </c>
      <c r="G99" s="45">
        <v>145</v>
      </c>
      <c r="H99" s="45">
        <v>4</v>
      </c>
      <c r="I99" s="45">
        <v>0</v>
      </c>
      <c r="J99" s="45">
        <v>0</v>
      </c>
    </row>
    <row r="100" spans="1:10">
      <c r="A100" s="45">
        <v>99</v>
      </c>
      <c r="B100" s="45">
        <v>46</v>
      </c>
      <c r="C100" s="45">
        <v>0</v>
      </c>
      <c r="D100" s="45">
        <v>166</v>
      </c>
      <c r="E100" s="45">
        <v>5</v>
      </c>
      <c r="F100" s="45">
        <v>1</v>
      </c>
      <c r="G100" s="45">
        <v>26</v>
      </c>
      <c r="H100" s="45">
        <v>10</v>
      </c>
      <c r="I100" s="45">
        <v>0</v>
      </c>
      <c r="J100" s="45">
        <v>0</v>
      </c>
    </row>
    <row r="101" spans="1:10">
      <c r="A101" s="45">
        <v>100</v>
      </c>
      <c r="B101" s="45">
        <v>32</v>
      </c>
      <c r="C101" s="45">
        <v>0</v>
      </c>
      <c r="D101" s="45">
        <v>169</v>
      </c>
      <c r="E101" s="45">
        <v>2</v>
      </c>
      <c r="F101" s="45">
        <v>5</v>
      </c>
      <c r="G101" s="45">
        <v>136</v>
      </c>
      <c r="H101" s="45">
        <v>9</v>
      </c>
      <c r="I101" s="45">
        <v>1</v>
      </c>
      <c r="J101" s="45">
        <v>0</v>
      </c>
    </row>
    <row r="102" spans="1:10">
      <c r="A102" s="45">
        <v>101</v>
      </c>
      <c r="B102" s="45">
        <v>62</v>
      </c>
      <c r="C102" s="45">
        <v>1</v>
      </c>
      <c r="D102" s="45">
        <v>158</v>
      </c>
      <c r="E102" s="45">
        <v>6</v>
      </c>
      <c r="F102" s="45">
        <v>2</v>
      </c>
      <c r="G102" s="45">
        <v>303</v>
      </c>
      <c r="H102" s="45">
        <v>11</v>
      </c>
      <c r="I102" s="45">
        <v>0</v>
      </c>
      <c r="J102" s="45">
        <v>0</v>
      </c>
    </row>
    <row r="103" spans="1:10">
      <c r="A103" s="45">
        <v>102</v>
      </c>
      <c r="B103" s="45">
        <v>18</v>
      </c>
      <c r="C103" s="45">
        <v>1</v>
      </c>
      <c r="D103" s="45">
        <v>87</v>
      </c>
      <c r="E103" s="45">
        <v>4</v>
      </c>
      <c r="F103" s="45">
        <v>5</v>
      </c>
      <c r="G103" s="45">
        <v>232</v>
      </c>
      <c r="H103" s="45">
        <v>9</v>
      </c>
      <c r="I103" s="45">
        <v>0</v>
      </c>
      <c r="J103" s="45">
        <v>0</v>
      </c>
    </row>
    <row r="104" spans="1:10">
      <c r="A104" s="45">
        <v>103</v>
      </c>
      <c r="B104" s="45">
        <v>42</v>
      </c>
      <c r="C104" s="45">
        <v>1</v>
      </c>
      <c r="D104" s="45">
        <v>151</v>
      </c>
      <c r="E104" s="45">
        <v>3</v>
      </c>
      <c r="F104" s="45">
        <v>4</v>
      </c>
      <c r="G104" s="45">
        <v>76</v>
      </c>
      <c r="H104" s="45">
        <v>10</v>
      </c>
      <c r="I104" s="45">
        <v>1</v>
      </c>
      <c r="J104" s="45">
        <v>0</v>
      </c>
    </row>
    <row r="105" spans="1:10">
      <c r="A105" s="45">
        <v>104</v>
      </c>
      <c r="B105" s="45">
        <v>24</v>
      </c>
      <c r="C105" s="45">
        <v>1</v>
      </c>
      <c r="D105" s="45">
        <v>30</v>
      </c>
      <c r="E105" s="45">
        <v>5</v>
      </c>
      <c r="F105" s="45">
        <v>5</v>
      </c>
      <c r="G105" s="45">
        <v>328</v>
      </c>
      <c r="H105" s="45">
        <v>5</v>
      </c>
      <c r="I105" s="45">
        <v>0</v>
      </c>
      <c r="J105" s="45">
        <v>0</v>
      </c>
    </row>
    <row r="106" spans="1:10">
      <c r="A106" s="45">
        <v>105</v>
      </c>
      <c r="B106" s="45">
        <v>26</v>
      </c>
      <c r="C106" s="45">
        <v>1</v>
      </c>
      <c r="D106" s="45">
        <v>63</v>
      </c>
      <c r="E106" s="45">
        <v>6</v>
      </c>
      <c r="F106" s="45">
        <v>4</v>
      </c>
      <c r="G106" s="45">
        <v>345</v>
      </c>
      <c r="H106" s="45">
        <v>7</v>
      </c>
      <c r="I106" s="45">
        <v>0</v>
      </c>
      <c r="J106" s="45">
        <v>1</v>
      </c>
    </row>
    <row r="107" spans="1:10">
      <c r="A107" s="45">
        <v>106</v>
      </c>
      <c r="B107" s="45">
        <v>41</v>
      </c>
      <c r="C107" s="45">
        <v>0</v>
      </c>
      <c r="D107" s="45">
        <v>125</v>
      </c>
      <c r="E107" s="45">
        <v>3</v>
      </c>
      <c r="F107" s="45">
        <v>4</v>
      </c>
      <c r="G107" s="45">
        <v>302</v>
      </c>
      <c r="H107" s="45">
        <v>9</v>
      </c>
      <c r="I107" s="45">
        <v>0</v>
      </c>
      <c r="J107" s="45">
        <v>0</v>
      </c>
    </row>
    <row r="108" spans="1:10">
      <c r="A108" s="45">
        <v>107</v>
      </c>
      <c r="B108" s="45">
        <v>18</v>
      </c>
      <c r="C108" s="45">
        <v>0</v>
      </c>
      <c r="D108" s="45">
        <v>155</v>
      </c>
      <c r="E108" s="45">
        <v>4</v>
      </c>
      <c r="F108" s="45">
        <v>4</v>
      </c>
      <c r="G108" s="45">
        <v>289</v>
      </c>
      <c r="H108" s="45">
        <v>6</v>
      </c>
      <c r="I108" s="45">
        <v>0</v>
      </c>
      <c r="J108" s="45">
        <v>0</v>
      </c>
    </row>
    <row r="109" spans="1:10">
      <c r="A109" s="45">
        <v>108</v>
      </c>
      <c r="B109" s="45">
        <v>61</v>
      </c>
      <c r="C109" s="45">
        <v>1</v>
      </c>
      <c r="D109" s="45">
        <v>147</v>
      </c>
      <c r="E109" s="45">
        <v>8</v>
      </c>
      <c r="F109" s="45">
        <v>4</v>
      </c>
      <c r="G109" s="45">
        <v>1</v>
      </c>
      <c r="H109" s="45">
        <v>7</v>
      </c>
      <c r="I109" s="45">
        <v>1</v>
      </c>
      <c r="J109" s="45">
        <v>1</v>
      </c>
    </row>
    <row r="110" spans="1:10">
      <c r="A110" s="45">
        <v>109</v>
      </c>
      <c r="B110" s="45">
        <v>25</v>
      </c>
      <c r="C110" s="45">
        <v>1</v>
      </c>
      <c r="D110" s="45">
        <v>77</v>
      </c>
      <c r="E110" s="45">
        <v>4</v>
      </c>
      <c r="F110" s="45">
        <v>4</v>
      </c>
      <c r="G110" s="45">
        <v>147</v>
      </c>
      <c r="H110" s="45">
        <v>9</v>
      </c>
      <c r="I110" s="45">
        <v>0</v>
      </c>
      <c r="J110" s="45">
        <v>0</v>
      </c>
    </row>
    <row r="111" spans="1:10">
      <c r="A111" s="45">
        <v>110</v>
      </c>
      <c r="B111" s="45">
        <v>41</v>
      </c>
      <c r="C111" s="45">
        <v>0</v>
      </c>
      <c r="D111" s="45">
        <v>118</v>
      </c>
      <c r="E111" s="45">
        <v>10</v>
      </c>
      <c r="F111" s="45">
        <v>2</v>
      </c>
      <c r="G111" s="45">
        <v>287</v>
      </c>
      <c r="H111" s="45">
        <v>7</v>
      </c>
      <c r="I111" s="45">
        <v>0</v>
      </c>
      <c r="J111" s="45">
        <v>0</v>
      </c>
    </row>
    <row r="112" spans="1:10">
      <c r="A112" s="45">
        <v>111</v>
      </c>
      <c r="B112" s="45">
        <v>28</v>
      </c>
      <c r="C112" s="45">
        <v>0</v>
      </c>
      <c r="D112" s="45">
        <v>146</v>
      </c>
      <c r="E112" s="45">
        <v>4</v>
      </c>
      <c r="F112" s="45">
        <v>1</v>
      </c>
      <c r="G112" s="45">
        <v>142</v>
      </c>
      <c r="H112" s="45">
        <v>10</v>
      </c>
      <c r="I112" s="45">
        <v>0</v>
      </c>
      <c r="J112" s="45">
        <v>0</v>
      </c>
    </row>
    <row r="113" spans="1:10">
      <c r="A113" s="45">
        <v>112</v>
      </c>
      <c r="B113" s="45">
        <v>68</v>
      </c>
      <c r="C113" s="45">
        <v>1</v>
      </c>
      <c r="D113" s="45">
        <v>158</v>
      </c>
      <c r="E113" s="45">
        <v>5</v>
      </c>
      <c r="F113" s="45">
        <v>3</v>
      </c>
      <c r="G113" s="45">
        <v>53</v>
      </c>
      <c r="H113" s="45">
        <v>10</v>
      </c>
      <c r="I113" s="45">
        <v>0</v>
      </c>
      <c r="J113" s="45">
        <v>0</v>
      </c>
    </row>
    <row r="114" spans="1:10">
      <c r="A114" s="45">
        <v>113</v>
      </c>
      <c r="B114" s="45">
        <v>34</v>
      </c>
      <c r="C114" s="45">
        <v>0</v>
      </c>
      <c r="D114" s="45">
        <v>45</v>
      </c>
      <c r="E114" s="45">
        <v>10</v>
      </c>
      <c r="F114" s="45">
        <v>1</v>
      </c>
      <c r="G114" s="45">
        <v>304</v>
      </c>
      <c r="H114" s="45">
        <v>10</v>
      </c>
      <c r="I114" s="45">
        <v>1</v>
      </c>
      <c r="J114" s="45">
        <v>0</v>
      </c>
    </row>
    <row r="115" spans="1:10">
      <c r="A115" s="45">
        <v>114</v>
      </c>
      <c r="B115" s="45">
        <v>25</v>
      </c>
      <c r="C115" s="45">
        <v>0</v>
      </c>
      <c r="D115" s="45">
        <v>98</v>
      </c>
      <c r="E115" s="45">
        <v>3</v>
      </c>
      <c r="F115" s="45">
        <v>4</v>
      </c>
      <c r="G115" s="45">
        <v>69</v>
      </c>
      <c r="H115" s="45">
        <v>5</v>
      </c>
      <c r="I115" s="45">
        <v>0</v>
      </c>
      <c r="J115" s="45">
        <v>0</v>
      </c>
    </row>
    <row r="116" spans="1:10">
      <c r="A116" s="45">
        <v>115</v>
      </c>
      <c r="B116" s="45">
        <v>52</v>
      </c>
      <c r="C116" s="45">
        <v>1</v>
      </c>
      <c r="D116" s="45">
        <v>51</v>
      </c>
      <c r="E116" s="45">
        <v>4</v>
      </c>
      <c r="F116" s="45">
        <v>2</v>
      </c>
      <c r="G116" s="45">
        <v>361</v>
      </c>
      <c r="H116" s="45">
        <v>10</v>
      </c>
      <c r="I116" s="45">
        <v>0</v>
      </c>
      <c r="J116" s="45">
        <v>1</v>
      </c>
    </row>
    <row r="117" spans="1:10">
      <c r="A117" s="45">
        <v>116</v>
      </c>
      <c r="B117" s="45">
        <v>52</v>
      </c>
      <c r="C117" s="45">
        <v>1</v>
      </c>
      <c r="D117" s="45">
        <v>122</v>
      </c>
      <c r="E117" s="45">
        <v>7</v>
      </c>
      <c r="F117" s="45">
        <v>5</v>
      </c>
      <c r="G117" s="45">
        <v>90</v>
      </c>
      <c r="H117" s="45">
        <v>12</v>
      </c>
      <c r="I117" s="45">
        <v>1</v>
      </c>
      <c r="J117" s="45">
        <v>1</v>
      </c>
    </row>
    <row r="118" spans="1:10">
      <c r="A118" s="45">
        <v>117</v>
      </c>
      <c r="B118" s="45">
        <v>50</v>
      </c>
      <c r="C118" s="45">
        <v>1</v>
      </c>
      <c r="D118" s="45">
        <v>105</v>
      </c>
      <c r="E118" s="45">
        <v>5</v>
      </c>
      <c r="F118" s="45">
        <v>2</v>
      </c>
      <c r="G118" s="45">
        <v>220</v>
      </c>
      <c r="H118" s="45">
        <v>3</v>
      </c>
      <c r="I118" s="45">
        <v>1</v>
      </c>
      <c r="J118" s="45">
        <v>0</v>
      </c>
    </row>
    <row r="119" spans="1:10">
      <c r="A119" s="45">
        <v>118</v>
      </c>
      <c r="B119" s="45">
        <v>22</v>
      </c>
      <c r="C119" s="45">
        <v>0</v>
      </c>
      <c r="D119" s="45">
        <v>183</v>
      </c>
      <c r="E119" s="45">
        <v>10</v>
      </c>
      <c r="F119" s="45">
        <v>4</v>
      </c>
      <c r="G119" s="45">
        <v>192</v>
      </c>
      <c r="H119" s="45">
        <v>6</v>
      </c>
      <c r="I119" s="45">
        <v>0</v>
      </c>
      <c r="J119" s="45">
        <v>0</v>
      </c>
    </row>
    <row r="120" spans="1:10">
      <c r="A120" s="45">
        <v>119</v>
      </c>
      <c r="B120" s="45">
        <v>59</v>
      </c>
      <c r="C120" s="45">
        <v>1</v>
      </c>
      <c r="D120" s="45">
        <v>173</v>
      </c>
      <c r="E120" s="45">
        <v>4</v>
      </c>
      <c r="F120" s="45">
        <v>2</v>
      </c>
      <c r="G120" s="45">
        <v>63</v>
      </c>
      <c r="H120" s="45">
        <v>12</v>
      </c>
      <c r="I120" s="45">
        <v>0</v>
      </c>
      <c r="J120" s="45">
        <v>0</v>
      </c>
    </row>
    <row r="121" spans="1:10">
      <c r="A121" s="45">
        <v>120</v>
      </c>
      <c r="B121" s="45">
        <v>56</v>
      </c>
      <c r="C121" s="45">
        <v>0</v>
      </c>
      <c r="D121" s="45">
        <v>115</v>
      </c>
      <c r="E121" s="45">
        <v>2</v>
      </c>
      <c r="F121" s="45">
        <v>2</v>
      </c>
      <c r="G121" s="45">
        <v>73</v>
      </c>
      <c r="H121" s="45">
        <v>2</v>
      </c>
      <c r="I121" s="45">
        <v>1</v>
      </c>
      <c r="J121" s="45">
        <v>0</v>
      </c>
    </row>
    <row r="122" spans="1:10">
      <c r="A122" s="45">
        <v>121</v>
      </c>
      <c r="B122" s="45">
        <v>58</v>
      </c>
      <c r="C122" s="45">
        <v>0</v>
      </c>
      <c r="D122" s="45">
        <v>58</v>
      </c>
      <c r="E122" s="45">
        <v>3</v>
      </c>
      <c r="F122" s="45">
        <v>4</v>
      </c>
      <c r="G122" s="45">
        <v>161</v>
      </c>
      <c r="H122" s="45">
        <v>4</v>
      </c>
      <c r="I122" s="45">
        <v>1</v>
      </c>
      <c r="J122" s="45">
        <v>0</v>
      </c>
    </row>
    <row r="123" spans="1:10">
      <c r="A123" s="45">
        <v>122</v>
      </c>
      <c r="B123" s="45">
        <v>45</v>
      </c>
      <c r="C123" s="45">
        <v>1</v>
      </c>
      <c r="D123" s="45">
        <v>98</v>
      </c>
      <c r="E123" s="45">
        <v>5</v>
      </c>
      <c r="F123" s="45">
        <v>2</v>
      </c>
      <c r="G123" s="45">
        <v>169</v>
      </c>
      <c r="H123" s="45">
        <v>10</v>
      </c>
      <c r="I123" s="45">
        <v>0</v>
      </c>
      <c r="J123" s="45">
        <v>0</v>
      </c>
    </row>
    <row r="124" spans="1:10">
      <c r="A124" s="45">
        <v>123</v>
      </c>
      <c r="B124" s="45">
        <v>24</v>
      </c>
      <c r="C124" s="45">
        <v>1</v>
      </c>
      <c r="D124" s="45">
        <v>76</v>
      </c>
      <c r="E124" s="45">
        <v>8</v>
      </c>
      <c r="F124" s="45">
        <v>3</v>
      </c>
      <c r="G124" s="45">
        <v>89</v>
      </c>
      <c r="H124" s="45">
        <v>5</v>
      </c>
      <c r="I124" s="45">
        <v>1</v>
      </c>
      <c r="J124" s="45">
        <v>0</v>
      </c>
    </row>
    <row r="125" spans="1:10">
      <c r="A125" s="45">
        <v>124</v>
      </c>
      <c r="B125" s="45">
        <v>26</v>
      </c>
      <c r="C125" s="45">
        <v>1</v>
      </c>
      <c r="D125" s="45">
        <v>123</v>
      </c>
      <c r="E125" s="45">
        <v>4</v>
      </c>
      <c r="F125" s="45">
        <v>3</v>
      </c>
      <c r="G125" s="45">
        <v>176</v>
      </c>
      <c r="H125" s="45">
        <v>7</v>
      </c>
      <c r="I125" s="45">
        <v>0</v>
      </c>
      <c r="J125" s="45">
        <v>0</v>
      </c>
    </row>
    <row r="126" spans="1:10">
      <c r="A126" s="45">
        <v>125</v>
      </c>
      <c r="B126" s="45">
        <v>25</v>
      </c>
      <c r="C126" s="45">
        <v>1</v>
      </c>
      <c r="D126" s="45">
        <v>173</v>
      </c>
      <c r="E126" s="45">
        <v>3</v>
      </c>
      <c r="F126" s="45">
        <v>2</v>
      </c>
      <c r="G126" s="45">
        <v>269</v>
      </c>
      <c r="H126" s="45">
        <v>8</v>
      </c>
      <c r="I126" s="45">
        <v>0</v>
      </c>
      <c r="J126" s="45">
        <v>1</v>
      </c>
    </row>
    <row r="127" spans="1:10">
      <c r="A127" s="45">
        <v>126</v>
      </c>
      <c r="B127" s="45">
        <v>29</v>
      </c>
      <c r="C127" s="45">
        <v>1</v>
      </c>
      <c r="D127" s="45">
        <v>114</v>
      </c>
      <c r="E127" s="45">
        <v>8</v>
      </c>
      <c r="F127" s="45">
        <v>5</v>
      </c>
      <c r="G127" s="45">
        <v>73</v>
      </c>
      <c r="H127" s="45">
        <v>6</v>
      </c>
      <c r="I127" s="45">
        <v>0</v>
      </c>
      <c r="J127" s="45">
        <v>0</v>
      </c>
    </row>
    <row r="128" spans="1:10">
      <c r="A128" s="45">
        <v>127</v>
      </c>
      <c r="B128" s="45">
        <v>51</v>
      </c>
      <c r="C128" s="45">
        <v>0</v>
      </c>
      <c r="D128" s="45">
        <v>68</v>
      </c>
      <c r="E128" s="45">
        <v>6</v>
      </c>
      <c r="F128" s="45">
        <v>4</v>
      </c>
      <c r="G128" s="45">
        <v>245</v>
      </c>
      <c r="H128" s="45">
        <v>11</v>
      </c>
      <c r="I128" s="45">
        <v>0</v>
      </c>
      <c r="J128" s="45">
        <v>1</v>
      </c>
    </row>
    <row r="129" spans="1:10">
      <c r="A129" s="45">
        <v>128</v>
      </c>
      <c r="B129" s="45">
        <v>50</v>
      </c>
      <c r="C129" s="45">
        <v>0</v>
      </c>
      <c r="D129" s="45">
        <v>129</v>
      </c>
      <c r="E129" s="45">
        <v>8</v>
      </c>
      <c r="F129" s="45">
        <v>3</v>
      </c>
      <c r="G129" s="45">
        <v>77</v>
      </c>
      <c r="H129" s="45">
        <v>10</v>
      </c>
      <c r="I129" s="45">
        <v>1</v>
      </c>
      <c r="J129" s="45">
        <v>0</v>
      </c>
    </row>
    <row r="130" spans="1:10">
      <c r="A130" s="45">
        <v>129</v>
      </c>
      <c r="B130" s="45">
        <v>65</v>
      </c>
      <c r="C130" s="45">
        <v>0</v>
      </c>
      <c r="D130" s="45">
        <v>62</v>
      </c>
      <c r="E130" s="45">
        <v>3</v>
      </c>
      <c r="F130" s="45">
        <v>5</v>
      </c>
      <c r="G130" s="45">
        <v>159</v>
      </c>
      <c r="H130" s="45">
        <v>9</v>
      </c>
      <c r="I130" s="45">
        <v>0</v>
      </c>
      <c r="J130" s="45">
        <v>1</v>
      </c>
    </row>
    <row r="131" spans="1:10">
      <c r="A131" s="45">
        <v>130</v>
      </c>
      <c r="B131" s="45">
        <v>40</v>
      </c>
      <c r="C131" s="45">
        <v>0</v>
      </c>
      <c r="D131" s="45">
        <v>130</v>
      </c>
      <c r="E131" s="45">
        <v>3</v>
      </c>
      <c r="F131" s="45">
        <v>2</v>
      </c>
      <c r="G131" s="45">
        <v>324</v>
      </c>
      <c r="H131" s="45">
        <v>11</v>
      </c>
      <c r="I131" s="45">
        <v>0</v>
      </c>
      <c r="J131" s="45">
        <v>0</v>
      </c>
    </row>
    <row r="132" spans="1:10">
      <c r="A132" s="45">
        <v>131</v>
      </c>
      <c r="B132" s="45">
        <v>41</v>
      </c>
      <c r="C132" s="45">
        <v>1</v>
      </c>
      <c r="D132" s="45">
        <v>52</v>
      </c>
      <c r="E132" s="45">
        <v>5</v>
      </c>
      <c r="F132" s="45">
        <v>5</v>
      </c>
      <c r="G132" s="45">
        <v>98</v>
      </c>
      <c r="H132" s="45">
        <v>8</v>
      </c>
      <c r="I132" s="45">
        <v>1</v>
      </c>
      <c r="J132" s="45">
        <v>0</v>
      </c>
    </row>
    <row r="133" spans="1:10">
      <c r="A133" s="45">
        <v>132</v>
      </c>
      <c r="B133" s="45">
        <v>54</v>
      </c>
      <c r="C133" s="45">
        <v>0</v>
      </c>
      <c r="D133" s="45">
        <v>39</v>
      </c>
      <c r="E133" s="45">
        <v>11</v>
      </c>
      <c r="F133" s="45">
        <v>1</v>
      </c>
      <c r="G133" s="45">
        <v>102</v>
      </c>
      <c r="H133" s="45">
        <v>7</v>
      </c>
      <c r="I133" s="45">
        <v>0</v>
      </c>
      <c r="J133" s="45">
        <v>1</v>
      </c>
    </row>
    <row r="134" spans="1:10">
      <c r="A134" s="45">
        <v>133</v>
      </c>
      <c r="B134" s="45">
        <v>52</v>
      </c>
      <c r="C134" s="45">
        <v>1</v>
      </c>
      <c r="D134" s="45">
        <v>98</v>
      </c>
      <c r="E134" s="45">
        <v>7</v>
      </c>
      <c r="F134" s="45">
        <v>3</v>
      </c>
      <c r="G134" s="45">
        <v>132</v>
      </c>
      <c r="H134" s="45">
        <v>8</v>
      </c>
      <c r="I134" s="45">
        <v>0</v>
      </c>
      <c r="J134" s="45">
        <v>0</v>
      </c>
    </row>
    <row r="135" spans="1:10">
      <c r="A135" s="45">
        <v>134</v>
      </c>
      <c r="B135" s="45">
        <v>61</v>
      </c>
      <c r="C135" s="45">
        <v>1</v>
      </c>
      <c r="D135" s="45">
        <v>129</v>
      </c>
      <c r="E135" s="45">
        <v>4</v>
      </c>
      <c r="F135" s="45">
        <v>2</v>
      </c>
      <c r="G135" s="45">
        <v>102</v>
      </c>
      <c r="H135" s="45">
        <v>4</v>
      </c>
      <c r="I135" s="45">
        <v>0</v>
      </c>
      <c r="J135" s="45">
        <v>0</v>
      </c>
    </row>
    <row r="136" spans="1:10">
      <c r="A136" s="45">
        <v>135</v>
      </c>
      <c r="B136" s="45">
        <v>57</v>
      </c>
      <c r="C136" s="45">
        <v>1</v>
      </c>
      <c r="D136" s="45">
        <v>63</v>
      </c>
      <c r="E136" s="45">
        <v>3</v>
      </c>
      <c r="F136" s="45">
        <v>4</v>
      </c>
      <c r="G136" s="45">
        <v>19</v>
      </c>
      <c r="H136" s="45">
        <v>10</v>
      </c>
      <c r="I136" s="45">
        <v>0</v>
      </c>
      <c r="J136" s="45">
        <v>0</v>
      </c>
    </row>
    <row r="137" spans="1:10">
      <c r="A137" s="45">
        <v>136</v>
      </c>
      <c r="B137" s="45">
        <v>39</v>
      </c>
      <c r="C137" s="45">
        <v>1</v>
      </c>
      <c r="D137" s="45">
        <v>167</v>
      </c>
      <c r="E137" s="45">
        <v>8</v>
      </c>
      <c r="F137" s="45">
        <v>2</v>
      </c>
      <c r="G137" s="45">
        <v>82</v>
      </c>
      <c r="H137" s="45">
        <v>8</v>
      </c>
      <c r="I137" s="45">
        <v>0</v>
      </c>
      <c r="J137" s="45">
        <v>0</v>
      </c>
    </row>
    <row r="138" spans="1:10">
      <c r="A138" s="45">
        <v>137</v>
      </c>
      <c r="B138" s="45">
        <v>44</v>
      </c>
      <c r="C138" s="45">
        <v>1</v>
      </c>
      <c r="D138" s="45">
        <v>176</v>
      </c>
      <c r="E138" s="45">
        <v>8</v>
      </c>
      <c r="F138" s="45">
        <v>4</v>
      </c>
      <c r="G138" s="45">
        <v>279</v>
      </c>
      <c r="H138" s="45">
        <v>7</v>
      </c>
      <c r="I138" s="45">
        <v>1</v>
      </c>
      <c r="J138" s="45">
        <v>1</v>
      </c>
    </row>
    <row r="139" spans="1:10">
      <c r="A139" s="45">
        <v>138</v>
      </c>
      <c r="B139" s="45">
        <v>52</v>
      </c>
      <c r="C139" s="45">
        <v>0</v>
      </c>
      <c r="D139" s="45">
        <v>125</v>
      </c>
      <c r="E139" s="45">
        <v>3</v>
      </c>
      <c r="F139" s="45">
        <v>2</v>
      </c>
      <c r="G139" s="45">
        <v>339</v>
      </c>
      <c r="H139" s="45">
        <v>11</v>
      </c>
      <c r="I139" s="45">
        <v>0</v>
      </c>
      <c r="J139" s="45">
        <v>0</v>
      </c>
    </row>
    <row r="140" spans="1:10">
      <c r="A140" s="45">
        <v>139</v>
      </c>
      <c r="B140" s="45">
        <v>18</v>
      </c>
      <c r="C140" s="45">
        <v>0</v>
      </c>
      <c r="D140" s="45">
        <v>30</v>
      </c>
      <c r="E140" s="45">
        <v>3</v>
      </c>
      <c r="F140" s="45">
        <v>5</v>
      </c>
      <c r="G140" s="45">
        <v>331</v>
      </c>
      <c r="H140" s="45">
        <v>8</v>
      </c>
      <c r="I140" s="45">
        <v>0</v>
      </c>
      <c r="J140" s="45">
        <v>1</v>
      </c>
    </row>
    <row r="141" spans="1:10">
      <c r="A141" s="45">
        <v>140</v>
      </c>
      <c r="B141" s="45">
        <v>52</v>
      </c>
      <c r="C141" s="45">
        <v>1</v>
      </c>
      <c r="D141" s="45">
        <v>98</v>
      </c>
      <c r="E141" s="45">
        <v>6</v>
      </c>
      <c r="F141" s="45">
        <v>5</v>
      </c>
      <c r="G141" s="45">
        <v>129</v>
      </c>
      <c r="H141" s="45">
        <v>7</v>
      </c>
      <c r="I141" s="45">
        <v>1</v>
      </c>
      <c r="J141" s="45">
        <v>1</v>
      </c>
    </row>
    <row r="142" spans="1:10">
      <c r="A142" s="45">
        <v>141</v>
      </c>
      <c r="B142" s="45">
        <v>54</v>
      </c>
      <c r="C142" s="45">
        <v>0</v>
      </c>
      <c r="D142" s="45">
        <v>33</v>
      </c>
      <c r="E142" s="45">
        <v>2</v>
      </c>
      <c r="F142" s="45">
        <v>5</v>
      </c>
      <c r="G142" s="45">
        <v>344</v>
      </c>
      <c r="H142" s="45">
        <v>12</v>
      </c>
      <c r="I142" s="45">
        <v>1</v>
      </c>
      <c r="J142" s="45">
        <v>1</v>
      </c>
    </row>
    <row r="143" spans="1:10">
      <c r="A143" s="45">
        <v>142</v>
      </c>
      <c r="B143" s="45">
        <v>64</v>
      </c>
      <c r="C143" s="45">
        <v>0</v>
      </c>
      <c r="D143" s="45">
        <v>45</v>
      </c>
      <c r="E143" s="45">
        <v>7</v>
      </c>
      <c r="F143" s="45">
        <v>1</v>
      </c>
      <c r="G143" s="45">
        <v>310</v>
      </c>
      <c r="H143" s="45">
        <v>11</v>
      </c>
      <c r="I143" s="45">
        <v>0</v>
      </c>
      <c r="J143" s="45">
        <v>0</v>
      </c>
    </row>
    <row r="144" spans="1:10">
      <c r="A144" s="45">
        <v>143</v>
      </c>
      <c r="B144" s="45">
        <v>31</v>
      </c>
      <c r="C144" s="45">
        <v>1</v>
      </c>
      <c r="D144" s="45">
        <v>53</v>
      </c>
      <c r="E144" s="45">
        <v>5</v>
      </c>
      <c r="F144" s="45">
        <v>4</v>
      </c>
      <c r="G144" s="45">
        <v>89</v>
      </c>
      <c r="H144" s="45">
        <v>13</v>
      </c>
      <c r="I144" s="45">
        <v>0</v>
      </c>
      <c r="J144" s="45">
        <v>0</v>
      </c>
    </row>
    <row r="145" spans="1:10">
      <c r="A145" s="45">
        <v>144</v>
      </c>
      <c r="B145" s="45">
        <v>20</v>
      </c>
      <c r="C145" s="45">
        <v>0</v>
      </c>
      <c r="D145" s="45">
        <v>109</v>
      </c>
      <c r="E145" s="45">
        <v>5</v>
      </c>
      <c r="F145" s="45">
        <v>5</v>
      </c>
      <c r="G145" s="45">
        <v>213</v>
      </c>
      <c r="H145" s="45">
        <v>11</v>
      </c>
      <c r="I145" s="45">
        <v>0</v>
      </c>
      <c r="J145" s="45">
        <v>0</v>
      </c>
    </row>
    <row r="146" spans="1:10">
      <c r="A146" s="45">
        <v>145</v>
      </c>
      <c r="B146" s="45">
        <v>18</v>
      </c>
      <c r="C146" s="45">
        <v>1</v>
      </c>
      <c r="D146" s="45">
        <v>31</v>
      </c>
      <c r="E146" s="45">
        <v>6</v>
      </c>
      <c r="F146" s="45">
        <v>1</v>
      </c>
      <c r="G146" s="45">
        <v>143</v>
      </c>
      <c r="H146" s="45">
        <v>10</v>
      </c>
      <c r="I146" s="45">
        <v>0</v>
      </c>
      <c r="J146" s="45">
        <v>0</v>
      </c>
    </row>
    <row r="147" spans="1:10">
      <c r="A147" s="45">
        <v>146</v>
      </c>
      <c r="B147" s="45">
        <v>22</v>
      </c>
      <c r="C147" s="45">
        <v>1</v>
      </c>
      <c r="D147" s="45">
        <v>157</v>
      </c>
      <c r="E147" s="45">
        <v>1</v>
      </c>
      <c r="F147" s="45">
        <v>4</v>
      </c>
      <c r="G147" s="45">
        <v>65</v>
      </c>
      <c r="H147" s="45">
        <v>10</v>
      </c>
      <c r="I147" s="45">
        <v>0</v>
      </c>
      <c r="J147" s="45">
        <v>1</v>
      </c>
    </row>
    <row r="148" spans="1:10">
      <c r="A148" s="45">
        <v>147</v>
      </c>
      <c r="B148" s="45">
        <v>43</v>
      </c>
      <c r="C148" s="45">
        <v>1</v>
      </c>
      <c r="D148" s="45">
        <v>189</v>
      </c>
      <c r="E148" s="45">
        <v>10</v>
      </c>
      <c r="F148" s="45">
        <v>2</v>
      </c>
      <c r="G148" s="45">
        <v>76</v>
      </c>
      <c r="H148" s="45">
        <v>10</v>
      </c>
      <c r="I148" s="45">
        <v>0</v>
      </c>
      <c r="J148" s="45">
        <v>0</v>
      </c>
    </row>
    <row r="149" spans="1:10">
      <c r="A149" s="45">
        <v>148</v>
      </c>
      <c r="B149" s="45">
        <v>31</v>
      </c>
      <c r="C149" s="45">
        <v>0</v>
      </c>
      <c r="D149" s="45">
        <v>113</v>
      </c>
      <c r="E149" s="45">
        <v>2</v>
      </c>
      <c r="F149" s="45">
        <v>1</v>
      </c>
      <c r="G149" s="45">
        <v>199</v>
      </c>
      <c r="H149" s="45">
        <v>2</v>
      </c>
      <c r="I149" s="45">
        <v>1</v>
      </c>
      <c r="J149" s="45">
        <v>0</v>
      </c>
    </row>
    <row r="150" spans="1:10">
      <c r="A150" s="45">
        <v>149</v>
      </c>
      <c r="B150" s="45">
        <v>56</v>
      </c>
      <c r="C150" s="45">
        <v>0</v>
      </c>
      <c r="D150" s="45">
        <v>181</v>
      </c>
      <c r="E150" s="45">
        <v>5</v>
      </c>
      <c r="F150" s="45">
        <v>3</v>
      </c>
      <c r="G150" s="45">
        <v>143</v>
      </c>
      <c r="H150" s="45">
        <v>15</v>
      </c>
      <c r="I150" s="45">
        <v>0</v>
      </c>
      <c r="J150" s="45">
        <v>0</v>
      </c>
    </row>
    <row r="151" spans="1:10">
      <c r="A151" s="45">
        <v>150</v>
      </c>
      <c r="B151" s="45">
        <v>44</v>
      </c>
      <c r="C151" s="45">
        <v>1</v>
      </c>
      <c r="D151" s="45">
        <v>169</v>
      </c>
      <c r="E151" s="45">
        <v>4</v>
      </c>
      <c r="F151" s="45">
        <v>1</v>
      </c>
      <c r="G151" s="45">
        <v>316</v>
      </c>
      <c r="H151" s="45">
        <v>10</v>
      </c>
      <c r="I151" s="45">
        <v>1</v>
      </c>
      <c r="J151" s="4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6AC63-C6E2-DF44-874E-047B0E662B39}">
  <dimension ref="A1:AL185"/>
  <sheetViews>
    <sheetView tabSelected="1" topLeftCell="H1" zoomScale="90" zoomScaleNormal="58" workbookViewId="0">
      <selection activeCell="I13" sqref="I13"/>
    </sheetView>
  </sheetViews>
  <sheetFormatPr baseColWidth="10" defaultRowHeight="13"/>
  <cols>
    <col min="1" max="1" width="12.83203125" bestFit="1" customWidth="1"/>
    <col min="2" max="2" width="15.83203125" bestFit="1" customWidth="1"/>
    <col min="3" max="3" width="20" bestFit="1" customWidth="1"/>
    <col min="4" max="4" width="11.6640625" bestFit="1" customWidth="1"/>
    <col min="5" max="5" width="16.83203125" bestFit="1" customWidth="1"/>
    <col min="8" max="8" width="23.6640625" bestFit="1" customWidth="1"/>
    <col min="9" max="9" width="21.83203125" bestFit="1" customWidth="1"/>
    <col min="11" max="11" width="13.1640625" bestFit="1" customWidth="1"/>
    <col min="12" max="12" width="17.33203125" bestFit="1" customWidth="1"/>
    <col min="13" max="13" width="18.6640625" bestFit="1" customWidth="1"/>
    <col min="14" max="14" width="22.33203125" bestFit="1" customWidth="1"/>
    <col min="15" max="15" width="24.1640625" bestFit="1" customWidth="1"/>
    <col min="16" max="16" width="14.33203125" bestFit="1" customWidth="1"/>
    <col min="17" max="17" width="17.83203125" bestFit="1" customWidth="1"/>
    <col min="18" max="18" width="18.6640625" bestFit="1" customWidth="1"/>
    <col min="20" max="20" width="11" bestFit="1" customWidth="1"/>
    <col min="21" max="21" width="11.1640625" bestFit="1" customWidth="1"/>
    <col min="22" max="22" width="12.33203125" bestFit="1" customWidth="1"/>
    <col min="23" max="23" width="12.5" bestFit="1" customWidth="1"/>
    <col min="24" max="25" width="11.1640625" bestFit="1" customWidth="1"/>
    <col min="26" max="26" width="11" bestFit="1" customWidth="1"/>
    <col min="27" max="27" width="12.33203125" bestFit="1" customWidth="1"/>
    <col min="28" max="28" width="11" bestFit="1" customWidth="1"/>
    <col min="30" max="30" width="13" bestFit="1" customWidth="1"/>
    <col min="31" max="33" width="11" bestFit="1" customWidth="1"/>
    <col min="34" max="34" width="11.5" customWidth="1"/>
    <col min="35" max="35" width="12.1640625" bestFit="1" customWidth="1"/>
  </cols>
  <sheetData>
    <row r="1" spans="1:17" ht="15">
      <c r="A1" s="44" t="s">
        <v>66</v>
      </c>
      <c r="B1" s="44" t="s">
        <v>67</v>
      </c>
      <c r="C1" s="44" t="s">
        <v>69</v>
      </c>
      <c r="D1" s="44" t="s">
        <v>71</v>
      </c>
      <c r="E1" s="44" t="s">
        <v>72</v>
      </c>
    </row>
    <row r="2" spans="1:17" ht="15">
      <c r="A2" s="45">
        <v>75</v>
      </c>
      <c r="B2" s="45">
        <v>8</v>
      </c>
      <c r="C2" s="45">
        <v>28</v>
      </c>
      <c r="D2" s="45">
        <v>1</v>
      </c>
      <c r="E2" s="45">
        <v>1</v>
      </c>
    </row>
    <row r="3" spans="1:17" ht="15">
      <c r="A3" s="45">
        <v>124</v>
      </c>
      <c r="B3" s="45">
        <v>2</v>
      </c>
      <c r="C3" s="45">
        <v>66</v>
      </c>
      <c r="D3" s="45">
        <v>0</v>
      </c>
      <c r="E3" s="45">
        <v>0</v>
      </c>
    </row>
    <row r="4" spans="1:17" ht="15">
      <c r="A4" s="45">
        <v>128</v>
      </c>
      <c r="B4" s="45">
        <v>2</v>
      </c>
      <c r="C4" s="45">
        <v>163</v>
      </c>
      <c r="D4" s="45">
        <v>0</v>
      </c>
      <c r="E4" s="45">
        <v>0</v>
      </c>
    </row>
    <row r="5" spans="1:17" ht="15">
      <c r="A5" s="45">
        <v>145</v>
      </c>
      <c r="B5" s="45">
        <v>2</v>
      </c>
      <c r="C5" s="45">
        <v>229</v>
      </c>
      <c r="D5" s="45">
        <v>0</v>
      </c>
      <c r="E5" s="45">
        <v>1</v>
      </c>
    </row>
    <row r="6" spans="1:17" ht="16" thickBot="1">
      <c r="A6" s="45">
        <v>189</v>
      </c>
      <c r="B6" s="45">
        <v>7</v>
      </c>
      <c r="C6" s="45">
        <v>261</v>
      </c>
      <c r="D6" s="45">
        <v>1</v>
      </c>
      <c r="E6" s="45">
        <v>1</v>
      </c>
    </row>
    <row r="7" spans="1:17" ht="15">
      <c r="A7" s="45">
        <v>190</v>
      </c>
      <c r="B7" s="45">
        <v>6</v>
      </c>
      <c r="C7" s="45">
        <v>164</v>
      </c>
      <c r="D7" s="45">
        <v>0</v>
      </c>
      <c r="E7" s="45">
        <v>0</v>
      </c>
      <c r="H7" s="135"/>
      <c r="I7" s="135" t="s">
        <v>64</v>
      </c>
      <c r="J7" s="135" t="s">
        <v>65</v>
      </c>
      <c r="K7" s="135" t="s">
        <v>66</v>
      </c>
      <c r="L7" s="135" t="s">
        <v>67</v>
      </c>
      <c r="M7" s="135" t="s">
        <v>68</v>
      </c>
      <c r="N7" s="135" t="s">
        <v>69</v>
      </c>
      <c r="O7" s="135" t="s">
        <v>70</v>
      </c>
      <c r="P7" s="135" t="s">
        <v>71</v>
      </c>
      <c r="Q7" s="135" t="s">
        <v>72</v>
      </c>
    </row>
    <row r="8" spans="1:17" ht="15">
      <c r="A8" s="45">
        <v>96</v>
      </c>
      <c r="B8" s="45">
        <v>7</v>
      </c>
      <c r="C8" s="45">
        <v>301</v>
      </c>
      <c r="D8" s="45">
        <v>1</v>
      </c>
      <c r="E8" s="45">
        <v>0</v>
      </c>
      <c r="H8" t="s">
        <v>64</v>
      </c>
      <c r="I8">
        <v>1</v>
      </c>
    </row>
    <row r="9" spans="1:17" ht="15">
      <c r="A9" s="45">
        <v>157</v>
      </c>
      <c r="B9" s="45">
        <v>6</v>
      </c>
      <c r="C9" s="45">
        <v>303</v>
      </c>
      <c r="D9" s="45">
        <v>0</v>
      </c>
      <c r="E9" s="45">
        <v>0</v>
      </c>
      <c r="H9" t="s">
        <v>65</v>
      </c>
      <c r="I9">
        <v>-2.3153712514124809E-2</v>
      </c>
      <c r="J9">
        <v>1</v>
      </c>
    </row>
    <row r="10" spans="1:17" ht="15">
      <c r="A10" s="45">
        <v>47</v>
      </c>
      <c r="B10" s="45">
        <v>7</v>
      </c>
      <c r="C10" s="45">
        <v>287</v>
      </c>
      <c r="D10" s="45">
        <v>1</v>
      </c>
      <c r="E10" s="45">
        <v>1</v>
      </c>
      <c r="H10" t="s">
        <v>66</v>
      </c>
      <c r="I10">
        <v>-9.2082685851222007E-2</v>
      </c>
      <c r="J10">
        <v>5.8407274728698388E-2</v>
      </c>
      <c r="K10">
        <v>1</v>
      </c>
    </row>
    <row r="11" spans="1:17" ht="15">
      <c r="A11" s="45">
        <v>54</v>
      </c>
      <c r="B11" s="45">
        <v>6</v>
      </c>
      <c r="C11" s="45">
        <v>10</v>
      </c>
      <c r="D11" s="45">
        <v>1</v>
      </c>
      <c r="E11" s="45">
        <v>1</v>
      </c>
      <c r="H11" t="s">
        <v>67</v>
      </c>
      <c r="I11">
        <v>-5.1876890158755185E-2</v>
      </c>
      <c r="J11">
        <v>9.1435896404903055E-3</v>
      </c>
      <c r="K11">
        <v>3.0529823297802201E-2</v>
      </c>
      <c r="L11">
        <v>1</v>
      </c>
    </row>
    <row r="12" spans="1:17" ht="15">
      <c r="A12" s="45">
        <v>83</v>
      </c>
      <c r="B12" s="45">
        <v>4</v>
      </c>
      <c r="C12" s="45">
        <v>195</v>
      </c>
      <c r="D12" s="45">
        <v>0</v>
      </c>
      <c r="E12" s="45">
        <v>0</v>
      </c>
      <c r="H12" t="s">
        <v>68</v>
      </c>
      <c r="I12">
        <v>-5.025353810895887E-2</v>
      </c>
      <c r="J12">
        <v>-7.0724528337222967E-2</v>
      </c>
      <c r="K12">
        <v>-6.7213634657447285E-2</v>
      </c>
      <c r="L12">
        <v>-8.4418120735082799E-2</v>
      </c>
      <c r="M12">
        <v>1</v>
      </c>
    </row>
    <row r="13" spans="1:17" ht="15">
      <c r="A13" s="45">
        <v>87</v>
      </c>
      <c r="B13" s="45">
        <v>2</v>
      </c>
      <c r="C13" s="45">
        <v>118</v>
      </c>
      <c r="D13" s="45">
        <v>0</v>
      </c>
      <c r="E13" s="45">
        <v>0</v>
      </c>
      <c r="H13" t="s">
        <v>69</v>
      </c>
      <c r="I13">
        <v>-6.4950543604931701E-2</v>
      </c>
      <c r="J13">
        <v>9.7177145733778808E-2</v>
      </c>
      <c r="K13">
        <v>1.0128453360151498E-2</v>
      </c>
      <c r="L13">
        <v>-0.14640637755970295</v>
      </c>
      <c r="M13">
        <v>9.2508785026017178E-3</v>
      </c>
      <c r="N13">
        <v>1</v>
      </c>
    </row>
    <row r="14" spans="1:17" ht="15">
      <c r="A14" s="45">
        <v>96</v>
      </c>
      <c r="B14" s="45">
        <v>3</v>
      </c>
      <c r="C14" s="45">
        <v>270</v>
      </c>
      <c r="D14" s="45">
        <v>0</v>
      </c>
      <c r="E14" s="45">
        <v>0</v>
      </c>
      <c r="H14" t="s">
        <v>70</v>
      </c>
      <c r="I14">
        <v>0.15341400500353572</v>
      </c>
      <c r="J14">
        <v>1.9431746536408598E-2</v>
      </c>
      <c r="K14">
        <v>6.2005734933549245E-2</v>
      </c>
      <c r="L14">
        <v>-3.2574193949880077E-3</v>
      </c>
      <c r="M14">
        <v>-2.6007444788427852E-2</v>
      </c>
      <c r="N14">
        <v>3.8802075747458191E-2</v>
      </c>
      <c r="O14">
        <v>1</v>
      </c>
    </row>
    <row r="15" spans="1:17" ht="15">
      <c r="A15" s="45">
        <v>133</v>
      </c>
      <c r="B15" s="45">
        <v>4</v>
      </c>
      <c r="C15" s="45">
        <v>80</v>
      </c>
      <c r="D15" s="45">
        <v>1</v>
      </c>
      <c r="E15" s="45">
        <v>0</v>
      </c>
      <c r="H15" t="s">
        <v>71</v>
      </c>
      <c r="I15">
        <v>9.23436083896121E-2</v>
      </c>
      <c r="J15">
        <v>-0.13115775327235571</v>
      </c>
      <c r="K15">
        <v>-8.463999645889049E-2</v>
      </c>
      <c r="L15">
        <v>0.14697019264326816</v>
      </c>
      <c r="M15">
        <v>4.4942786016979576E-2</v>
      </c>
      <c r="N15">
        <v>-0.15518389726602957</v>
      </c>
      <c r="O15">
        <v>-0.21732313784657889</v>
      </c>
      <c r="P15">
        <v>1</v>
      </c>
    </row>
    <row r="16" spans="1:17" ht="16" thickBot="1">
      <c r="A16" s="45">
        <v>53</v>
      </c>
      <c r="B16" s="45">
        <v>7</v>
      </c>
      <c r="C16" s="45">
        <v>93</v>
      </c>
      <c r="D16" s="45">
        <v>0</v>
      </c>
      <c r="E16" s="45">
        <v>1</v>
      </c>
      <c r="H16" s="134" t="s">
        <v>72</v>
      </c>
      <c r="I16" s="134">
        <v>3.349664007591556E-2</v>
      </c>
      <c r="J16" s="134">
        <v>8.6324010911295643E-2</v>
      </c>
      <c r="K16" s="196">
        <v>-0.17177712683479557</v>
      </c>
      <c r="L16" s="196">
        <v>0.20894024516005108</v>
      </c>
      <c r="M16" s="134">
        <v>2.11788889169502E-2</v>
      </c>
      <c r="N16" s="196">
        <v>0.10321520638266048</v>
      </c>
      <c r="O16" s="134">
        <v>7.4346696243598924E-3</v>
      </c>
      <c r="P16" s="196">
        <v>0.16953982233799958</v>
      </c>
      <c r="Q16" s="134">
        <v>1</v>
      </c>
    </row>
    <row r="17" spans="1:38" ht="15">
      <c r="A17" s="45">
        <v>143</v>
      </c>
      <c r="B17" s="45">
        <v>4</v>
      </c>
      <c r="C17" s="45">
        <v>266</v>
      </c>
      <c r="D17" s="45">
        <v>0</v>
      </c>
      <c r="E17" s="45">
        <v>0</v>
      </c>
    </row>
    <row r="18" spans="1:38" ht="15">
      <c r="A18" s="45">
        <v>61</v>
      </c>
      <c r="B18" s="45">
        <v>3</v>
      </c>
      <c r="C18" s="45">
        <v>332</v>
      </c>
      <c r="D18" s="45">
        <v>0</v>
      </c>
      <c r="E18" s="45">
        <v>1</v>
      </c>
    </row>
    <row r="19" spans="1:38" ht="15">
      <c r="A19" s="45">
        <v>115</v>
      </c>
      <c r="B19" s="45">
        <v>2</v>
      </c>
      <c r="C19" s="45">
        <v>350</v>
      </c>
      <c r="D19" s="45">
        <v>0</v>
      </c>
      <c r="E19" s="45">
        <v>0</v>
      </c>
      <c r="AL19" t="s">
        <v>412</v>
      </c>
    </row>
    <row r="20" spans="1:38" ht="15">
      <c r="A20" s="45">
        <v>180</v>
      </c>
      <c r="B20" s="45">
        <v>6</v>
      </c>
      <c r="C20" s="45">
        <v>361</v>
      </c>
      <c r="D20" s="45">
        <v>0</v>
      </c>
      <c r="E20" s="45">
        <v>1</v>
      </c>
    </row>
    <row r="21" spans="1:38" ht="15">
      <c r="A21" s="45">
        <v>156</v>
      </c>
      <c r="B21" s="45">
        <v>3</v>
      </c>
      <c r="C21" s="45">
        <v>257</v>
      </c>
      <c r="D21" s="45">
        <v>1</v>
      </c>
      <c r="E21" s="45">
        <v>1</v>
      </c>
    </row>
    <row r="22" spans="1:38" ht="15">
      <c r="A22" s="45">
        <v>184</v>
      </c>
      <c r="B22" s="45">
        <v>5</v>
      </c>
      <c r="C22" s="45">
        <v>133</v>
      </c>
      <c r="D22" s="45">
        <v>1</v>
      </c>
      <c r="E22" s="45">
        <v>0</v>
      </c>
    </row>
    <row r="23" spans="1:38" ht="15">
      <c r="A23" s="45">
        <v>159</v>
      </c>
      <c r="B23" s="45">
        <v>9</v>
      </c>
      <c r="C23" s="45">
        <v>276</v>
      </c>
      <c r="D23" s="45">
        <v>0</v>
      </c>
      <c r="E23" s="45">
        <v>0</v>
      </c>
    </row>
    <row r="24" spans="1:38" ht="15">
      <c r="A24" s="45">
        <v>46</v>
      </c>
      <c r="B24" s="45">
        <v>6</v>
      </c>
      <c r="C24" s="45">
        <v>264</v>
      </c>
      <c r="D24" s="45">
        <v>0</v>
      </c>
      <c r="E24" s="45">
        <v>0</v>
      </c>
    </row>
    <row r="25" spans="1:38" ht="15">
      <c r="A25" s="45">
        <v>133</v>
      </c>
      <c r="B25" s="45">
        <v>6</v>
      </c>
      <c r="C25" s="45">
        <v>171</v>
      </c>
      <c r="D25" s="45">
        <v>0</v>
      </c>
      <c r="E25" s="45">
        <v>1</v>
      </c>
    </row>
    <row r="26" spans="1:38" ht="15">
      <c r="A26" s="45">
        <v>190</v>
      </c>
      <c r="B26" s="45">
        <v>9</v>
      </c>
      <c r="C26" s="45">
        <v>1</v>
      </c>
      <c r="D26" s="45">
        <v>1</v>
      </c>
      <c r="E26" s="45">
        <v>0</v>
      </c>
    </row>
    <row r="27" spans="1:38" ht="15">
      <c r="A27" s="45">
        <v>166</v>
      </c>
      <c r="B27" s="45">
        <v>4</v>
      </c>
      <c r="C27" s="45">
        <v>313</v>
      </c>
      <c r="D27" s="45">
        <v>1</v>
      </c>
      <c r="E27" s="45">
        <v>0</v>
      </c>
    </row>
    <row r="28" spans="1:38" ht="15">
      <c r="A28" s="45">
        <v>72</v>
      </c>
      <c r="B28" s="45">
        <v>9</v>
      </c>
      <c r="C28" s="45">
        <v>64</v>
      </c>
      <c r="D28" s="45">
        <v>1</v>
      </c>
      <c r="E28" s="45">
        <v>1</v>
      </c>
    </row>
    <row r="29" spans="1:38" ht="15">
      <c r="A29" s="45">
        <v>68</v>
      </c>
      <c r="B29" s="45">
        <v>2</v>
      </c>
      <c r="C29" s="45">
        <v>284</v>
      </c>
      <c r="D29" s="45">
        <v>1</v>
      </c>
      <c r="E29" s="45">
        <v>1</v>
      </c>
    </row>
    <row r="30" spans="1:38" ht="15">
      <c r="A30" s="45">
        <v>199</v>
      </c>
      <c r="B30" s="45">
        <v>10</v>
      </c>
      <c r="C30" s="45">
        <v>121</v>
      </c>
      <c r="D30" s="45">
        <v>0</v>
      </c>
      <c r="E30" s="45">
        <v>1</v>
      </c>
    </row>
    <row r="31" spans="1:38" ht="15">
      <c r="A31" s="45">
        <v>55</v>
      </c>
      <c r="B31" s="45">
        <v>6</v>
      </c>
      <c r="C31" s="45">
        <v>107</v>
      </c>
      <c r="D31" s="45">
        <v>1</v>
      </c>
      <c r="E31" s="45">
        <v>0</v>
      </c>
    </row>
    <row r="32" spans="1:38" ht="15">
      <c r="A32" s="45">
        <v>128</v>
      </c>
      <c r="B32" s="45">
        <v>9</v>
      </c>
      <c r="C32" s="45">
        <v>175</v>
      </c>
      <c r="D32" s="45">
        <v>1</v>
      </c>
      <c r="E32" s="45">
        <v>1</v>
      </c>
    </row>
    <row r="33" spans="1:35" ht="15">
      <c r="A33" s="45">
        <v>79</v>
      </c>
      <c r="B33" s="45">
        <v>4</v>
      </c>
      <c r="C33" s="45">
        <v>204</v>
      </c>
      <c r="D33" s="45">
        <v>0</v>
      </c>
      <c r="E33" s="45">
        <v>0</v>
      </c>
      <c r="H33" t="s">
        <v>344</v>
      </c>
      <c r="R33" t="s">
        <v>347</v>
      </c>
      <c r="U33" t="s">
        <v>348</v>
      </c>
      <c r="AA33" t="s">
        <v>349</v>
      </c>
      <c r="AC33" t="s">
        <v>350</v>
      </c>
      <c r="AH33" t="s">
        <v>409</v>
      </c>
    </row>
    <row r="34" spans="1:35" ht="16" thickBot="1">
      <c r="A34" s="45">
        <v>182</v>
      </c>
      <c r="B34" s="45">
        <v>1</v>
      </c>
      <c r="C34" s="45">
        <v>165</v>
      </c>
      <c r="D34" s="45">
        <v>1</v>
      </c>
      <c r="E34" s="45">
        <v>0</v>
      </c>
      <c r="J34" t="s">
        <v>345</v>
      </c>
      <c r="K34">
        <v>20</v>
      </c>
      <c r="M34" t="s">
        <v>346</v>
      </c>
      <c r="N34">
        <v>0.05</v>
      </c>
    </row>
    <row r="35" spans="1:35" ht="16" thickTop="1">
      <c r="A35" s="45">
        <v>181</v>
      </c>
      <c r="B35" s="45">
        <v>6</v>
      </c>
      <c r="C35" s="45">
        <v>305</v>
      </c>
      <c r="D35" s="45">
        <v>0</v>
      </c>
      <c r="E35" s="45">
        <v>0</v>
      </c>
      <c r="H35" s="159" t="str">
        <f t="array" ref="H35:O40">[1]!LogitCoeff(A1:E151,TRUE,TRUE,TRUE,N34,K34)</f>
        <v/>
      </c>
      <c r="I35" s="159" t="str">
        <v>coeff</v>
      </c>
      <c r="J35" s="159" t="str">
        <v>s.e.</v>
      </c>
      <c r="K35" s="159" t="str">
        <v>Wald</v>
      </c>
      <c r="L35" s="159" t="str">
        <v>p-value</v>
      </c>
      <c r="M35" s="159" t="str">
        <v>exp(b)</v>
      </c>
      <c r="N35" s="159" t="str">
        <v>lower</v>
      </c>
      <c r="O35" s="159" t="str">
        <v>upper</v>
      </c>
      <c r="R35" t="str">
        <f t="array" ref="R35:S44">[1]!LogitLL(A2:E151,I36:I40,TRUE)</f>
        <v>LL</v>
      </c>
      <c r="S35" s="160">
        <v>-80.935613835746054</v>
      </c>
      <c r="U35" s="163">
        <f t="array" ref="U35:Y39">[1]!LogitCov(A2:E151,I36:I40)</f>
        <v>0.69603048150809166</v>
      </c>
      <c r="V35" s="164">
        <v>-1.490981857597952E-3</v>
      </c>
      <c r="W35" s="164">
        <v>-4.7304256791385044E-2</v>
      </c>
      <c r="X35" s="164">
        <v>-1.0377146694197854E-3</v>
      </c>
      <c r="Y35" s="165">
        <v>-8.807147504275524E-2</v>
      </c>
      <c r="AA35" s="160">
        <f t="array" ref="AA35:AA39">[1]!LogitConverge(A2:E151,I36:I40)</f>
        <v>5.8841820305133297E-15</v>
      </c>
      <c r="AC35" t="str">
        <f t="array" ref="AC35:AF39">[1]!LogitCorrect(A2:E151,I36:I40,TRUE,AD41)</f>
        <v/>
      </c>
      <c r="AD35" s="172" t="str">
        <v>Obs Suc</v>
      </c>
      <c r="AE35" s="172" t="str">
        <v>Obs Fail</v>
      </c>
      <c r="AF35" s="172" t="str">
        <v>Total</v>
      </c>
      <c r="AH35" s="195" t="s">
        <v>410</v>
      </c>
      <c r="AI35" s="195" t="s">
        <v>411</v>
      </c>
    </row>
    <row r="36" spans="1:35" ht="15">
      <c r="A36" s="45">
        <v>42</v>
      </c>
      <c r="B36" s="45">
        <v>8</v>
      </c>
      <c r="C36" s="45">
        <v>120</v>
      </c>
      <c r="D36" s="45">
        <v>1</v>
      </c>
      <c r="E36" s="45">
        <v>1</v>
      </c>
      <c r="H36" t="str">
        <v>intercept</v>
      </c>
      <c r="I36" s="142">
        <v>-2.2829881766215809</v>
      </c>
      <c r="J36" s="142">
        <v>0.83428441284018562</v>
      </c>
      <c r="K36" s="142">
        <v>7.4882281064774423</v>
      </c>
      <c r="L36" s="142">
        <v>6.2103635131809387E-3</v>
      </c>
      <c r="M36" s="142">
        <v>0.10197901964379928</v>
      </c>
      <c r="N36" s="142" t="str">
        <v/>
      </c>
      <c r="O36" s="142" t="str">
        <v/>
      </c>
      <c r="R36" t="str">
        <v>LL0</v>
      </c>
      <c r="S36" s="161">
        <v>-89.871003852191208</v>
      </c>
      <c r="U36" s="166">
        <v>-1.4909818575979477E-3</v>
      </c>
      <c r="V36">
        <v>1.6328943406893198E-5</v>
      </c>
      <c r="W36">
        <v>-4.0635211165274949E-5</v>
      </c>
      <c r="X36">
        <v>-4.0971198625544315E-7</v>
      </c>
      <c r="Y36" s="167">
        <v>9.0410709376043106E-5</v>
      </c>
      <c r="AA36" s="161">
        <v>8.8107299234252423E-13</v>
      </c>
      <c r="AC36" t="str">
        <v>Pred Suc</v>
      </c>
      <c r="AD36" s="163">
        <v>10</v>
      </c>
      <c r="AE36" s="165">
        <v>7</v>
      </c>
      <c r="AF36">
        <v>17</v>
      </c>
      <c r="AH36" s="197">
        <f t="array" ref="AH36:AI185">[1]!LogitROC(A2:E151,I36:I40,FALSE)</f>
        <v>1</v>
      </c>
      <c r="AI36" s="197">
        <v>1</v>
      </c>
    </row>
    <row r="37" spans="1:35" ht="15">
      <c r="A37" s="45">
        <v>89</v>
      </c>
      <c r="B37" s="45">
        <v>6</v>
      </c>
      <c r="C37" s="45">
        <v>44</v>
      </c>
      <c r="D37" s="45">
        <v>0</v>
      </c>
      <c r="E37" s="45">
        <v>0</v>
      </c>
      <c r="H37" t="str">
        <v>Annual Income</v>
      </c>
      <c r="I37" s="142">
        <v>-8.3164050843621187E-3</v>
      </c>
      <c r="J37" s="142">
        <v>4.0409087352838331E-3</v>
      </c>
      <c r="K37" s="142">
        <v>4.2355829035458248</v>
      </c>
      <c r="L37" s="142">
        <v>3.958502846198364E-2</v>
      </c>
      <c r="M37" s="142">
        <v>0.99171808054735733</v>
      </c>
      <c r="N37" s="142">
        <v>0.98389465983829216</v>
      </c>
      <c r="O37" s="142">
        <v>0.99960370904561935</v>
      </c>
      <c r="R37" t="str">
        <v>Chi-sq</v>
      </c>
      <c r="S37" s="161">
        <v>17.870780032890309</v>
      </c>
      <c r="U37" s="166">
        <v>-4.730425679138512E-2</v>
      </c>
      <c r="V37">
        <v>-4.0635211165274543E-5</v>
      </c>
      <c r="W37">
        <v>8.3187377968436584E-3</v>
      </c>
      <c r="X37">
        <v>4.1653989143609281E-5</v>
      </c>
      <c r="Y37" s="167">
        <v>-3.089389838422581E-3</v>
      </c>
      <c r="AA37" s="161">
        <v>4.8183679268731794E-14</v>
      </c>
      <c r="AC37" t="str">
        <v>Pred Fail</v>
      </c>
      <c r="AD37" s="168">
        <v>33</v>
      </c>
      <c r="AE37" s="170">
        <v>100</v>
      </c>
      <c r="AF37">
        <v>133</v>
      </c>
      <c r="AH37">
        <v>1</v>
      </c>
      <c r="AI37">
        <v>0.97674418604651159</v>
      </c>
    </row>
    <row r="38" spans="1:35" ht="15">
      <c r="A38" s="45">
        <v>164</v>
      </c>
      <c r="B38" s="45">
        <v>2</v>
      </c>
      <c r="C38" s="45">
        <v>312</v>
      </c>
      <c r="D38" s="45">
        <v>0</v>
      </c>
      <c r="E38" s="45">
        <v>0</v>
      </c>
      <c r="H38" t="str">
        <v>Previous Purchases</v>
      </c>
      <c r="I38" s="142">
        <v>0.23684275724062934</v>
      </c>
      <c r="J38" s="142">
        <v>9.1207114836747594E-2</v>
      </c>
      <c r="K38" s="142">
        <v>6.7431493848294313</v>
      </c>
      <c r="L38" s="142">
        <v>9.4108344762019458E-3</v>
      </c>
      <c r="M38" s="142">
        <v>1.2672418375046852</v>
      </c>
      <c r="N38" s="142">
        <v>1.0597998791301038</v>
      </c>
      <c r="O38" s="142">
        <v>1.5152878447583844</v>
      </c>
      <c r="R38" t="str">
        <v>df</v>
      </c>
      <c r="S38" s="161">
        <v>4</v>
      </c>
      <c r="U38" s="166">
        <v>-1.0377146694197858E-3</v>
      </c>
      <c r="V38">
        <v>-4.0971198625543479E-7</v>
      </c>
      <c r="W38">
        <v>4.1653989143609125E-5</v>
      </c>
      <c r="X38">
        <v>3.9878871769313174E-6</v>
      </c>
      <c r="Y38" s="167">
        <v>1.3820460733933622E-4</v>
      </c>
      <c r="AA38" s="161">
        <v>1.7763568394002505E-12</v>
      </c>
      <c r="AC38" t="str">
        <v>Total</v>
      </c>
      <c r="AD38">
        <v>43</v>
      </c>
      <c r="AE38">
        <v>107</v>
      </c>
      <c r="AF38">
        <v>150</v>
      </c>
      <c r="AH38">
        <v>0.99065420560747663</v>
      </c>
      <c r="AI38">
        <v>0.97674418604651159</v>
      </c>
    </row>
    <row r="39" spans="1:35" ht="15">
      <c r="A39" s="45">
        <v>86</v>
      </c>
      <c r="B39" s="45">
        <v>3</v>
      </c>
      <c r="C39" s="45">
        <v>156</v>
      </c>
      <c r="D39" s="45">
        <v>1</v>
      </c>
      <c r="E39" s="45">
        <v>0</v>
      </c>
      <c r="H39" t="str">
        <v>Days Since Last Purchase</v>
      </c>
      <c r="I39" s="142">
        <v>3.9565022841236462E-3</v>
      </c>
      <c r="J39" s="142">
        <v>1.9969694982476137E-3</v>
      </c>
      <c r="K39" s="142">
        <v>3.9253643921594827</v>
      </c>
      <c r="L39" s="142">
        <v>4.7562881623062547E-2</v>
      </c>
      <c r="M39" s="142">
        <v>1.0039643395719593</v>
      </c>
      <c r="N39" s="142">
        <v>1.0000425148930658</v>
      </c>
      <c r="O39" s="142">
        <v>1.0079015443057837</v>
      </c>
      <c r="R39" t="str">
        <v>p-value</v>
      </c>
      <c r="S39" s="161">
        <v>1.3079596377689739E-3</v>
      </c>
      <c r="U39" s="168">
        <v>-8.8071475042755129E-2</v>
      </c>
      <c r="V39" s="169">
        <v>9.0410709376043715E-5</v>
      </c>
      <c r="W39" s="169">
        <v>-3.0893898384225988E-3</v>
      </c>
      <c r="X39" s="169">
        <v>1.3820460733933587E-4</v>
      </c>
      <c r="Y39" s="170">
        <v>0.15965765531933362</v>
      </c>
      <c r="AA39" s="162">
        <v>4.6074255521943996E-15</v>
      </c>
      <c r="AC39" t="str">
        <v>Accuracy</v>
      </c>
      <c r="AD39">
        <v>0.23255813953488372</v>
      </c>
      <c r="AE39">
        <v>0.93457943925233644</v>
      </c>
      <c r="AF39">
        <v>0.73333333333333328</v>
      </c>
      <c r="AH39">
        <v>0.98130841121495327</v>
      </c>
      <c r="AI39">
        <v>0.97674418604651159</v>
      </c>
    </row>
    <row r="40" spans="1:35" ht="15">
      <c r="A40" s="45">
        <v>65</v>
      </c>
      <c r="B40" s="45">
        <v>5</v>
      </c>
      <c r="C40" s="45">
        <v>207</v>
      </c>
      <c r="D40" s="45">
        <v>0</v>
      </c>
      <c r="E40" s="45">
        <v>1</v>
      </c>
      <c r="H40" s="158" t="str">
        <v>Clicked on Ad</v>
      </c>
      <c r="I40" s="198">
        <v>0.70980142702668569</v>
      </c>
      <c r="J40" s="198">
        <v>0.39957183999793283</v>
      </c>
      <c r="K40" s="198">
        <v>3.1556148360153822</v>
      </c>
      <c r="L40" s="199">
        <v>7.5666182391688763E-2</v>
      </c>
      <c r="M40" s="198">
        <v>2.0335874030535557</v>
      </c>
      <c r="N40" s="198">
        <v>0.92928018364447262</v>
      </c>
      <c r="O40" s="198">
        <v>4.4501946760981097</v>
      </c>
      <c r="R40" t="str">
        <v>R-sq (L)</v>
      </c>
      <c r="S40" s="161">
        <v>9.9424615654021054E-2</v>
      </c>
      <c r="AH40">
        <v>0.9719626168224299</v>
      </c>
      <c r="AI40">
        <v>0.97674418604651159</v>
      </c>
    </row>
    <row r="41" spans="1:35" ht="15">
      <c r="A41" s="45">
        <v>49</v>
      </c>
      <c r="B41" s="45">
        <v>3</v>
      </c>
      <c r="C41" s="45">
        <v>108</v>
      </c>
      <c r="D41" s="45">
        <v>0</v>
      </c>
      <c r="E41" s="45">
        <v>0</v>
      </c>
      <c r="R41" t="str">
        <v>R-sq (CS)</v>
      </c>
      <c r="S41" s="161">
        <v>0.1123151818879089</v>
      </c>
      <c r="AC41" t="s">
        <v>351</v>
      </c>
      <c r="AD41" s="171">
        <v>0.5</v>
      </c>
      <c r="AH41">
        <v>0.96261682242990654</v>
      </c>
      <c r="AI41">
        <v>0.97674418604651159</v>
      </c>
    </row>
    <row r="42" spans="1:35" ht="15">
      <c r="A42" s="45">
        <v>94</v>
      </c>
      <c r="B42" s="45">
        <v>3</v>
      </c>
      <c r="C42" s="45">
        <v>251</v>
      </c>
      <c r="D42" s="45">
        <v>0</v>
      </c>
      <c r="E42" s="45">
        <v>1</v>
      </c>
      <c r="R42" t="str">
        <v>R-sq (N)</v>
      </c>
      <c r="S42" s="161">
        <v>0.16084379779419561</v>
      </c>
      <c r="AH42">
        <v>0.95327102803738317</v>
      </c>
      <c r="AI42">
        <v>0.97674418604651159</v>
      </c>
    </row>
    <row r="43" spans="1:35" ht="15">
      <c r="A43" s="45">
        <v>37</v>
      </c>
      <c r="B43" s="45">
        <v>5</v>
      </c>
      <c r="C43" s="45">
        <v>334</v>
      </c>
      <c r="D43" s="45">
        <v>1</v>
      </c>
      <c r="E43" s="45">
        <v>0</v>
      </c>
      <c r="R43" t="str">
        <v>AIC</v>
      </c>
      <c r="S43" s="161">
        <v>171.87122767149211</v>
      </c>
      <c r="AC43" t="s">
        <v>352</v>
      </c>
      <c r="AD43" s="171">
        <f>[1]!LogitAUC(A2:E151,I36:I40)</f>
        <v>0.73114540317322363</v>
      </c>
      <c r="AH43">
        <v>0.95327102803738317</v>
      </c>
      <c r="AI43">
        <v>0.95348837209302328</v>
      </c>
    </row>
    <row r="44" spans="1:35" ht="15">
      <c r="A44" s="45">
        <v>173</v>
      </c>
      <c r="B44" s="45">
        <v>6</v>
      </c>
      <c r="C44" s="45">
        <v>130</v>
      </c>
      <c r="D44" s="45">
        <v>0</v>
      </c>
      <c r="E44" s="45">
        <v>0</v>
      </c>
      <c r="R44" t="str">
        <v>BIC</v>
      </c>
      <c r="S44" s="162">
        <v>186.92440414197338</v>
      </c>
      <c r="AH44">
        <v>0.94392523364485981</v>
      </c>
      <c r="AI44">
        <v>0.95348837209302328</v>
      </c>
    </row>
    <row r="45" spans="1:35" ht="15">
      <c r="A45" s="45">
        <v>171</v>
      </c>
      <c r="B45" s="45">
        <v>5</v>
      </c>
      <c r="C45" s="45">
        <v>293</v>
      </c>
      <c r="D45" s="45">
        <v>0</v>
      </c>
      <c r="E45" s="45">
        <v>0</v>
      </c>
      <c r="AH45">
        <v>0.93457943925233644</v>
      </c>
      <c r="AI45">
        <v>0.95348837209302328</v>
      </c>
    </row>
    <row r="46" spans="1:35" ht="15">
      <c r="A46" s="45">
        <v>144</v>
      </c>
      <c r="B46" s="45">
        <v>3</v>
      </c>
      <c r="C46" s="45">
        <v>20</v>
      </c>
      <c r="D46" s="45">
        <v>1</v>
      </c>
      <c r="E46" s="45">
        <v>0</v>
      </c>
      <c r="AH46">
        <v>0.92523364485981308</v>
      </c>
      <c r="AI46">
        <v>0.95348837209302328</v>
      </c>
    </row>
    <row r="47" spans="1:35" ht="15">
      <c r="A47" s="45">
        <v>172</v>
      </c>
      <c r="B47" s="45">
        <v>5</v>
      </c>
      <c r="C47" s="45">
        <v>282</v>
      </c>
      <c r="D47" s="45">
        <v>1</v>
      </c>
      <c r="E47" s="45">
        <v>0</v>
      </c>
      <c r="AH47">
        <v>0.91588785046728971</v>
      </c>
      <c r="AI47">
        <v>0.95348837209302328</v>
      </c>
    </row>
    <row r="48" spans="1:35" ht="15">
      <c r="A48" s="45">
        <v>121</v>
      </c>
      <c r="B48" s="45">
        <v>3</v>
      </c>
      <c r="C48" s="45">
        <v>285</v>
      </c>
      <c r="D48" s="45">
        <v>0</v>
      </c>
      <c r="E48" s="45">
        <v>0</v>
      </c>
      <c r="AH48">
        <v>0.91588785046728971</v>
      </c>
      <c r="AI48">
        <v>0.93023255813953487</v>
      </c>
    </row>
    <row r="49" spans="1:35" ht="15">
      <c r="A49" s="45">
        <v>127</v>
      </c>
      <c r="B49" s="45">
        <v>3</v>
      </c>
      <c r="C49" s="45">
        <v>1</v>
      </c>
      <c r="D49" s="45">
        <v>1</v>
      </c>
      <c r="E49" s="45">
        <v>0</v>
      </c>
      <c r="AH49">
        <v>0.90654205607476634</v>
      </c>
      <c r="AI49">
        <v>0.93023255813953487</v>
      </c>
    </row>
    <row r="50" spans="1:35" ht="15">
      <c r="A50" s="45">
        <v>95</v>
      </c>
      <c r="B50" s="45">
        <v>6</v>
      </c>
      <c r="C50" s="45">
        <v>119</v>
      </c>
      <c r="D50" s="45">
        <v>1</v>
      </c>
      <c r="E50" s="45">
        <v>0</v>
      </c>
      <c r="AH50">
        <v>0.89719626168224298</v>
      </c>
      <c r="AI50">
        <v>0.93023255813953487</v>
      </c>
    </row>
    <row r="51" spans="1:35" ht="15">
      <c r="A51" s="45">
        <v>61</v>
      </c>
      <c r="B51" s="45">
        <v>5</v>
      </c>
      <c r="C51" s="45">
        <v>35</v>
      </c>
      <c r="D51" s="45">
        <v>1</v>
      </c>
      <c r="E51" s="45">
        <v>0</v>
      </c>
      <c r="AH51">
        <v>0.88785046728971961</v>
      </c>
      <c r="AI51">
        <v>0.93023255813953487</v>
      </c>
    </row>
    <row r="52" spans="1:35" ht="15">
      <c r="A52" s="45">
        <v>115</v>
      </c>
      <c r="B52" s="45">
        <v>6</v>
      </c>
      <c r="C52" s="45">
        <v>198</v>
      </c>
      <c r="D52" s="45">
        <v>0</v>
      </c>
      <c r="E52" s="45">
        <v>1</v>
      </c>
      <c r="AH52">
        <v>0.87850467289719625</v>
      </c>
      <c r="AI52">
        <v>0.93023255813953487</v>
      </c>
    </row>
    <row r="53" spans="1:35" ht="15">
      <c r="A53" s="45">
        <v>80</v>
      </c>
      <c r="B53" s="45">
        <v>2</v>
      </c>
      <c r="C53" s="45">
        <v>245</v>
      </c>
      <c r="D53" s="45">
        <v>0</v>
      </c>
      <c r="E53" s="45">
        <v>0</v>
      </c>
      <c r="AH53">
        <v>0.86915887850467288</v>
      </c>
      <c r="AI53">
        <v>0.93023255813953487</v>
      </c>
    </row>
    <row r="54" spans="1:35" ht="15">
      <c r="A54" s="45">
        <v>182</v>
      </c>
      <c r="B54" s="45">
        <v>4</v>
      </c>
      <c r="C54" s="45">
        <v>59</v>
      </c>
      <c r="D54" s="45">
        <v>0</v>
      </c>
      <c r="E54" s="45">
        <v>0</v>
      </c>
      <c r="AH54">
        <v>0.85981308411214952</v>
      </c>
      <c r="AI54">
        <v>0.93023255813953487</v>
      </c>
    </row>
    <row r="55" spans="1:35" ht="15">
      <c r="A55" s="45">
        <v>92</v>
      </c>
      <c r="B55" s="45">
        <v>7</v>
      </c>
      <c r="C55" s="45">
        <v>325</v>
      </c>
      <c r="D55" s="45">
        <v>0</v>
      </c>
      <c r="E55" s="45">
        <v>0</v>
      </c>
      <c r="AH55">
        <v>0.85046728971962615</v>
      </c>
      <c r="AI55">
        <v>0.93023255813953487</v>
      </c>
    </row>
    <row r="56" spans="1:35" ht="15">
      <c r="A56" s="45">
        <v>154</v>
      </c>
      <c r="B56" s="45">
        <v>6</v>
      </c>
      <c r="C56" s="45">
        <v>161</v>
      </c>
      <c r="D56" s="45">
        <v>0</v>
      </c>
      <c r="E56" s="45">
        <v>0</v>
      </c>
      <c r="AH56">
        <v>0.84112149532710279</v>
      </c>
      <c r="AI56">
        <v>0.93023255813953487</v>
      </c>
    </row>
    <row r="57" spans="1:35" ht="15">
      <c r="A57" s="45">
        <v>179</v>
      </c>
      <c r="B57" s="45">
        <v>5</v>
      </c>
      <c r="C57" s="45">
        <v>179</v>
      </c>
      <c r="D57" s="45">
        <v>0</v>
      </c>
      <c r="E57" s="45">
        <v>0</v>
      </c>
      <c r="AH57">
        <v>0.83177570093457942</v>
      </c>
      <c r="AI57">
        <v>0.93023255813953487</v>
      </c>
    </row>
    <row r="58" spans="1:35" ht="15">
      <c r="A58" s="45">
        <v>87</v>
      </c>
      <c r="B58" s="45">
        <v>4</v>
      </c>
      <c r="C58" s="45">
        <v>206</v>
      </c>
      <c r="D58" s="45">
        <v>1</v>
      </c>
      <c r="E58" s="45">
        <v>0</v>
      </c>
      <c r="AH58">
        <v>0.83177570093457942</v>
      </c>
      <c r="AI58">
        <v>0.90697674418604657</v>
      </c>
    </row>
    <row r="59" spans="1:35" ht="15">
      <c r="A59" s="45">
        <v>87</v>
      </c>
      <c r="B59" s="45">
        <v>3</v>
      </c>
      <c r="C59" s="45">
        <v>12</v>
      </c>
      <c r="D59" s="45">
        <v>0</v>
      </c>
      <c r="E59" s="45">
        <v>1</v>
      </c>
      <c r="AH59">
        <v>0.82242990654205606</v>
      </c>
      <c r="AI59">
        <v>0.90697674418604657</v>
      </c>
    </row>
    <row r="60" spans="1:35" ht="15">
      <c r="A60" s="45">
        <v>115</v>
      </c>
      <c r="B60" s="45">
        <v>3</v>
      </c>
      <c r="C60" s="45">
        <v>276</v>
      </c>
      <c r="D60" s="45">
        <v>0</v>
      </c>
      <c r="E60" s="45">
        <v>0</v>
      </c>
      <c r="AH60">
        <v>0.81308411214953269</v>
      </c>
      <c r="AI60">
        <v>0.90697674418604657</v>
      </c>
    </row>
    <row r="61" spans="1:35" ht="15">
      <c r="A61" s="45">
        <v>78</v>
      </c>
      <c r="B61" s="45">
        <v>7</v>
      </c>
      <c r="C61" s="45">
        <v>181</v>
      </c>
      <c r="D61" s="45">
        <v>1</v>
      </c>
      <c r="E61" s="45">
        <v>0</v>
      </c>
      <c r="AH61">
        <v>0.80373831775700932</v>
      </c>
      <c r="AI61">
        <v>0.90697674418604657</v>
      </c>
    </row>
    <row r="62" spans="1:35" ht="15">
      <c r="A62" s="45">
        <v>199</v>
      </c>
      <c r="B62" s="45">
        <v>7</v>
      </c>
      <c r="C62" s="45">
        <v>242</v>
      </c>
      <c r="D62" s="45">
        <v>0</v>
      </c>
      <c r="E62" s="45">
        <v>1</v>
      </c>
      <c r="AH62">
        <v>0.79439252336448596</v>
      </c>
      <c r="AI62">
        <v>0.90697674418604657</v>
      </c>
    </row>
    <row r="63" spans="1:35" ht="15">
      <c r="A63" s="45">
        <v>99</v>
      </c>
      <c r="B63" s="45">
        <v>6</v>
      </c>
      <c r="C63" s="45">
        <v>216</v>
      </c>
      <c r="D63" s="45">
        <v>0</v>
      </c>
      <c r="E63" s="45">
        <v>0</v>
      </c>
      <c r="AH63">
        <v>0.78504672897196259</v>
      </c>
      <c r="AI63">
        <v>0.90697674418604657</v>
      </c>
    </row>
    <row r="64" spans="1:35" ht="15">
      <c r="A64" s="45">
        <v>44</v>
      </c>
      <c r="B64" s="45">
        <v>6</v>
      </c>
      <c r="C64" s="45">
        <v>251</v>
      </c>
      <c r="D64" s="45">
        <v>1</v>
      </c>
      <c r="E64" s="45">
        <v>1</v>
      </c>
      <c r="AH64">
        <v>0.77570093457943923</v>
      </c>
      <c r="AI64">
        <v>0.90697674418604657</v>
      </c>
    </row>
    <row r="65" spans="1:35" ht="15">
      <c r="A65" s="45">
        <v>83</v>
      </c>
      <c r="B65" s="45">
        <v>7</v>
      </c>
      <c r="C65" s="45">
        <v>299</v>
      </c>
      <c r="D65" s="45">
        <v>0</v>
      </c>
      <c r="E65" s="45">
        <v>1</v>
      </c>
      <c r="AH65">
        <v>0.76635514018691586</v>
      </c>
      <c r="AI65">
        <v>0.90697674418604657</v>
      </c>
    </row>
    <row r="66" spans="1:35" ht="15">
      <c r="A66" s="45">
        <v>130</v>
      </c>
      <c r="B66" s="45">
        <v>8</v>
      </c>
      <c r="C66" s="45">
        <v>126</v>
      </c>
      <c r="D66" s="45">
        <v>1</v>
      </c>
      <c r="E66" s="45">
        <v>1</v>
      </c>
      <c r="AH66">
        <v>0.7570093457943925</v>
      </c>
      <c r="AI66">
        <v>0.90697674418604657</v>
      </c>
    </row>
    <row r="67" spans="1:35" ht="15">
      <c r="A67" s="45">
        <v>37</v>
      </c>
      <c r="B67" s="45">
        <v>6</v>
      </c>
      <c r="C67" s="45">
        <v>217</v>
      </c>
      <c r="D67" s="45">
        <v>1</v>
      </c>
      <c r="E67" s="45">
        <v>1</v>
      </c>
      <c r="AH67">
        <v>0.74766355140186924</v>
      </c>
      <c r="AI67">
        <v>0.90697674418604657</v>
      </c>
    </row>
    <row r="68" spans="1:35" ht="15">
      <c r="A68" s="45">
        <v>82</v>
      </c>
      <c r="B68" s="45">
        <v>3</v>
      </c>
      <c r="C68" s="45">
        <v>306</v>
      </c>
      <c r="D68" s="45">
        <v>0</v>
      </c>
      <c r="E68" s="45">
        <v>1</v>
      </c>
      <c r="AH68">
        <v>0.73831775700934577</v>
      </c>
      <c r="AI68">
        <v>0.90697674418604657</v>
      </c>
    </row>
    <row r="69" spans="1:35" ht="15">
      <c r="A69" s="45">
        <v>89</v>
      </c>
      <c r="B69" s="45">
        <v>7</v>
      </c>
      <c r="C69" s="45">
        <v>285</v>
      </c>
      <c r="D69" s="45">
        <v>1</v>
      </c>
      <c r="E69" s="45">
        <v>1</v>
      </c>
      <c r="AH69">
        <v>0.72897196261682251</v>
      </c>
      <c r="AI69">
        <v>0.90697674418604657</v>
      </c>
    </row>
    <row r="70" spans="1:35" ht="15">
      <c r="A70" s="45">
        <v>137</v>
      </c>
      <c r="B70" s="45">
        <v>5</v>
      </c>
      <c r="C70" s="45">
        <v>185</v>
      </c>
      <c r="D70" s="45">
        <v>0</v>
      </c>
      <c r="E70" s="45">
        <v>0</v>
      </c>
      <c r="AH70">
        <v>0.71962616822429903</v>
      </c>
      <c r="AI70">
        <v>0.90697674418604657</v>
      </c>
    </row>
    <row r="71" spans="1:35" ht="15">
      <c r="A71" s="45">
        <v>34</v>
      </c>
      <c r="B71" s="45">
        <v>5</v>
      </c>
      <c r="C71" s="45">
        <v>39</v>
      </c>
      <c r="D71" s="45">
        <v>0</v>
      </c>
      <c r="E71" s="45">
        <v>0</v>
      </c>
      <c r="AH71">
        <v>0.71028037383177578</v>
      </c>
      <c r="AI71">
        <v>0.90697674418604657</v>
      </c>
    </row>
    <row r="72" spans="1:35" ht="15">
      <c r="A72" s="45">
        <v>132</v>
      </c>
      <c r="B72" s="45">
        <v>7</v>
      </c>
      <c r="C72" s="45">
        <v>223</v>
      </c>
      <c r="D72" s="45">
        <v>0</v>
      </c>
      <c r="E72" s="45">
        <v>0</v>
      </c>
      <c r="AH72">
        <v>0.7009345794392523</v>
      </c>
      <c r="AI72">
        <v>0.90697674418604657</v>
      </c>
    </row>
    <row r="73" spans="1:35" ht="15">
      <c r="A73" s="45">
        <v>35</v>
      </c>
      <c r="B73" s="45">
        <v>4</v>
      </c>
      <c r="C73" s="45">
        <v>184</v>
      </c>
      <c r="D73" s="45">
        <v>0</v>
      </c>
      <c r="E73" s="45">
        <v>0</v>
      </c>
      <c r="AH73">
        <v>0.69158878504672905</v>
      </c>
      <c r="AI73">
        <v>0.90697674418604657</v>
      </c>
    </row>
    <row r="74" spans="1:35" ht="15">
      <c r="A74" s="45">
        <v>138</v>
      </c>
      <c r="B74" s="45">
        <v>9</v>
      </c>
      <c r="C74" s="45">
        <v>178</v>
      </c>
      <c r="D74" s="45">
        <v>1</v>
      </c>
      <c r="E74" s="45">
        <v>1</v>
      </c>
      <c r="AH74">
        <v>0.68224299065420557</v>
      </c>
      <c r="AI74">
        <v>0.90697674418604657</v>
      </c>
    </row>
    <row r="75" spans="1:35" ht="15">
      <c r="A75" s="45">
        <v>145</v>
      </c>
      <c r="B75" s="45">
        <v>4</v>
      </c>
      <c r="C75" s="45">
        <v>294</v>
      </c>
      <c r="D75" s="45">
        <v>0</v>
      </c>
      <c r="E75" s="45">
        <v>0</v>
      </c>
      <c r="AH75">
        <v>0.67289719626168232</v>
      </c>
      <c r="AI75">
        <v>0.90697674418604657</v>
      </c>
    </row>
    <row r="76" spans="1:35" ht="15">
      <c r="A76" s="45">
        <v>123</v>
      </c>
      <c r="B76" s="45">
        <v>5</v>
      </c>
      <c r="C76" s="45">
        <v>340</v>
      </c>
      <c r="D76" s="45">
        <v>0</v>
      </c>
      <c r="E76" s="45">
        <v>0</v>
      </c>
      <c r="AH76">
        <v>0.66355140186915884</v>
      </c>
      <c r="AI76">
        <v>0.90697674418604657</v>
      </c>
    </row>
    <row r="77" spans="1:35" ht="15">
      <c r="A77" s="45">
        <v>76</v>
      </c>
      <c r="B77" s="45">
        <v>2</v>
      </c>
      <c r="C77" s="45">
        <v>151</v>
      </c>
      <c r="D77" s="45">
        <v>0</v>
      </c>
      <c r="E77" s="45">
        <v>0</v>
      </c>
      <c r="AH77">
        <v>0.65420560747663559</v>
      </c>
      <c r="AI77">
        <v>0.90697674418604657</v>
      </c>
    </row>
    <row r="78" spans="1:35" ht="15">
      <c r="A78" s="45">
        <v>128</v>
      </c>
      <c r="B78" s="45">
        <v>6</v>
      </c>
      <c r="C78" s="45">
        <v>126</v>
      </c>
      <c r="D78" s="45">
        <v>0</v>
      </c>
      <c r="E78" s="45">
        <v>0</v>
      </c>
      <c r="AH78">
        <v>0.64485981308411211</v>
      </c>
      <c r="AI78">
        <v>0.90697674418604657</v>
      </c>
    </row>
    <row r="79" spans="1:35" ht="15">
      <c r="A79" s="45">
        <v>84</v>
      </c>
      <c r="B79" s="45">
        <v>3</v>
      </c>
      <c r="C79" s="45">
        <v>301</v>
      </c>
      <c r="D79" s="45">
        <v>0</v>
      </c>
      <c r="E79" s="45">
        <v>0</v>
      </c>
      <c r="AH79">
        <v>0.64485981308411211</v>
      </c>
      <c r="AI79">
        <v>0.88372093023255816</v>
      </c>
    </row>
    <row r="80" spans="1:35" ht="15">
      <c r="A80" s="45">
        <v>197</v>
      </c>
      <c r="B80" s="45">
        <v>6</v>
      </c>
      <c r="C80" s="45">
        <v>308</v>
      </c>
      <c r="D80" s="45">
        <v>0</v>
      </c>
      <c r="E80" s="45">
        <v>0</v>
      </c>
      <c r="AH80">
        <v>0.63551401869158886</v>
      </c>
      <c r="AI80">
        <v>0.88372093023255816</v>
      </c>
    </row>
    <row r="81" spans="1:35" ht="15">
      <c r="A81" s="45">
        <v>81</v>
      </c>
      <c r="B81" s="45">
        <v>2</v>
      </c>
      <c r="C81" s="45">
        <v>336</v>
      </c>
      <c r="D81" s="45">
        <v>1</v>
      </c>
      <c r="E81" s="45">
        <v>0</v>
      </c>
      <c r="AH81">
        <v>0.62616822429906538</v>
      </c>
      <c r="AI81">
        <v>0.88372093023255816</v>
      </c>
    </row>
    <row r="82" spans="1:35" ht="15">
      <c r="A82" s="45">
        <v>173</v>
      </c>
      <c r="B82" s="45">
        <v>3</v>
      </c>
      <c r="C82" s="45">
        <v>234</v>
      </c>
      <c r="D82" s="45">
        <v>0</v>
      </c>
      <c r="E82" s="45">
        <v>0</v>
      </c>
      <c r="AH82">
        <v>0.61682242990654212</v>
      </c>
      <c r="AI82">
        <v>0.88372093023255816</v>
      </c>
    </row>
    <row r="83" spans="1:35" ht="15">
      <c r="A83" s="45">
        <v>42</v>
      </c>
      <c r="B83" s="45">
        <v>5</v>
      </c>
      <c r="C83" s="45">
        <v>8</v>
      </c>
      <c r="D83" s="45">
        <v>0</v>
      </c>
      <c r="E83" s="45">
        <v>0</v>
      </c>
      <c r="AH83">
        <v>0.60747663551401865</v>
      </c>
      <c r="AI83">
        <v>0.88372093023255816</v>
      </c>
    </row>
    <row r="84" spans="1:35" ht="15">
      <c r="A84" s="45">
        <v>143</v>
      </c>
      <c r="B84" s="45">
        <v>3</v>
      </c>
      <c r="C84" s="45">
        <v>341</v>
      </c>
      <c r="D84" s="45">
        <v>0</v>
      </c>
      <c r="E84" s="45">
        <v>1</v>
      </c>
      <c r="AH84">
        <v>0.59813084112149539</v>
      </c>
      <c r="AI84">
        <v>0.88372093023255816</v>
      </c>
    </row>
    <row r="85" spans="1:35" ht="15">
      <c r="A85" s="45">
        <v>153</v>
      </c>
      <c r="B85" s="45">
        <v>4</v>
      </c>
      <c r="C85" s="45">
        <v>129</v>
      </c>
      <c r="D85" s="45">
        <v>0</v>
      </c>
      <c r="E85" s="45">
        <v>0</v>
      </c>
      <c r="AH85">
        <v>0.58878504672897192</v>
      </c>
      <c r="AI85">
        <v>0.88372093023255816</v>
      </c>
    </row>
    <row r="86" spans="1:35" ht="15">
      <c r="A86" s="45">
        <v>135</v>
      </c>
      <c r="B86" s="45">
        <v>5</v>
      </c>
      <c r="C86" s="45">
        <v>264</v>
      </c>
      <c r="D86" s="45">
        <v>1</v>
      </c>
      <c r="E86" s="45">
        <v>0</v>
      </c>
      <c r="AH86">
        <v>0.57943925233644866</v>
      </c>
      <c r="AI86">
        <v>0.88372093023255816</v>
      </c>
    </row>
    <row r="87" spans="1:35" ht="15">
      <c r="A87" s="45">
        <v>187</v>
      </c>
      <c r="B87" s="45">
        <v>6</v>
      </c>
      <c r="C87" s="45">
        <v>157</v>
      </c>
      <c r="D87" s="45">
        <v>0</v>
      </c>
      <c r="E87" s="45">
        <v>0</v>
      </c>
      <c r="AH87">
        <v>0.57009345794392519</v>
      </c>
      <c r="AI87">
        <v>0.88372093023255816</v>
      </c>
    </row>
    <row r="88" spans="1:35" ht="15">
      <c r="A88" s="45">
        <v>176</v>
      </c>
      <c r="B88" s="45">
        <v>3</v>
      </c>
      <c r="C88" s="45">
        <v>352</v>
      </c>
      <c r="D88" s="45">
        <v>0</v>
      </c>
      <c r="E88" s="45">
        <v>0</v>
      </c>
      <c r="AH88">
        <v>0.57009345794392519</v>
      </c>
      <c r="AI88">
        <v>0.86046511627906974</v>
      </c>
    </row>
    <row r="89" spans="1:35" ht="15">
      <c r="A89" s="45">
        <v>174</v>
      </c>
      <c r="B89" s="45">
        <v>3</v>
      </c>
      <c r="C89" s="45">
        <v>358</v>
      </c>
      <c r="D89" s="45">
        <v>0</v>
      </c>
      <c r="E89" s="45">
        <v>0</v>
      </c>
      <c r="AH89">
        <v>0.56074766355140193</v>
      </c>
      <c r="AI89">
        <v>0.86046511627906974</v>
      </c>
    </row>
    <row r="90" spans="1:35" ht="15">
      <c r="A90" s="45">
        <v>149</v>
      </c>
      <c r="B90" s="45">
        <v>4</v>
      </c>
      <c r="C90" s="45">
        <v>5</v>
      </c>
      <c r="D90" s="45">
        <v>1</v>
      </c>
      <c r="E90" s="45">
        <v>0</v>
      </c>
      <c r="AH90">
        <v>0.55140186915887845</v>
      </c>
      <c r="AI90">
        <v>0.86046511627906974</v>
      </c>
    </row>
    <row r="91" spans="1:35" ht="15">
      <c r="A91" s="45">
        <v>92</v>
      </c>
      <c r="B91" s="45">
        <v>5</v>
      </c>
      <c r="C91" s="45">
        <v>86</v>
      </c>
      <c r="D91" s="45">
        <v>1</v>
      </c>
      <c r="E91" s="45">
        <v>0</v>
      </c>
      <c r="AH91">
        <v>0.5420560747663552</v>
      </c>
      <c r="AI91">
        <v>0.86046511627906974</v>
      </c>
    </row>
    <row r="92" spans="1:35" ht="15">
      <c r="A92" s="45">
        <v>48</v>
      </c>
      <c r="B92" s="45">
        <v>4</v>
      </c>
      <c r="C92" s="45">
        <v>175</v>
      </c>
      <c r="D92" s="45">
        <v>0</v>
      </c>
      <c r="E92" s="45">
        <v>0</v>
      </c>
      <c r="AH92">
        <v>0.53271028037383172</v>
      </c>
      <c r="AI92">
        <v>0.86046511627906974</v>
      </c>
    </row>
    <row r="93" spans="1:35" ht="15">
      <c r="A93" s="45">
        <v>121</v>
      </c>
      <c r="B93" s="45">
        <v>2</v>
      </c>
      <c r="C93" s="45">
        <v>290</v>
      </c>
      <c r="D93" s="45">
        <v>1</v>
      </c>
      <c r="E93" s="45">
        <v>0</v>
      </c>
      <c r="AH93">
        <v>0.52336448598130847</v>
      </c>
      <c r="AI93">
        <v>0.86046511627906974</v>
      </c>
    </row>
    <row r="94" spans="1:35" ht="15">
      <c r="A94" s="45">
        <v>87</v>
      </c>
      <c r="B94" s="45">
        <v>6</v>
      </c>
      <c r="C94" s="45">
        <v>193</v>
      </c>
      <c r="D94" s="45">
        <v>1</v>
      </c>
      <c r="E94" s="45">
        <v>1</v>
      </c>
      <c r="AH94">
        <v>0.51401869158878499</v>
      </c>
      <c r="AI94">
        <v>0.86046511627906974</v>
      </c>
    </row>
    <row r="95" spans="1:35" ht="15">
      <c r="A95" s="45">
        <v>119</v>
      </c>
      <c r="B95" s="45">
        <v>6</v>
      </c>
      <c r="C95" s="45">
        <v>311</v>
      </c>
      <c r="D95" s="45">
        <v>1</v>
      </c>
      <c r="E95" s="45">
        <v>1</v>
      </c>
      <c r="AH95">
        <v>0.51401869158878499</v>
      </c>
      <c r="AI95">
        <v>0.83720930232558133</v>
      </c>
    </row>
    <row r="96" spans="1:35" ht="15">
      <c r="A96" s="45">
        <v>146</v>
      </c>
      <c r="B96" s="45">
        <v>8</v>
      </c>
      <c r="C96" s="45">
        <v>119</v>
      </c>
      <c r="D96" s="45">
        <v>1</v>
      </c>
      <c r="E96" s="45">
        <v>0</v>
      </c>
      <c r="AH96">
        <v>0.51401869158878499</v>
      </c>
      <c r="AI96">
        <v>0.81395348837209303</v>
      </c>
    </row>
    <row r="97" spans="1:35" ht="15">
      <c r="A97" s="45">
        <v>91</v>
      </c>
      <c r="B97" s="45">
        <v>1</v>
      </c>
      <c r="C97" s="45">
        <v>218</v>
      </c>
      <c r="D97" s="45">
        <v>0</v>
      </c>
      <c r="E97" s="45">
        <v>0</v>
      </c>
      <c r="AH97">
        <v>0.50467289719626174</v>
      </c>
      <c r="AI97">
        <v>0.81395348837209303</v>
      </c>
    </row>
    <row r="98" spans="1:35" ht="15">
      <c r="A98" s="45">
        <v>52</v>
      </c>
      <c r="B98" s="45">
        <v>6</v>
      </c>
      <c r="C98" s="45">
        <v>114</v>
      </c>
      <c r="D98" s="45">
        <v>0</v>
      </c>
      <c r="E98" s="45">
        <v>0</v>
      </c>
      <c r="AH98">
        <v>0.50467289719626174</v>
      </c>
      <c r="AI98">
        <v>0.79069767441860461</v>
      </c>
    </row>
    <row r="99" spans="1:35" ht="15">
      <c r="A99" s="45">
        <v>156</v>
      </c>
      <c r="B99" s="45">
        <v>2</v>
      </c>
      <c r="C99" s="45">
        <v>145</v>
      </c>
      <c r="D99" s="45">
        <v>0</v>
      </c>
      <c r="E99" s="45">
        <v>0</v>
      </c>
      <c r="AH99">
        <v>0.49532710280373837</v>
      </c>
      <c r="AI99">
        <v>0.79069767441860461</v>
      </c>
    </row>
    <row r="100" spans="1:35" ht="15">
      <c r="A100" s="45">
        <v>166</v>
      </c>
      <c r="B100" s="45">
        <v>5</v>
      </c>
      <c r="C100" s="45">
        <v>26</v>
      </c>
      <c r="D100" s="45">
        <v>0</v>
      </c>
      <c r="E100" s="45">
        <v>0</v>
      </c>
      <c r="AH100">
        <v>0.48598130841121501</v>
      </c>
      <c r="AI100">
        <v>0.79069767441860461</v>
      </c>
    </row>
    <row r="101" spans="1:35" ht="15">
      <c r="A101" s="45">
        <v>169</v>
      </c>
      <c r="B101" s="45">
        <v>2</v>
      </c>
      <c r="C101" s="45">
        <v>136</v>
      </c>
      <c r="D101" s="45">
        <v>1</v>
      </c>
      <c r="E101" s="45">
        <v>0</v>
      </c>
      <c r="AH101">
        <v>0.47663551401869164</v>
      </c>
      <c r="AI101">
        <v>0.79069767441860461</v>
      </c>
    </row>
    <row r="102" spans="1:35" ht="15">
      <c r="A102" s="45">
        <v>158</v>
      </c>
      <c r="B102" s="45">
        <v>6</v>
      </c>
      <c r="C102" s="45">
        <v>303</v>
      </c>
      <c r="D102" s="45">
        <v>0</v>
      </c>
      <c r="E102" s="45">
        <v>0</v>
      </c>
      <c r="AH102">
        <v>0.46728971962616828</v>
      </c>
      <c r="AI102">
        <v>0.79069767441860461</v>
      </c>
    </row>
    <row r="103" spans="1:35" ht="15">
      <c r="A103" s="45">
        <v>87</v>
      </c>
      <c r="B103" s="45">
        <v>4</v>
      </c>
      <c r="C103" s="45">
        <v>232</v>
      </c>
      <c r="D103" s="45">
        <v>0</v>
      </c>
      <c r="E103" s="45">
        <v>0</v>
      </c>
      <c r="AH103">
        <v>0.45794392523364491</v>
      </c>
      <c r="AI103">
        <v>0.79069767441860461</v>
      </c>
    </row>
    <row r="104" spans="1:35" ht="15">
      <c r="A104" s="45">
        <v>151</v>
      </c>
      <c r="B104" s="45">
        <v>3</v>
      </c>
      <c r="C104" s="45">
        <v>76</v>
      </c>
      <c r="D104" s="45">
        <v>1</v>
      </c>
      <c r="E104" s="45">
        <v>0</v>
      </c>
      <c r="AH104">
        <v>0.44859813084112155</v>
      </c>
      <c r="AI104">
        <v>0.79069767441860461</v>
      </c>
    </row>
    <row r="105" spans="1:35" ht="15">
      <c r="A105" s="45">
        <v>30</v>
      </c>
      <c r="B105" s="45">
        <v>5</v>
      </c>
      <c r="C105" s="45">
        <v>328</v>
      </c>
      <c r="D105" s="45">
        <v>0</v>
      </c>
      <c r="E105" s="45">
        <v>0</v>
      </c>
      <c r="AH105">
        <v>0.43925233644859818</v>
      </c>
      <c r="AI105">
        <v>0.79069767441860461</v>
      </c>
    </row>
    <row r="106" spans="1:35" ht="15">
      <c r="A106" s="45">
        <v>63</v>
      </c>
      <c r="B106" s="45">
        <v>6</v>
      </c>
      <c r="C106" s="45">
        <v>345</v>
      </c>
      <c r="D106" s="45">
        <v>0</v>
      </c>
      <c r="E106" s="45">
        <v>1</v>
      </c>
      <c r="AH106">
        <v>0.42990654205607481</v>
      </c>
      <c r="AI106">
        <v>0.79069767441860461</v>
      </c>
    </row>
    <row r="107" spans="1:35" ht="15">
      <c r="A107" s="45">
        <v>125</v>
      </c>
      <c r="B107" s="45">
        <v>3</v>
      </c>
      <c r="C107" s="45">
        <v>302</v>
      </c>
      <c r="D107" s="45">
        <v>0</v>
      </c>
      <c r="E107" s="45">
        <v>0</v>
      </c>
      <c r="AH107">
        <v>0.42056074766355145</v>
      </c>
      <c r="AI107">
        <v>0.79069767441860461</v>
      </c>
    </row>
    <row r="108" spans="1:35" ht="15">
      <c r="A108" s="45">
        <v>155</v>
      </c>
      <c r="B108" s="45">
        <v>4</v>
      </c>
      <c r="C108" s="45">
        <v>289</v>
      </c>
      <c r="D108" s="45">
        <v>0</v>
      </c>
      <c r="E108" s="45">
        <v>0</v>
      </c>
      <c r="AH108">
        <v>0.41121495327102808</v>
      </c>
      <c r="AI108">
        <v>0.79069767441860461</v>
      </c>
    </row>
    <row r="109" spans="1:35" ht="15">
      <c r="A109" s="45">
        <v>147</v>
      </c>
      <c r="B109" s="45">
        <v>8</v>
      </c>
      <c r="C109" s="45">
        <v>1</v>
      </c>
      <c r="D109" s="45">
        <v>1</v>
      </c>
      <c r="E109" s="45">
        <v>1</v>
      </c>
      <c r="AH109">
        <v>0.40186915887850472</v>
      </c>
      <c r="AI109">
        <v>0.79069767441860461</v>
      </c>
    </row>
    <row r="110" spans="1:35" ht="15">
      <c r="A110" s="45">
        <v>77</v>
      </c>
      <c r="B110" s="45">
        <v>4</v>
      </c>
      <c r="C110" s="45">
        <v>147</v>
      </c>
      <c r="D110" s="45">
        <v>0</v>
      </c>
      <c r="E110" s="45">
        <v>0</v>
      </c>
      <c r="AH110">
        <v>0.40186915887850472</v>
      </c>
      <c r="AI110">
        <v>0.76744186046511631</v>
      </c>
    </row>
    <row r="111" spans="1:35" ht="15">
      <c r="A111" s="45">
        <v>118</v>
      </c>
      <c r="B111" s="45">
        <v>10</v>
      </c>
      <c r="C111" s="45">
        <v>287</v>
      </c>
      <c r="D111" s="45">
        <v>0</v>
      </c>
      <c r="E111" s="45">
        <v>0</v>
      </c>
      <c r="AH111">
        <v>0.39252336448598135</v>
      </c>
      <c r="AI111">
        <v>0.76744186046511631</v>
      </c>
    </row>
    <row r="112" spans="1:35" ht="15">
      <c r="A112" s="45">
        <v>146</v>
      </c>
      <c r="B112" s="45">
        <v>4</v>
      </c>
      <c r="C112" s="45">
        <v>142</v>
      </c>
      <c r="D112" s="45">
        <v>0</v>
      </c>
      <c r="E112" s="45">
        <v>0</v>
      </c>
      <c r="AH112">
        <v>0.39252336448598135</v>
      </c>
      <c r="AI112">
        <v>0.7441860465116279</v>
      </c>
    </row>
    <row r="113" spans="1:35" ht="15">
      <c r="A113" s="45">
        <v>158</v>
      </c>
      <c r="B113" s="45">
        <v>5</v>
      </c>
      <c r="C113" s="45">
        <v>53</v>
      </c>
      <c r="D113" s="45">
        <v>0</v>
      </c>
      <c r="E113" s="45">
        <v>0</v>
      </c>
      <c r="AH113">
        <v>0.38317757009345799</v>
      </c>
      <c r="AI113">
        <v>0.7441860465116279</v>
      </c>
    </row>
    <row r="114" spans="1:35" ht="15">
      <c r="A114" s="45">
        <v>45</v>
      </c>
      <c r="B114" s="45">
        <v>10</v>
      </c>
      <c r="C114" s="45">
        <v>304</v>
      </c>
      <c r="D114" s="45">
        <v>1</v>
      </c>
      <c r="E114" s="45">
        <v>0</v>
      </c>
      <c r="AH114">
        <v>0.37383177570093462</v>
      </c>
      <c r="AI114">
        <v>0.7441860465116279</v>
      </c>
    </row>
    <row r="115" spans="1:35" ht="15">
      <c r="A115" s="45">
        <v>98</v>
      </c>
      <c r="B115" s="45">
        <v>3</v>
      </c>
      <c r="C115" s="45">
        <v>69</v>
      </c>
      <c r="D115" s="45">
        <v>0</v>
      </c>
      <c r="E115" s="45">
        <v>0</v>
      </c>
      <c r="AH115">
        <v>0.37383177570093462</v>
      </c>
      <c r="AI115">
        <v>0.72093023255813948</v>
      </c>
    </row>
    <row r="116" spans="1:35" ht="15">
      <c r="A116" s="45">
        <v>51</v>
      </c>
      <c r="B116" s="45">
        <v>4</v>
      </c>
      <c r="C116" s="45">
        <v>361</v>
      </c>
      <c r="D116" s="45">
        <v>0</v>
      </c>
      <c r="E116" s="45">
        <v>1</v>
      </c>
      <c r="AH116">
        <v>0.36448598130841126</v>
      </c>
      <c r="AI116">
        <v>0.72093023255813948</v>
      </c>
    </row>
    <row r="117" spans="1:35" ht="15">
      <c r="A117" s="45">
        <v>122</v>
      </c>
      <c r="B117" s="45">
        <v>7</v>
      </c>
      <c r="C117" s="45">
        <v>90</v>
      </c>
      <c r="D117" s="45">
        <v>1</v>
      </c>
      <c r="E117" s="45">
        <v>1</v>
      </c>
      <c r="AH117">
        <v>0.36448598130841126</v>
      </c>
      <c r="AI117">
        <v>0.69767441860465118</v>
      </c>
    </row>
    <row r="118" spans="1:35" ht="15">
      <c r="A118" s="45">
        <v>105</v>
      </c>
      <c r="B118" s="45">
        <v>5</v>
      </c>
      <c r="C118" s="45">
        <v>220</v>
      </c>
      <c r="D118" s="45">
        <v>1</v>
      </c>
      <c r="E118" s="45">
        <v>0</v>
      </c>
      <c r="AH118">
        <v>0.35514018691588789</v>
      </c>
      <c r="AI118">
        <v>0.69767441860465118</v>
      </c>
    </row>
    <row r="119" spans="1:35" ht="15">
      <c r="A119" s="45">
        <v>183</v>
      </c>
      <c r="B119" s="45">
        <v>10</v>
      </c>
      <c r="C119" s="45">
        <v>192</v>
      </c>
      <c r="D119" s="45">
        <v>0</v>
      </c>
      <c r="E119" s="45">
        <v>0</v>
      </c>
      <c r="AH119">
        <v>0.34579439252336452</v>
      </c>
      <c r="AI119">
        <v>0.69767441860465118</v>
      </c>
    </row>
    <row r="120" spans="1:35" ht="15">
      <c r="A120" s="45">
        <v>173</v>
      </c>
      <c r="B120" s="45">
        <v>4</v>
      </c>
      <c r="C120" s="45">
        <v>63</v>
      </c>
      <c r="D120" s="45">
        <v>0</v>
      </c>
      <c r="E120" s="45">
        <v>0</v>
      </c>
      <c r="AH120">
        <v>0.33644859813084116</v>
      </c>
      <c r="AI120">
        <v>0.69767441860465118</v>
      </c>
    </row>
    <row r="121" spans="1:35" ht="15">
      <c r="A121" s="45">
        <v>115</v>
      </c>
      <c r="B121" s="45">
        <v>2</v>
      </c>
      <c r="C121" s="45">
        <v>73</v>
      </c>
      <c r="D121" s="45">
        <v>1</v>
      </c>
      <c r="E121" s="45">
        <v>0</v>
      </c>
      <c r="AH121">
        <v>0.32710280373831779</v>
      </c>
      <c r="AI121">
        <v>0.69767441860465118</v>
      </c>
    </row>
    <row r="122" spans="1:35" ht="15">
      <c r="A122" s="45">
        <v>58</v>
      </c>
      <c r="B122" s="45">
        <v>3</v>
      </c>
      <c r="C122" s="45">
        <v>161</v>
      </c>
      <c r="D122" s="45">
        <v>1</v>
      </c>
      <c r="E122" s="45">
        <v>0</v>
      </c>
      <c r="AH122">
        <v>0.31775700934579443</v>
      </c>
      <c r="AI122">
        <v>0.69767441860465118</v>
      </c>
    </row>
    <row r="123" spans="1:35" ht="15">
      <c r="A123" s="45">
        <v>98</v>
      </c>
      <c r="B123" s="45">
        <v>5</v>
      </c>
      <c r="C123" s="45">
        <v>169</v>
      </c>
      <c r="D123" s="45">
        <v>0</v>
      </c>
      <c r="E123" s="45">
        <v>0</v>
      </c>
      <c r="AH123">
        <v>0.31775700934579443</v>
      </c>
      <c r="AI123">
        <v>0.67441860465116277</v>
      </c>
    </row>
    <row r="124" spans="1:35" ht="15">
      <c r="A124" s="45">
        <v>76</v>
      </c>
      <c r="B124" s="45">
        <v>8</v>
      </c>
      <c r="C124" s="45">
        <v>89</v>
      </c>
      <c r="D124" s="45">
        <v>1</v>
      </c>
      <c r="E124" s="45">
        <v>0</v>
      </c>
      <c r="AH124">
        <v>0.30841121495327106</v>
      </c>
      <c r="AI124">
        <v>0.67441860465116277</v>
      </c>
    </row>
    <row r="125" spans="1:35" ht="15">
      <c r="A125" s="45">
        <v>123</v>
      </c>
      <c r="B125" s="45">
        <v>4</v>
      </c>
      <c r="C125" s="45">
        <v>176</v>
      </c>
      <c r="D125" s="45">
        <v>0</v>
      </c>
      <c r="E125" s="45">
        <v>0</v>
      </c>
      <c r="AH125">
        <v>0.2990654205607477</v>
      </c>
      <c r="AI125">
        <v>0.67441860465116277</v>
      </c>
    </row>
    <row r="126" spans="1:35" ht="15">
      <c r="A126" s="45">
        <v>173</v>
      </c>
      <c r="B126" s="45">
        <v>3</v>
      </c>
      <c r="C126" s="45">
        <v>269</v>
      </c>
      <c r="D126" s="45">
        <v>0</v>
      </c>
      <c r="E126" s="45">
        <v>1</v>
      </c>
      <c r="AH126">
        <v>0.2990654205607477</v>
      </c>
      <c r="AI126">
        <v>0.65116279069767447</v>
      </c>
    </row>
    <row r="127" spans="1:35" ht="15">
      <c r="A127" s="45">
        <v>114</v>
      </c>
      <c r="B127" s="45">
        <v>8</v>
      </c>
      <c r="C127" s="45">
        <v>73</v>
      </c>
      <c r="D127" s="45">
        <v>0</v>
      </c>
      <c r="E127" s="45">
        <v>0</v>
      </c>
      <c r="AH127">
        <v>0.28971962616822433</v>
      </c>
      <c r="AI127">
        <v>0.65116279069767447</v>
      </c>
    </row>
    <row r="128" spans="1:35" ht="15">
      <c r="A128" s="45">
        <v>68</v>
      </c>
      <c r="B128" s="45">
        <v>6</v>
      </c>
      <c r="C128" s="45">
        <v>245</v>
      </c>
      <c r="D128" s="45">
        <v>0</v>
      </c>
      <c r="E128" s="45">
        <v>1</v>
      </c>
      <c r="AH128">
        <v>0.28037383177570097</v>
      </c>
      <c r="AI128">
        <v>0.65116279069767447</v>
      </c>
    </row>
    <row r="129" spans="1:35" ht="15">
      <c r="A129" s="45">
        <v>129</v>
      </c>
      <c r="B129" s="45">
        <v>8</v>
      </c>
      <c r="C129" s="45">
        <v>77</v>
      </c>
      <c r="D129" s="45">
        <v>1</v>
      </c>
      <c r="E129" s="45">
        <v>0</v>
      </c>
      <c r="AH129">
        <v>0.2710280373831776</v>
      </c>
      <c r="AI129">
        <v>0.65116279069767447</v>
      </c>
    </row>
    <row r="130" spans="1:35" ht="15">
      <c r="A130" s="45">
        <v>62</v>
      </c>
      <c r="B130" s="45">
        <v>3</v>
      </c>
      <c r="C130" s="45">
        <v>159</v>
      </c>
      <c r="D130" s="45">
        <v>0</v>
      </c>
      <c r="E130" s="45">
        <v>1</v>
      </c>
      <c r="AH130">
        <v>0.2710280373831776</v>
      </c>
      <c r="AI130">
        <v>0.62790697674418605</v>
      </c>
    </row>
    <row r="131" spans="1:35" ht="15">
      <c r="A131" s="45">
        <v>130</v>
      </c>
      <c r="B131" s="45">
        <v>3</v>
      </c>
      <c r="C131" s="45">
        <v>324</v>
      </c>
      <c r="D131" s="45">
        <v>0</v>
      </c>
      <c r="E131" s="45">
        <v>0</v>
      </c>
      <c r="AH131">
        <v>0.26168224299065423</v>
      </c>
      <c r="AI131">
        <v>0.62790697674418605</v>
      </c>
    </row>
    <row r="132" spans="1:35" ht="15">
      <c r="A132" s="45">
        <v>52</v>
      </c>
      <c r="B132" s="45">
        <v>5</v>
      </c>
      <c r="C132" s="45">
        <v>98</v>
      </c>
      <c r="D132" s="45">
        <v>1</v>
      </c>
      <c r="E132" s="45">
        <v>0</v>
      </c>
      <c r="AH132">
        <v>0.25233644859813087</v>
      </c>
      <c r="AI132">
        <v>0.62790697674418605</v>
      </c>
    </row>
    <row r="133" spans="1:35" ht="15">
      <c r="A133" s="45">
        <v>39</v>
      </c>
      <c r="B133" s="45">
        <v>11</v>
      </c>
      <c r="C133" s="45">
        <v>102</v>
      </c>
      <c r="D133" s="45">
        <v>0</v>
      </c>
      <c r="E133" s="45">
        <v>1</v>
      </c>
      <c r="AH133">
        <v>0.2429906542056075</v>
      </c>
      <c r="AI133">
        <v>0.62790697674418605</v>
      </c>
    </row>
    <row r="134" spans="1:35" ht="15">
      <c r="A134" s="45">
        <v>98</v>
      </c>
      <c r="B134" s="45">
        <v>7</v>
      </c>
      <c r="C134" s="45">
        <v>132</v>
      </c>
      <c r="D134" s="45">
        <v>0</v>
      </c>
      <c r="E134" s="45">
        <v>0</v>
      </c>
      <c r="AH134">
        <v>0.23364485981308414</v>
      </c>
      <c r="AI134">
        <v>0.62790697674418605</v>
      </c>
    </row>
    <row r="135" spans="1:35" ht="15">
      <c r="A135" s="45">
        <v>129</v>
      </c>
      <c r="B135" s="45">
        <v>4</v>
      </c>
      <c r="C135" s="45">
        <v>102</v>
      </c>
      <c r="D135" s="45">
        <v>0</v>
      </c>
      <c r="E135" s="45">
        <v>0</v>
      </c>
      <c r="AH135">
        <v>0.23364485981308414</v>
      </c>
      <c r="AI135">
        <v>0.60465116279069764</v>
      </c>
    </row>
    <row r="136" spans="1:35" ht="15">
      <c r="A136" s="45">
        <v>63</v>
      </c>
      <c r="B136" s="45">
        <v>3</v>
      </c>
      <c r="C136" s="45">
        <v>19</v>
      </c>
      <c r="D136" s="45">
        <v>0</v>
      </c>
      <c r="E136" s="45">
        <v>0</v>
      </c>
      <c r="AH136">
        <v>0.22429906542056077</v>
      </c>
      <c r="AI136">
        <v>0.60465116279069764</v>
      </c>
    </row>
    <row r="137" spans="1:35" ht="15">
      <c r="A137" s="45">
        <v>167</v>
      </c>
      <c r="B137" s="45">
        <v>8</v>
      </c>
      <c r="C137" s="45">
        <v>82</v>
      </c>
      <c r="D137" s="45">
        <v>0</v>
      </c>
      <c r="E137" s="45">
        <v>0</v>
      </c>
      <c r="AH137">
        <v>0.21495327102803741</v>
      </c>
      <c r="AI137">
        <v>0.60465116279069764</v>
      </c>
    </row>
    <row r="138" spans="1:35" ht="15">
      <c r="A138" s="45">
        <v>176</v>
      </c>
      <c r="B138" s="45">
        <v>8</v>
      </c>
      <c r="C138" s="45">
        <v>279</v>
      </c>
      <c r="D138" s="45">
        <v>1</v>
      </c>
      <c r="E138" s="45">
        <v>1</v>
      </c>
      <c r="AH138">
        <v>0.20560747663551404</v>
      </c>
      <c r="AI138">
        <v>0.60465116279069764</v>
      </c>
    </row>
    <row r="139" spans="1:35" ht="15">
      <c r="A139" s="45">
        <v>125</v>
      </c>
      <c r="B139" s="45">
        <v>3</v>
      </c>
      <c r="C139" s="45">
        <v>339</v>
      </c>
      <c r="D139" s="45">
        <v>0</v>
      </c>
      <c r="E139" s="45">
        <v>0</v>
      </c>
      <c r="AH139">
        <v>0.20560747663551404</v>
      </c>
      <c r="AI139">
        <v>0.58139534883720922</v>
      </c>
    </row>
    <row r="140" spans="1:35" ht="15">
      <c r="A140" s="45">
        <v>30</v>
      </c>
      <c r="B140" s="45">
        <v>3</v>
      </c>
      <c r="C140" s="45">
        <v>331</v>
      </c>
      <c r="D140" s="45">
        <v>0</v>
      </c>
      <c r="E140" s="45">
        <v>1</v>
      </c>
      <c r="AH140">
        <v>0.19626168224299068</v>
      </c>
      <c r="AI140">
        <v>0.58139534883720922</v>
      </c>
    </row>
    <row r="141" spans="1:35" ht="15">
      <c r="A141" s="45">
        <v>98</v>
      </c>
      <c r="B141" s="45">
        <v>6</v>
      </c>
      <c r="C141" s="45">
        <v>129</v>
      </c>
      <c r="D141" s="45">
        <v>1</v>
      </c>
      <c r="E141" s="45">
        <v>1</v>
      </c>
      <c r="AH141">
        <v>0.19626168224299068</v>
      </c>
      <c r="AI141">
        <v>0.55813953488372092</v>
      </c>
    </row>
    <row r="142" spans="1:35" ht="15">
      <c r="A142" s="45">
        <v>33</v>
      </c>
      <c r="B142" s="45">
        <v>2</v>
      </c>
      <c r="C142" s="45">
        <v>344</v>
      </c>
      <c r="D142" s="45">
        <v>1</v>
      </c>
      <c r="E142" s="45">
        <v>1</v>
      </c>
      <c r="AH142">
        <v>0.19626168224299068</v>
      </c>
      <c r="AI142">
        <v>0.53488372093023262</v>
      </c>
    </row>
    <row r="143" spans="1:35" ht="15">
      <c r="A143" s="45">
        <v>45</v>
      </c>
      <c r="B143" s="45">
        <v>7</v>
      </c>
      <c r="C143" s="45">
        <v>310</v>
      </c>
      <c r="D143" s="45">
        <v>0</v>
      </c>
      <c r="E143" s="45">
        <v>0</v>
      </c>
      <c r="AH143">
        <v>0.18691588785046731</v>
      </c>
      <c r="AI143">
        <v>0.53488372093023262</v>
      </c>
    </row>
    <row r="144" spans="1:35" ht="15">
      <c r="A144" s="45">
        <v>53</v>
      </c>
      <c r="B144" s="45">
        <v>5</v>
      </c>
      <c r="C144" s="45">
        <v>89</v>
      </c>
      <c r="D144" s="45">
        <v>0</v>
      </c>
      <c r="E144" s="45">
        <v>0</v>
      </c>
      <c r="AH144">
        <v>0.18691588785046731</v>
      </c>
      <c r="AI144">
        <v>0.51162790697674421</v>
      </c>
    </row>
    <row r="145" spans="1:35" ht="15">
      <c r="A145" s="45">
        <v>109</v>
      </c>
      <c r="B145" s="45">
        <v>5</v>
      </c>
      <c r="C145" s="45">
        <v>213</v>
      </c>
      <c r="D145" s="45">
        <v>0</v>
      </c>
      <c r="E145" s="45">
        <v>0</v>
      </c>
      <c r="AH145">
        <v>0.17757009345794394</v>
      </c>
      <c r="AI145">
        <v>0.51162790697674421</v>
      </c>
    </row>
    <row r="146" spans="1:35" ht="15">
      <c r="A146" s="45">
        <v>31</v>
      </c>
      <c r="B146" s="45">
        <v>6</v>
      </c>
      <c r="C146" s="45">
        <v>143</v>
      </c>
      <c r="D146" s="45">
        <v>0</v>
      </c>
      <c r="E146" s="45">
        <v>0</v>
      </c>
      <c r="AH146">
        <v>0.17757009345794394</v>
      </c>
      <c r="AI146">
        <v>0.48837209302325579</v>
      </c>
    </row>
    <row r="147" spans="1:35" ht="15">
      <c r="A147" s="45">
        <v>157</v>
      </c>
      <c r="B147" s="45">
        <v>1</v>
      </c>
      <c r="C147" s="45">
        <v>65</v>
      </c>
      <c r="D147" s="45">
        <v>0</v>
      </c>
      <c r="E147" s="45">
        <v>1</v>
      </c>
      <c r="AH147">
        <v>0.16822429906542058</v>
      </c>
      <c r="AI147">
        <v>0.48837209302325579</v>
      </c>
    </row>
    <row r="148" spans="1:35" ht="15">
      <c r="A148" s="45">
        <v>189</v>
      </c>
      <c r="B148" s="45">
        <v>10</v>
      </c>
      <c r="C148" s="45">
        <v>76</v>
      </c>
      <c r="D148" s="45">
        <v>0</v>
      </c>
      <c r="E148" s="45">
        <v>0</v>
      </c>
      <c r="AH148">
        <v>0.15887850467289721</v>
      </c>
      <c r="AI148">
        <v>0.48837209302325579</v>
      </c>
    </row>
    <row r="149" spans="1:35" ht="15">
      <c r="A149" s="45">
        <v>113</v>
      </c>
      <c r="B149" s="45">
        <v>2</v>
      </c>
      <c r="C149" s="45">
        <v>199</v>
      </c>
      <c r="D149" s="45">
        <v>1</v>
      </c>
      <c r="E149" s="45">
        <v>0</v>
      </c>
      <c r="AH149">
        <v>0.15887850467289721</v>
      </c>
      <c r="AI149">
        <v>0.46511627906976749</v>
      </c>
    </row>
    <row r="150" spans="1:35" ht="15">
      <c r="A150" s="45">
        <v>181</v>
      </c>
      <c r="B150" s="45">
        <v>5</v>
      </c>
      <c r="C150" s="45">
        <v>143</v>
      </c>
      <c r="D150" s="45">
        <v>0</v>
      </c>
      <c r="E150" s="45">
        <v>0</v>
      </c>
      <c r="AH150">
        <v>0.15887850467289721</v>
      </c>
      <c r="AI150">
        <v>0.44186046511627908</v>
      </c>
    </row>
    <row r="151" spans="1:35" ht="15">
      <c r="A151" s="45">
        <v>169</v>
      </c>
      <c r="B151" s="45">
        <v>4</v>
      </c>
      <c r="C151" s="45">
        <v>316</v>
      </c>
      <c r="D151" s="45">
        <v>1</v>
      </c>
      <c r="E151" s="45">
        <v>0</v>
      </c>
      <c r="AH151">
        <v>0.15887850467289721</v>
      </c>
      <c r="AI151">
        <v>0.41860465116279066</v>
      </c>
    </row>
    <row r="152" spans="1:35">
      <c r="AH152">
        <v>0.14953271028037385</v>
      </c>
      <c r="AI152">
        <v>0.41860465116279066</v>
      </c>
    </row>
    <row r="153" spans="1:35">
      <c r="AH153">
        <v>0.14018691588785048</v>
      </c>
      <c r="AI153">
        <v>0.41860465116279066</v>
      </c>
    </row>
    <row r="154" spans="1:35">
      <c r="AH154">
        <v>0.13084112149532712</v>
      </c>
      <c r="AI154">
        <v>0.41860465116279066</v>
      </c>
    </row>
    <row r="155" spans="1:35">
      <c r="AH155">
        <v>0.12149532710280375</v>
      </c>
      <c r="AI155">
        <v>0.41860465116279066</v>
      </c>
    </row>
    <row r="156" spans="1:35">
      <c r="AH156">
        <v>0.11214953271028039</v>
      </c>
      <c r="AI156">
        <v>0.41860465116279066</v>
      </c>
    </row>
    <row r="157" spans="1:35">
      <c r="AH157">
        <v>0.10280373831775702</v>
      </c>
      <c r="AI157">
        <v>0.41860465116279066</v>
      </c>
    </row>
    <row r="158" spans="1:35">
      <c r="AH158">
        <v>0.10280373831775702</v>
      </c>
      <c r="AI158">
        <v>0.39534883720930236</v>
      </c>
    </row>
    <row r="159" spans="1:35">
      <c r="AH159">
        <v>0.10280373831775702</v>
      </c>
      <c r="AI159">
        <v>0.37209302325581395</v>
      </c>
    </row>
    <row r="160" spans="1:35">
      <c r="AH160">
        <v>9.3457943925233655E-2</v>
      </c>
      <c r="AI160">
        <v>0.37209302325581395</v>
      </c>
    </row>
    <row r="161" spans="34:35">
      <c r="AH161">
        <v>9.3457943925233655E-2</v>
      </c>
      <c r="AI161">
        <v>0.34883720930232553</v>
      </c>
    </row>
    <row r="162" spans="34:35">
      <c r="AH162">
        <v>8.411214953271029E-2</v>
      </c>
      <c r="AI162">
        <v>0.34883720930232553</v>
      </c>
    </row>
    <row r="163" spans="34:35">
      <c r="AH163">
        <v>8.411214953271029E-2</v>
      </c>
      <c r="AI163">
        <v>0.32558139534883723</v>
      </c>
    </row>
    <row r="164" spans="34:35">
      <c r="AH164">
        <v>8.411214953271029E-2</v>
      </c>
      <c r="AI164">
        <v>0.30232558139534882</v>
      </c>
    </row>
    <row r="165" spans="34:35">
      <c r="AH165">
        <v>7.4766355140186924E-2</v>
      </c>
      <c r="AI165">
        <v>0.30232558139534882</v>
      </c>
    </row>
    <row r="166" spans="34:35">
      <c r="AH166">
        <v>6.5420560747663559E-2</v>
      </c>
      <c r="AI166">
        <v>0.30232558139534882</v>
      </c>
    </row>
    <row r="167" spans="34:35">
      <c r="AH167">
        <v>6.5420560747663559E-2</v>
      </c>
      <c r="AI167">
        <v>0.27906976744186052</v>
      </c>
    </row>
    <row r="168" spans="34:35">
      <c r="AH168">
        <v>6.5420560747663559E-2</v>
      </c>
      <c r="AI168">
        <v>0.2558139534883721</v>
      </c>
    </row>
    <row r="169" spans="34:35">
      <c r="AH169">
        <v>6.5420560747663559E-2</v>
      </c>
      <c r="AI169">
        <v>0.23255813953488369</v>
      </c>
    </row>
    <row r="170" spans="34:35">
      <c r="AH170">
        <v>5.6074766355140193E-2</v>
      </c>
      <c r="AI170">
        <v>0.23255813953488369</v>
      </c>
    </row>
    <row r="171" spans="34:35">
      <c r="AH171">
        <v>5.6074766355140193E-2</v>
      </c>
      <c r="AI171">
        <v>0.20930232558139539</v>
      </c>
    </row>
    <row r="172" spans="34:35">
      <c r="AH172">
        <v>5.6074766355140193E-2</v>
      </c>
      <c r="AI172">
        <v>0.18604651162790697</v>
      </c>
    </row>
    <row r="173" spans="34:35">
      <c r="AH173">
        <v>4.6728971962616828E-2</v>
      </c>
      <c r="AI173">
        <v>0.18604651162790697</v>
      </c>
    </row>
    <row r="174" spans="34:35">
      <c r="AH174">
        <v>4.6728971962616828E-2</v>
      </c>
      <c r="AI174">
        <v>0.16279069767441856</v>
      </c>
    </row>
    <row r="175" spans="34:35">
      <c r="AH175">
        <v>4.6728971962616828E-2</v>
      </c>
      <c r="AI175">
        <v>0.13953488372093026</v>
      </c>
    </row>
    <row r="176" spans="34:35">
      <c r="AH176">
        <v>3.7383177570093462E-2</v>
      </c>
      <c r="AI176">
        <v>0.13953488372093026</v>
      </c>
    </row>
    <row r="177" spans="34:35">
      <c r="AH177">
        <v>2.8037383177570097E-2</v>
      </c>
      <c r="AI177">
        <v>0.13953488372093026</v>
      </c>
    </row>
    <row r="178" spans="34:35">
      <c r="AH178">
        <v>2.8037383177570097E-2</v>
      </c>
      <c r="AI178">
        <v>0.11627906976744184</v>
      </c>
    </row>
    <row r="179" spans="34:35">
      <c r="AH179">
        <v>2.8037383177570097E-2</v>
      </c>
      <c r="AI179">
        <v>9.3023255813953543E-2</v>
      </c>
    </row>
    <row r="180" spans="34:35">
      <c r="AH180">
        <v>2.8037383177570097E-2</v>
      </c>
      <c r="AI180">
        <v>6.9767441860465129E-2</v>
      </c>
    </row>
    <row r="181" spans="34:35">
      <c r="AH181">
        <v>2.8037383177570097E-2</v>
      </c>
      <c r="AI181">
        <v>4.6511627906976716E-2</v>
      </c>
    </row>
    <row r="182" spans="34:35">
      <c r="AH182">
        <v>2.8037383177570097E-2</v>
      </c>
      <c r="AI182">
        <v>2.3255813953488413E-2</v>
      </c>
    </row>
    <row r="183" spans="34:35">
      <c r="AH183">
        <v>1.8691588785046731E-2</v>
      </c>
      <c r="AI183">
        <v>2.3255813953488413E-2</v>
      </c>
    </row>
    <row r="184" spans="34:35">
      <c r="AH184">
        <v>9.3457943925233655E-3</v>
      </c>
      <c r="AI184">
        <v>2.3255813953488413E-2</v>
      </c>
    </row>
    <row r="185" spans="34:35">
      <c r="AH185" s="158">
        <v>9.3457943925233655E-3</v>
      </c>
      <c r="AI185" s="158">
        <v>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35B1E-9C73-9549-B6C7-D07C3E1042DA}">
  <dimension ref="A1:AC151"/>
  <sheetViews>
    <sheetView zoomScale="135" workbookViewId="0">
      <selection activeCell="I19" sqref="I19"/>
    </sheetView>
  </sheetViews>
  <sheetFormatPr baseColWidth="10" defaultColWidth="11" defaultRowHeight="13"/>
  <cols>
    <col min="1" max="1" width="12.83203125" bestFit="1" customWidth="1"/>
    <col min="2" max="2" width="15.83203125" bestFit="1" customWidth="1"/>
    <col min="3" max="3" width="20" bestFit="1" customWidth="1"/>
    <col min="4" max="4" width="16.83203125" bestFit="1" customWidth="1"/>
    <col min="7" max="7" width="21.83203125" bestFit="1" customWidth="1"/>
    <col min="17" max="17" width="11.1640625" bestFit="1" customWidth="1"/>
    <col min="19" max="19" width="11.1640625" bestFit="1" customWidth="1"/>
    <col min="20" max="22" width="12.83203125" bestFit="1" customWidth="1"/>
    <col min="24" max="24" width="12.83203125" bestFit="1" customWidth="1"/>
    <col min="27" max="29" width="11.1640625" bestFit="1" customWidth="1"/>
  </cols>
  <sheetData>
    <row r="1" spans="1:29" ht="15">
      <c r="A1" s="44" t="s">
        <v>66</v>
      </c>
      <c r="B1" s="44" t="s">
        <v>67</v>
      </c>
      <c r="C1" s="44" t="s">
        <v>69</v>
      </c>
      <c r="D1" s="44" t="s">
        <v>72</v>
      </c>
    </row>
    <row r="2" spans="1:29" ht="15">
      <c r="A2" s="45">
        <v>75</v>
      </c>
      <c r="B2" s="45">
        <v>8</v>
      </c>
      <c r="C2" s="45">
        <v>28</v>
      </c>
      <c r="D2" s="45">
        <v>1</v>
      </c>
    </row>
    <row r="3" spans="1:29" ht="15">
      <c r="A3" s="45">
        <v>124</v>
      </c>
      <c r="B3" s="45">
        <v>2</v>
      </c>
      <c r="C3" s="45">
        <v>66</v>
      </c>
      <c r="D3" s="45">
        <v>0</v>
      </c>
    </row>
    <row r="4" spans="1:29" ht="15">
      <c r="A4" s="45">
        <v>128</v>
      </c>
      <c r="B4" s="45">
        <v>2</v>
      </c>
      <c r="C4" s="45">
        <v>163</v>
      </c>
      <c r="D4" s="45">
        <v>0</v>
      </c>
    </row>
    <row r="5" spans="1:29" ht="15">
      <c r="A5" s="45">
        <v>145</v>
      </c>
      <c r="B5" s="45">
        <v>2</v>
      </c>
      <c r="C5" s="45">
        <v>229</v>
      </c>
      <c r="D5" s="45">
        <v>1</v>
      </c>
    </row>
    <row r="6" spans="1:29" ht="15">
      <c r="A6" s="45">
        <v>189</v>
      </c>
      <c r="B6" s="45">
        <v>7</v>
      </c>
      <c r="C6" s="45">
        <v>261</v>
      </c>
      <c r="D6" s="45">
        <v>1</v>
      </c>
    </row>
    <row r="7" spans="1:29" ht="15">
      <c r="A7" s="45">
        <v>190</v>
      </c>
      <c r="B7" s="45">
        <v>6</v>
      </c>
      <c r="C7" s="45">
        <v>164</v>
      </c>
      <c r="D7" s="45">
        <v>0</v>
      </c>
    </row>
    <row r="8" spans="1:29" ht="15">
      <c r="A8" s="45">
        <v>96</v>
      </c>
      <c r="B8" s="45">
        <v>7</v>
      </c>
      <c r="C8" s="45">
        <v>301</v>
      </c>
      <c r="D8" s="45">
        <v>0</v>
      </c>
    </row>
    <row r="9" spans="1:29" ht="15">
      <c r="A9" s="45">
        <v>157</v>
      </c>
      <c r="B9" s="45">
        <v>6</v>
      </c>
      <c r="C9" s="45">
        <v>303</v>
      </c>
      <c r="D9" s="45">
        <v>0</v>
      </c>
      <c r="G9" t="s">
        <v>344</v>
      </c>
      <c r="P9" t="s">
        <v>347</v>
      </c>
      <c r="S9" t="s">
        <v>348</v>
      </c>
      <c r="X9" t="s">
        <v>349</v>
      </c>
      <c r="Z9" t="s">
        <v>350</v>
      </c>
    </row>
    <row r="10" spans="1:29" ht="16" thickBot="1">
      <c r="A10" s="45">
        <v>47</v>
      </c>
      <c r="B10" s="45">
        <v>7</v>
      </c>
      <c r="C10" s="45">
        <v>287</v>
      </c>
      <c r="D10" s="45">
        <v>1</v>
      </c>
      <c r="I10" t="s">
        <v>345</v>
      </c>
      <c r="J10">
        <v>20</v>
      </c>
      <c r="L10" t="s">
        <v>346</v>
      </c>
      <c r="M10">
        <v>0.05</v>
      </c>
    </row>
    <row r="11" spans="1:29" ht="16" thickTop="1">
      <c r="A11" s="45">
        <v>54</v>
      </c>
      <c r="B11" s="45">
        <v>6</v>
      </c>
      <c r="C11" s="45">
        <v>10</v>
      </c>
      <c r="D11" s="45">
        <v>1</v>
      </c>
      <c r="G11" s="159" t="str">
        <f t="array" ref="G11:N15">[1]!LogitCoeff(A1:D151,TRUE,TRUE,TRUE,M10,J10)</f>
        <v/>
      </c>
      <c r="H11" s="159" t="str">
        <v>coeff</v>
      </c>
      <c r="I11" s="159" t="str">
        <v>s.e.</v>
      </c>
      <c r="J11" s="159" t="str">
        <v>Wald</v>
      </c>
      <c r="K11" s="159" t="str">
        <v>p-value</v>
      </c>
      <c r="L11" s="159" t="str">
        <v>exp(b)</v>
      </c>
      <c r="M11" s="159" t="str">
        <v>lower</v>
      </c>
      <c r="N11" s="159" t="str">
        <v>upper</v>
      </c>
      <c r="P11" t="str">
        <f t="array" ref="P11:Q20">[1]!LogitLL(A2:D151,H12:H15,TRUE)</f>
        <v>LL</v>
      </c>
      <c r="Q11" s="160">
        <v>-82.510048881590407</v>
      </c>
      <c r="S11" s="163">
        <f t="array" ref="S11:V14">[1]!LogitCov(A2:D151,H12:H15)</f>
        <v>0.62593580594172704</v>
      </c>
      <c r="T11" s="164">
        <v>-1.3423296627132222E-3</v>
      </c>
      <c r="U11" s="164">
        <v>-4.7989996940871166E-2</v>
      </c>
      <c r="V11" s="165">
        <v>-9.383749764704123E-4</v>
      </c>
      <c r="X11" s="160">
        <f t="array" ref="X11:X14">[1]!LogitConverge(A2:D151,H12:H15)</f>
        <v>2.581268532253489E-15</v>
      </c>
      <c r="Z11" t="str">
        <f t="array" ref="Z11:AC15">[1]!LogitCorrect(A2:D151,H12:H15,TRUE,AA17)</f>
        <v/>
      </c>
      <c r="AA11" s="172" t="str">
        <v>Obs Suc</v>
      </c>
      <c r="AB11" s="172" t="str">
        <v>Obs Fail</v>
      </c>
      <c r="AC11" s="172" t="str">
        <v>Total</v>
      </c>
    </row>
    <row r="12" spans="1:29" ht="15">
      <c r="A12" s="45">
        <v>83</v>
      </c>
      <c r="B12" s="45">
        <v>4</v>
      </c>
      <c r="C12" s="45">
        <v>195</v>
      </c>
      <c r="D12" s="45">
        <v>0</v>
      </c>
      <c r="G12" t="str">
        <v>intercept</v>
      </c>
      <c r="H12">
        <v>-1.9422996827509671</v>
      </c>
      <c r="I12">
        <v>0.79116104930774267</v>
      </c>
      <c r="J12">
        <v>6.0270206973360327</v>
      </c>
      <c r="K12">
        <v>1.4088493180841155E-2</v>
      </c>
      <c r="L12">
        <v>0.14337385598413113</v>
      </c>
      <c r="M12" t="str">
        <v/>
      </c>
      <c r="N12" t="str">
        <v/>
      </c>
      <c r="P12" t="str">
        <v>LL0</v>
      </c>
      <c r="Q12" s="161">
        <v>-89.871003852191208</v>
      </c>
      <c r="S12" s="166">
        <v>-1.3423296627132191E-3</v>
      </c>
      <c r="T12">
        <v>1.5797516027613216E-5</v>
      </c>
      <c r="U12">
        <v>-4.474669447850157E-5</v>
      </c>
      <c r="V12" s="167">
        <v>-5.4452725050857753E-7</v>
      </c>
      <c r="X12" s="161">
        <v>2.5579538487363607E-13</v>
      </c>
      <c r="Z12" t="str">
        <v>Pred Suc</v>
      </c>
      <c r="AA12" s="163">
        <v>8</v>
      </c>
      <c r="AB12" s="165">
        <v>8</v>
      </c>
      <c r="AC12">
        <v>16</v>
      </c>
    </row>
    <row r="13" spans="1:29" ht="15">
      <c r="A13" s="45">
        <v>87</v>
      </c>
      <c r="B13" s="45">
        <v>2</v>
      </c>
      <c r="C13" s="45">
        <v>118</v>
      </c>
      <c r="D13" s="45">
        <v>0</v>
      </c>
      <c r="G13" t="str">
        <v>Annual Income</v>
      </c>
      <c r="H13">
        <v>-8.9067542044694685E-3</v>
      </c>
      <c r="I13">
        <v>3.9746089150522936E-3</v>
      </c>
      <c r="J13">
        <v>5.0216926711876528</v>
      </c>
      <c r="K13">
        <v>2.5031687908721567E-2</v>
      </c>
      <c r="L13">
        <v>0.9911327934299774</v>
      </c>
      <c r="M13">
        <v>0.98344177520171894</v>
      </c>
      <c r="N13">
        <v>0.99888395935876972</v>
      </c>
      <c r="P13" t="str">
        <v>Chi-sq</v>
      </c>
      <c r="Q13" s="161">
        <v>14.721909941201602</v>
      </c>
      <c r="S13" s="166">
        <v>-4.7989996940871193E-2</v>
      </c>
      <c r="T13">
        <v>-4.4746694478501251E-5</v>
      </c>
      <c r="U13">
        <v>8.2238848326025866E-3</v>
      </c>
      <c r="V13" s="167">
        <v>4.2933691164876367E-5</v>
      </c>
      <c r="X13" s="161">
        <v>-6.8833827526759706E-15</v>
      </c>
      <c r="Z13" t="str">
        <v>Pred Fail</v>
      </c>
      <c r="AA13" s="168">
        <v>35</v>
      </c>
      <c r="AB13" s="170">
        <v>99</v>
      </c>
      <c r="AC13">
        <v>134</v>
      </c>
    </row>
    <row r="14" spans="1:29" ht="15">
      <c r="A14" s="45">
        <v>96</v>
      </c>
      <c r="B14" s="45">
        <v>3</v>
      </c>
      <c r="C14" s="45">
        <v>270</v>
      </c>
      <c r="D14" s="45">
        <v>0</v>
      </c>
      <c r="G14" t="str">
        <v>Previous Purchases</v>
      </c>
      <c r="H14">
        <v>0.25644213101001617</v>
      </c>
      <c r="I14">
        <v>9.0685637410797312E-2</v>
      </c>
      <c r="J14">
        <v>7.9965330127497074</v>
      </c>
      <c r="K14">
        <v>4.6867002421245862E-3</v>
      </c>
      <c r="L14">
        <v>1.2923239781524103</v>
      </c>
      <c r="M14">
        <v>1.081881383970051</v>
      </c>
      <c r="N14">
        <v>1.5437008985024772</v>
      </c>
      <c r="P14" t="str">
        <v>df</v>
      </c>
      <c r="Q14" s="161">
        <v>3</v>
      </c>
      <c r="S14" s="168">
        <v>-9.3837497647041317E-4</v>
      </c>
      <c r="T14" s="169">
        <v>-5.4452725050857234E-7</v>
      </c>
      <c r="U14" s="169">
        <v>4.2933691164876414E-5</v>
      </c>
      <c r="V14" s="170">
        <v>3.8176566884878354E-6</v>
      </c>
      <c r="X14" s="162">
        <v>7.531752999057062E-13</v>
      </c>
      <c r="Z14" t="str">
        <v>Total</v>
      </c>
      <c r="AA14">
        <v>43</v>
      </c>
      <c r="AB14">
        <v>107</v>
      </c>
      <c r="AC14">
        <v>150</v>
      </c>
    </row>
    <row r="15" spans="1:29" ht="15">
      <c r="A15" s="45">
        <v>133</v>
      </c>
      <c r="B15" s="45">
        <v>4</v>
      </c>
      <c r="C15" s="45">
        <v>80</v>
      </c>
      <c r="D15" s="45">
        <v>0</v>
      </c>
      <c r="G15" s="158" t="str">
        <v>Days Since Last Purchase</v>
      </c>
      <c r="H15" s="158">
        <v>3.4490947485334199E-3</v>
      </c>
      <c r="I15" s="158">
        <v>1.9538824653719186E-3</v>
      </c>
      <c r="J15" s="158">
        <v>3.1161142960376718</v>
      </c>
      <c r="K15" s="200">
        <v>7.7521438306468293E-2</v>
      </c>
      <c r="L15" s="158">
        <v>1.0034550497202779</v>
      </c>
      <c r="M15" s="158">
        <v>0.9996196278462175</v>
      </c>
      <c r="N15" s="158">
        <v>1.0073051876528691</v>
      </c>
      <c r="P15" t="str">
        <v>p-value</v>
      </c>
      <c r="Q15" s="161">
        <v>2.0703981527596671E-3</v>
      </c>
      <c r="Z15" t="str">
        <v>Accuracy</v>
      </c>
      <c r="AA15">
        <v>0.18604651162790697</v>
      </c>
      <c r="AB15">
        <v>0.92523364485981308</v>
      </c>
      <c r="AC15">
        <v>0.71333333333333337</v>
      </c>
    </row>
    <row r="16" spans="1:29" ht="15">
      <c r="A16" s="45">
        <v>53</v>
      </c>
      <c r="B16" s="45">
        <v>7</v>
      </c>
      <c r="C16" s="45">
        <v>93</v>
      </c>
      <c r="D16" s="45">
        <v>1</v>
      </c>
      <c r="P16" t="str">
        <v>R-sq (L)</v>
      </c>
      <c r="Q16" s="161">
        <v>8.190578334595211E-2</v>
      </c>
    </row>
    <row r="17" spans="1:27" ht="15">
      <c r="A17" s="45">
        <v>143</v>
      </c>
      <c r="B17" s="45">
        <v>4</v>
      </c>
      <c r="C17" s="45">
        <v>266</v>
      </c>
      <c r="D17" s="45">
        <v>0</v>
      </c>
      <c r="P17" t="str">
        <v>R-sq (CS)</v>
      </c>
      <c r="Q17" s="161">
        <v>9.3483517402522809E-2</v>
      </c>
      <c r="Z17" t="s">
        <v>351</v>
      </c>
      <c r="AA17" s="171">
        <v>0.5</v>
      </c>
    </row>
    <row r="18" spans="1:27" ht="15">
      <c r="A18" s="45">
        <v>61</v>
      </c>
      <c r="B18" s="45">
        <v>3</v>
      </c>
      <c r="C18" s="45">
        <v>332</v>
      </c>
      <c r="D18" s="45">
        <v>1</v>
      </c>
      <c r="P18" t="str">
        <v>R-sq (N)</v>
      </c>
      <c r="Q18" s="161">
        <v>0.13387543622720383</v>
      </c>
    </row>
    <row r="19" spans="1:27" ht="15">
      <c r="A19" s="45">
        <v>115</v>
      </c>
      <c r="B19" s="45">
        <v>2</v>
      </c>
      <c r="C19" s="45">
        <v>350</v>
      </c>
      <c r="D19" s="45">
        <v>0</v>
      </c>
      <c r="P19" t="str">
        <v>AIC</v>
      </c>
      <c r="Q19" s="161">
        <v>173.02009776318081</v>
      </c>
      <c r="Z19" t="s">
        <v>352</v>
      </c>
      <c r="AA19" s="171">
        <f>[1]!LogitAUC(A2:D151,H12:H15)</f>
        <v>0.72158226472505949</v>
      </c>
    </row>
    <row r="20" spans="1:27" ht="15">
      <c r="A20" s="45">
        <v>180</v>
      </c>
      <c r="B20" s="45">
        <v>6</v>
      </c>
      <c r="C20" s="45">
        <v>361</v>
      </c>
      <c r="D20" s="45">
        <v>1</v>
      </c>
      <c r="P20" t="str">
        <v>BIC</v>
      </c>
      <c r="Q20" s="162">
        <v>185.06263893956583</v>
      </c>
    </row>
    <row r="21" spans="1:27" ht="15">
      <c r="A21" s="45">
        <v>156</v>
      </c>
      <c r="B21" s="45">
        <v>3</v>
      </c>
      <c r="C21" s="45">
        <v>257</v>
      </c>
      <c r="D21" s="45">
        <v>1</v>
      </c>
    </row>
    <row r="22" spans="1:27" ht="15">
      <c r="A22" s="45">
        <v>184</v>
      </c>
      <c r="B22" s="45">
        <v>5</v>
      </c>
      <c r="C22" s="45">
        <v>133</v>
      </c>
      <c r="D22" s="45">
        <v>0</v>
      </c>
    </row>
    <row r="23" spans="1:27" ht="15">
      <c r="A23" s="45">
        <v>159</v>
      </c>
      <c r="B23" s="45">
        <v>9</v>
      </c>
      <c r="C23" s="45">
        <v>276</v>
      </c>
      <c r="D23" s="45">
        <v>0</v>
      </c>
    </row>
    <row r="24" spans="1:27" ht="15">
      <c r="A24" s="45">
        <v>46</v>
      </c>
      <c r="B24" s="45">
        <v>6</v>
      </c>
      <c r="C24" s="45">
        <v>264</v>
      </c>
      <c r="D24" s="45">
        <v>0</v>
      </c>
    </row>
    <row r="25" spans="1:27" ht="15">
      <c r="A25" s="45">
        <v>133</v>
      </c>
      <c r="B25" s="45">
        <v>6</v>
      </c>
      <c r="C25" s="45">
        <v>171</v>
      </c>
      <c r="D25" s="45">
        <v>1</v>
      </c>
    </row>
    <row r="26" spans="1:27" ht="15">
      <c r="A26" s="45">
        <v>190</v>
      </c>
      <c r="B26" s="45">
        <v>9</v>
      </c>
      <c r="C26" s="45">
        <v>1</v>
      </c>
      <c r="D26" s="45">
        <v>0</v>
      </c>
    </row>
    <row r="27" spans="1:27" ht="15">
      <c r="A27" s="45">
        <v>166</v>
      </c>
      <c r="B27" s="45">
        <v>4</v>
      </c>
      <c r="C27" s="45">
        <v>313</v>
      </c>
      <c r="D27" s="45">
        <v>0</v>
      </c>
    </row>
    <row r="28" spans="1:27" ht="15">
      <c r="A28" s="45">
        <v>72</v>
      </c>
      <c r="B28" s="45">
        <v>9</v>
      </c>
      <c r="C28" s="45">
        <v>64</v>
      </c>
      <c r="D28" s="45">
        <v>1</v>
      </c>
    </row>
    <row r="29" spans="1:27" ht="15">
      <c r="A29" s="45">
        <v>68</v>
      </c>
      <c r="B29" s="45">
        <v>2</v>
      </c>
      <c r="C29" s="45">
        <v>284</v>
      </c>
      <c r="D29" s="45">
        <v>1</v>
      </c>
    </row>
    <row r="30" spans="1:27" ht="15">
      <c r="A30" s="45">
        <v>199</v>
      </c>
      <c r="B30" s="45">
        <v>10</v>
      </c>
      <c r="C30" s="45">
        <v>121</v>
      </c>
      <c r="D30" s="45">
        <v>1</v>
      </c>
    </row>
    <row r="31" spans="1:27" ht="15">
      <c r="A31" s="45">
        <v>55</v>
      </c>
      <c r="B31" s="45">
        <v>6</v>
      </c>
      <c r="C31" s="45">
        <v>107</v>
      </c>
      <c r="D31" s="45">
        <v>0</v>
      </c>
    </row>
    <row r="32" spans="1:27" ht="15">
      <c r="A32" s="45">
        <v>128</v>
      </c>
      <c r="B32" s="45">
        <v>9</v>
      </c>
      <c r="C32" s="45">
        <v>175</v>
      </c>
      <c r="D32" s="45">
        <v>1</v>
      </c>
    </row>
    <row r="33" spans="1:4" ht="15">
      <c r="A33" s="45">
        <v>79</v>
      </c>
      <c r="B33" s="45">
        <v>4</v>
      </c>
      <c r="C33" s="45">
        <v>204</v>
      </c>
      <c r="D33" s="45">
        <v>0</v>
      </c>
    </row>
    <row r="34" spans="1:4" ht="15">
      <c r="A34" s="45">
        <v>182</v>
      </c>
      <c r="B34" s="45">
        <v>1</v>
      </c>
      <c r="C34" s="45">
        <v>165</v>
      </c>
      <c r="D34" s="45">
        <v>0</v>
      </c>
    </row>
    <row r="35" spans="1:4" ht="15">
      <c r="A35" s="45">
        <v>181</v>
      </c>
      <c r="B35" s="45">
        <v>6</v>
      </c>
      <c r="C35" s="45">
        <v>305</v>
      </c>
      <c r="D35" s="45">
        <v>0</v>
      </c>
    </row>
    <row r="36" spans="1:4" ht="15">
      <c r="A36" s="45">
        <v>42</v>
      </c>
      <c r="B36" s="45">
        <v>8</v>
      </c>
      <c r="C36" s="45">
        <v>120</v>
      </c>
      <c r="D36" s="45">
        <v>1</v>
      </c>
    </row>
    <row r="37" spans="1:4" ht="15">
      <c r="A37" s="45">
        <v>89</v>
      </c>
      <c r="B37" s="45">
        <v>6</v>
      </c>
      <c r="C37" s="45">
        <v>44</v>
      </c>
      <c r="D37" s="45">
        <v>0</v>
      </c>
    </row>
    <row r="38" spans="1:4" ht="15">
      <c r="A38" s="45">
        <v>164</v>
      </c>
      <c r="B38" s="45">
        <v>2</v>
      </c>
      <c r="C38" s="45">
        <v>312</v>
      </c>
      <c r="D38" s="45">
        <v>0</v>
      </c>
    </row>
    <row r="39" spans="1:4" ht="15">
      <c r="A39" s="45">
        <v>86</v>
      </c>
      <c r="B39" s="45">
        <v>3</v>
      </c>
      <c r="C39" s="45">
        <v>156</v>
      </c>
      <c r="D39" s="45">
        <v>0</v>
      </c>
    </row>
    <row r="40" spans="1:4" ht="15">
      <c r="A40" s="45">
        <v>65</v>
      </c>
      <c r="B40" s="45">
        <v>5</v>
      </c>
      <c r="C40" s="45">
        <v>207</v>
      </c>
      <c r="D40" s="45">
        <v>1</v>
      </c>
    </row>
    <row r="41" spans="1:4" ht="15">
      <c r="A41" s="45">
        <v>49</v>
      </c>
      <c r="B41" s="45">
        <v>3</v>
      </c>
      <c r="C41" s="45">
        <v>108</v>
      </c>
      <c r="D41" s="45">
        <v>0</v>
      </c>
    </row>
    <row r="42" spans="1:4" ht="15">
      <c r="A42" s="45">
        <v>94</v>
      </c>
      <c r="B42" s="45">
        <v>3</v>
      </c>
      <c r="C42" s="45">
        <v>251</v>
      </c>
      <c r="D42" s="45">
        <v>1</v>
      </c>
    </row>
    <row r="43" spans="1:4" ht="15">
      <c r="A43" s="45">
        <v>37</v>
      </c>
      <c r="B43" s="45">
        <v>5</v>
      </c>
      <c r="C43" s="45">
        <v>334</v>
      </c>
      <c r="D43" s="45">
        <v>0</v>
      </c>
    </row>
    <row r="44" spans="1:4" ht="15">
      <c r="A44" s="45">
        <v>173</v>
      </c>
      <c r="B44" s="45">
        <v>6</v>
      </c>
      <c r="C44" s="45">
        <v>130</v>
      </c>
      <c r="D44" s="45">
        <v>0</v>
      </c>
    </row>
    <row r="45" spans="1:4" ht="15">
      <c r="A45" s="45">
        <v>171</v>
      </c>
      <c r="B45" s="45">
        <v>5</v>
      </c>
      <c r="C45" s="45">
        <v>293</v>
      </c>
      <c r="D45" s="45">
        <v>0</v>
      </c>
    </row>
    <row r="46" spans="1:4" ht="15">
      <c r="A46" s="45">
        <v>144</v>
      </c>
      <c r="B46" s="45">
        <v>3</v>
      </c>
      <c r="C46" s="45">
        <v>20</v>
      </c>
      <c r="D46" s="45">
        <v>0</v>
      </c>
    </row>
    <row r="47" spans="1:4" ht="15">
      <c r="A47" s="45">
        <v>172</v>
      </c>
      <c r="B47" s="45">
        <v>5</v>
      </c>
      <c r="C47" s="45">
        <v>282</v>
      </c>
      <c r="D47" s="45">
        <v>0</v>
      </c>
    </row>
    <row r="48" spans="1:4" ht="15">
      <c r="A48" s="45">
        <v>121</v>
      </c>
      <c r="B48" s="45">
        <v>3</v>
      </c>
      <c r="C48" s="45">
        <v>285</v>
      </c>
      <c r="D48" s="45">
        <v>0</v>
      </c>
    </row>
    <row r="49" spans="1:4" ht="15">
      <c r="A49" s="45">
        <v>127</v>
      </c>
      <c r="B49" s="45">
        <v>3</v>
      </c>
      <c r="C49" s="45">
        <v>1</v>
      </c>
      <c r="D49" s="45">
        <v>0</v>
      </c>
    </row>
    <row r="50" spans="1:4" ht="15">
      <c r="A50" s="45">
        <v>95</v>
      </c>
      <c r="B50" s="45">
        <v>6</v>
      </c>
      <c r="C50" s="45">
        <v>119</v>
      </c>
      <c r="D50" s="45">
        <v>0</v>
      </c>
    </row>
    <row r="51" spans="1:4" ht="15">
      <c r="A51" s="45">
        <v>61</v>
      </c>
      <c r="B51" s="45">
        <v>5</v>
      </c>
      <c r="C51" s="45">
        <v>35</v>
      </c>
      <c r="D51" s="45">
        <v>0</v>
      </c>
    </row>
    <row r="52" spans="1:4" ht="15">
      <c r="A52" s="45">
        <v>115</v>
      </c>
      <c r="B52" s="45">
        <v>6</v>
      </c>
      <c r="C52" s="45">
        <v>198</v>
      </c>
      <c r="D52" s="45">
        <v>1</v>
      </c>
    </row>
    <row r="53" spans="1:4" ht="15">
      <c r="A53" s="45">
        <v>80</v>
      </c>
      <c r="B53" s="45">
        <v>2</v>
      </c>
      <c r="C53" s="45">
        <v>245</v>
      </c>
      <c r="D53" s="45">
        <v>0</v>
      </c>
    </row>
    <row r="54" spans="1:4" ht="15">
      <c r="A54" s="45">
        <v>182</v>
      </c>
      <c r="B54" s="45">
        <v>4</v>
      </c>
      <c r="C54" s="45">
        <v>59</v>
      </c>
      <c r="D54" s="45">
        <v>0</v>
      </c>
    </row>
    <row r="55" spans="1:4" ht="15">
      <c r="A55" s="45">
        <v>92</v>
      </c>
      <c r="B55" s="45">
        <v>7</v>
      </c>
      <c r="C55" s="45">
        <v>325</v>
      </c>
      <c r="D55" s="45">
        <v>0</v>
      </c>
    </row>
    <row r="56" spans="1:4" ht="15">
      <c r="A56" s="45">
        <v>154</v>
      </c>
      <c r="B56" s="45">
        <v>6</v>
      </c>
      <c r="C56" s="45">
        <v>161</v>
      </c>
      <c r="D56" s="45">
        <v>0</v>
      </c>
    </row>
    <row r="57" spans="1:4" ht="15">
      <c r="A57" s="45">
        <v>179</v>
      </c>
      <c r="B57" s="45">
        <v>5</v>
      </c>
      <c r="C57" s="45">
        <v>179</v>
      </c>
      <c r="D57" s="45">
        <v>0</v>
      </c>
    </row>
    <row r="58" spans="1:4" ht="15">
      <c r="A58" s="45">
        <v>87</v>
      </c>
      <c r="B58" s="45">
        <v>4</v>
      </c>
      <c r="C58" s="45">
        <v>206</v>
      </c>
      <c r="D58" s="45">
        <v>0</v>
      </c>
    </row>
    <row r="59" spans="1:4" ht="15">
      <c r="A59" s="45">
        <v>87</v>
      </c>
      <c r="B59" s="45">
        <v>3</v>
      </c>
      <c r="C59" s="45">
        <v>12</v>
      </c>
      <c r="D59" s="45">
        <v>1</v>
      </c>
    </row>
    <row r="60" spans="1:4" ht="15">
      <c r="A60" s="45">
        <v>115</v>
      </c>
      <c r="B60" s="45">
        <v>3</v>
      </c>
      <c r="C60" s="45">
        <v>276</v>
      </c>
      <c r="D60" s="45">
        <v>0</v>
      </c>
    </row>
    <row r="61" spans="1:4" ht="15">
      <c r="A61" s="45">
        <v>78</v>
      </c>
      <c r="B61" s="45">
        <v>7</v>
      </c>
      <c r="C61" s="45">
        <v>181</v>
      </c>
      <c r="D61" s="45">
        <v>0</v>
      </c>
    </row>
    <row r="62" spans="1:4" ht="15">
      <c r="A62" s="45">
        <v>199</v>
      </c>
      <c r="B62" s="45">
        <v>7</v>
      </c>
      <c r="C62" s="45">
        <v>242</v>
      </c>
      <c r="D62" s="45">
        <v>1</v>
      </c>
    </row>
    <row r="63" spans="1:4" ht="15">
      <c r="A63" s="45">
        <v>99</v>
      </c>
      <c r="B63" s="45">
        <v>6</v>
      </c>
      <c r="C63" s="45">
        <v>216</v>
      </c>
      <c r="D63" s="45">
        <v>0</v>
      </c>
    </row>
    <row r="64" spans="1:4" ht="15">
      <c r="A64" s="45">
        <v>44</v>
      </c>
      <c r="B64" s="45">
        <v>6</v>
      </c>
      <c r="C64" s="45">
        <v>251</v>
      </c>
      <c r="D64" s="45">
        <v>1</v>
      </c>
    </row>
    <row r="65" spans="1:4" ht="15">
      <c r="A65" s="45">
        <v>83</v>
      </c>
      <c r="B65" s="45">
        <v>7</v>
      </c>
      <c r="C65" s="45">
        <v>299</v>
      </c>
      <c r="D65" s="45">
        <v>1</v>
      </c>
    </row>
    <row r="66" spans="1:4" ht="15">
      <c r="A66" s="45">
        <v>130</v>
      </c>
      <c r="B66" s="45">
        <v>8</v>
      </c>
      <c r="C66" s="45">
        <v>126</v>
      </c>
      <c r="D66" s="45">
        <v>1</v>
      </c>
    </row>
    <row r="67" spans="1:4" ht="15">
      <c r="A67" s="45">
        <v>37</v>
      </c>
      <c r="B67" s="45">
        <v>6</v>
      </c>
      <c r="C67" s="45">
        <v>217</v>
      </c>
      <c r="D67" s="45">
        <v>1</v>
      </c>
    </row>
    <row r="68" spans="1:4" ht="15">
      <c r="A68" s="45">
        <v>82</v>
      </c>
      <c r="B68" s="45">
        <v>3</v>
      </c>
      <c r="C68" s="45">
        <v>306</v>
      </c>
      <c r="D68" s="45">
        <v>1</v>
      </c>
    </row>
    <row r="69" spans="1:4" ht="15">
      <c r="A69" s="45">
        <v>89</v>
      </c>
      <c r="B69" s="45">
        <v>7</v>
      </c>
      <c r="C69" s="45">
        <v>285</v>
      </c>
      <c r="D69" s="45">
        <v>1</v>
      </c>
    </row>
    <row r="70" spans="1:4" ht="15">
      <c r="A70" s="45">
        <v>137</v>
      </c>
      <c r="B70" s="45">
        <v>5</v>
      </c>
      <c r="C70" s="45">
        <v>185</v>
      </c>
      <c r="D70" s="45">
        <v>0</v>
      </c>
    </row>
    <row r="71" spans="1:4" ht="15">
      <c r="A71" s="45">
        <v>34</v>
      </c>
      <c r="B71" s="45">
        <v>5</v>
      </c>
      <c r="C71" s="45">
        <v>39</v>
      </c>
      <c r="D71" s="45">
        <v>0</v>
      </c>
    </row>
    <row r="72" spans="1:4" ht="15">
      <c r="A72" s="45">
        <v>132</v>
      </c>
      <c r="B72" s="45">
        <v>7</v>
      </c>
      <c r="C72" s="45">
        <v>223</v>
      </c>
      <c r="D72" s="45">
        <v>0</v>
      </c>
    </row>
    <row r="73" spans="1:4" ht="15">
      <c r="A73" s="45">
        <v>35</v>
      </c>
      <c r="B73" s="45">
        <v>4</v>
      </c>
      <c r="C73" s="45">
        <v>184</v>
      </c>
      <c r="D73" s="45">
        <v>0</v>
      </c>
    </row>
    <row r="74" spans="1:4" ht="15">
      <c r="A74" s="45">
        <v>138</v>
      </c>
      <c r="B74" s="45">
        <v>9</v>
      </c>
      <c r="C74" s="45">
        <v>178</v>
      </c>
      <c r="D74" s="45">
        <v>1</v>
      </c>
    </row>
    <row r="75" spans="1:4" ht="15">
      <c r="A75" s="45">
        <v>145</v>
      </c>
      <c r="B75" s="45">
        <v>4</v>
      </c>
      <c r="C75" s="45">
        <v>294</v>
      </c>
      <c r="D75" s="45">
        <v>0</v>
      </c>
    </row>
    <row r="76" spans="1:4" ht="15">
      <c r="A76" s="45">
        <v>123</v>
      </c>
      <c r="B76" s="45">
        <v>5</v>
      </c>
      <c r="C76" s="45">
        <v>340</v>
      </c>
      <c r="D76" s="45">
        <v>0</v>
      </c>
    </row>
    <row r="77" spans="1:4" ht="15">
      <c r="A77" s="45">
        <v>76</v>
      </c>
      <c r="B77" s="45">
        <v>2</v>
      </c>
      <c r="C77" s="45">
        <v>151</v>
      </c>
      <c r="D77" s="45">
        <v>0</v>
      </c>
    </row>
    <row r="78" spans="1:4" ht="15">
      <c r="A78" s="45">
        <v>128</v>
      </c>
      <c r="B78" s="45">
        <v>6</v>
      </c>
      <c r="C78" s="45">
        <v>126</v>
      </c>
      <c r="D78" s="45">
        <v>0</v>
      </c>
    </row>
    <row r="79" spans="1:4" ht="15">
      <c r="A79" s="45">
        <v>84</v>
      </c>
      <c r="B79" s="45">
        <v>3</v>
      </c>
      <c r="C79" s="45">
        <v>301</v>
      </c>
      <c r="D79" s="45">
        <v>0</v>
      </c>
    </row>
    <row r="80" spans="1:4" ht="15">
      <c r="A80" s="45">
        <v>197</v>
      </c>
      <c r="B80" s="45">
        <v>6</v>
      </c>
      <c r="C80" s="45">
        <v>308</v>
      </c>
      <c r="D80" s="45">
        <v>0</v>
      </c>
    </row>
    <row r="81" spans="1:4" ht="15">
      <c r="A81" s="45">
        <v>81</v>
      </c>
      <c r="B81" s="45">
        <v>2</v>
      </c>
      <c r="C81" s="45">
        <v>336</v>
      </c>
      <c r="D81" s="45">
        <v>0</v>
      </c>
    </row>
    <row r="82" spans="1:4" ht="15">
      <c r="A82" s="45">
        <v>173</v>
      </c>
      <c r="B82" s="45">
        <v>3</v>
      </c>
      <c r="C82" s="45">
        <v>234</v>
      </c>
      <c r="D82" s="45">
        <v>0</v>
      </c>
    </row>
    <row r="83" spans="1:4" ht="15">
      <c r="A83" s="45">
        <v>42</v>
      </c>
      <c r="B83" s="45">
        <v>5</v>
      </c>
      <c r="C83" s="45">
        <v>8</v>
      </c>
      <c r="D83" s="45">
        <v>0</v>
      </c>
    </row>
    <row r="84" spans="1:4" ht="15">
      <c r="A84" s="45">
        <v>143</v>
      </c>
      <c r="B84" s="45">
        <v>3</v>
      </c>
      <c r="C84" s="45">
        <v>341</v>
      </c>
      <c r="D84" s="45">
        <v>1</v>
      </c>
    </row>
    <row r="85" spans="1:4" ht="15">
      <c r="A85" s="45">
        <v>153</v>
      </c>
      <c r="B85" s="45">
        <v>4</v>
      </c>
      <c r="C85" s="45">
        <v>129</v>
      </c>
      <c r="D85" s="45">
        <v>0</v>
      </c>
    </row>
    <row r="86" spans="1:4" ht="15">
      <c r="A86" s="45">
        <v>135</v>
      </c>
      <c r="B86" s="45">
        <v>5</v>
      </c>
      <c r="C86" s="45">
        <v>264</v>
      </c>
      <c r="D86" s="45">
        <v>0</v>
      </c>
    </row>
    <row r="87" spans="1:4" ht="15">
      <c r="A87" s="45">
        <v>187</v>
      </c>
      <c r="B87" s="45">
        <v>6</v>
      </c>
      <c r="C87" s="45">
        <v>157</v>
      </c>
      <c r="D87" s="45">
        <v>0</v>
      </c>
    </row>
    <row r="88" spans="1:4" ht="15">
      <c r="A88" s="45">
        <v>176</v>
      </c>
      <c r="B88" s="45">
        <v>3</v>
      </c>
      <c r="C88" s="45">
        <v>352</v>
      </c>
      <c r="D88" s="45">
        <v>0</v>
      </c>
    </row>
    <row r="89" spans="1:4" ht="15">
      <c r="A89" s="45">
        <v>174</v>
      </c>
      <c r="B89" s="45">
        <v>3</v>
      </c>
      <c r="C89" s="45">
        <v>358</v>
      </c>
      <c r="D89" s="45">
        <v>0</v>
      </c>
    </row>
    <row r="90" spans="1:4" ht="15">
      <c r="A90" s="45">
        <v>149</v>
      </c>
      <c r="B90" s="45">
        <v>4</v>
      </c>
      <c r="C90" s="45">
        <v>5</v>
      </c>
      <c r="D90" s="45">
        <v>0</v>
      </c>
    </row>
    <row r="91" spans="1:4" ht="15">
      <c r="A91" s="45">
        <v>92</v>
      </c>
      <c r="B91" s="45">
        <v>5</v>
      </c>
      <c r="C91" s="45">
        <v>86</v>
      </c>
      <c r="D91" s="45">
        <v>0</v>
      </c>
    </row>
    <row r="92" spans="1:4" ht="15">
      <c r="A92" s="45">
        <v>48</v>
      </c>
      <c r="B92" s="45">
        <v>4</v>
      </c>
      <c r="C92" s="45">
        <v>175</v>
      </c>
      <c r="D92" s="45">
        <v>0</v>
      </c>
    </row>
    <row r="93" spans="1:4" ht="15">
      <c r="A93" s="45">
        <v>121</v>
      </c>
      <c r="B93" s="45">
        <v>2</v>
      </c>
      <c r="C93" s="45">
        <v>290</v>
      </c>
      <c r="D93" s="45">
        <v>0</v>
      </c>
    </row>
    <row r="94" spans="1:4" ht="15">
      <c r="A94" s="45">
        <v>87</v>
      </c>
      <c r="B94" s="45">
        <v>6</v>
      </c>
      <c r="C94" s="45">
        <v>193</v>
      </c>
      <c r="D94" s="45">
        <v>1</v>
      </c>
    </row>
    <row r="95" spans="1:4" ht="15">
      <c r="A95" s="45">
        <v>119</v>
      </c>
      <c r="B95" s="45">
        <v>6</v>
      </c>
      <c r="C95" s="45">
        <v>311</v>
      </c>
      <c r="D95" s="45">
        <v>1</v>
      </c>
    </row>
    <row r="96" spans="1:4" ht="15">
      <c r="A96" s="45">
        <v>146</v>
      </c>
      <c r="B96" s="45">
        <v>8</v>
      </c>
      <c r="C96" s="45">
        <v>119</v>
      </c>
      <c r="D96" s="45">
        <v>0</v>
      </c>
    </row>
    <row r="97" spans="1:4" ht="15">
      <c r="A97" s="45">
        <v>91</v>
      </c>
      <c r="B97" s="45">
        <v>1</v>
      </c>
      <c r="C97" s="45">
        <v>218</v>
      </c>
      <c r="D97" s="45">
        <v>0</v>
      </c>
    </row>
    <row r="98" spans="1:4" ht="15">
      <c r="A98" s="45">
        <v>52</v>
      </c>
      <c r="B98" s="45">
        <v>6</v>
      </c>
      <c r="C98" s="45">
        <v>114</v>
      </c>
      <c r="D98" s="45">
        <v>0</v>
      </c>
    </row>
    <row r="99" spans="1:4" ht="15">
      <c r="A99" s="45">
        <v>156</v>
      </c>
      <c r="B99" s="45">
        <v>2</v>
      </c>
      <c r="C99" s="45">
        <v>145</v>
      </c>
      <c r="D99" s="45">
        <v>0</v>
      </c>
    </row>
    <row r="100" spans="1:4" ht="15">
      <c r="A100" s="45">
        <v>166</v>
      </c>
      <c r="B100" s="45">
        <v>5</v>
      </c>
      <c r="C100" s="45">
        <v>26</v>
      </c>
      <c r="D100" s="45">
        <v>0</v>
      </c>
    </row>
    <row r="101" spans="1:4" ht="15">
      <c r="A101" s="45">
        <v>169</v>
      </c>
      <c r="B101" s="45">
        <v>2</v>
      </c>
      <c r="C101" s="45">
        <v>136</v>
      </c>
      <c r="D101" s="45">
        <v>0</v>
      </c>
    </row>
    <row r="102" spans="1:4" ht="15">
      <c r="A102" s="45">
        <v>158</v>
      </c>
      <c r="B102" s="45">
        <v>6</v>
      </c>
      <c r="C102" s="45">
        <v>303</v>
      </c>
      <c r="D102" s="45">
        <v>0</v>
      </c>
    </row>
    <row r="103" spans="1:4" ht="15">
      <c r="A103" s="45">
        <v>87</v>
      </c>
      <c r="B103" s="45">
        <v>4</v>
      </c>
      <c r="C103" s="45">
        <v>232</v>
      </c>
      <c r="D103" s="45">
        <v>0</v>
      </c>
    </row>
    <row r="104" spans="1:4" ht="15">
      <c r="A104" s="45">
        <v>151</v>
      </c>
      <c r="B104" s="45">
        <v>3</v>
      </c>
      <c r="C104" s="45">
        <v>76</v>
      </c>
      <c r="D104" s="45">
        <v>0</v>
      </c>
    </row>
    <row r="105" spans="1:4" ht="15">
      <c r="A105" s="45">
        <v>30</v>
      </c>
      <c r="B105" s="45">
        <v>5</v>
      </c>
      <c r="C105" s="45">
        <v>328</v>
      </c>
      <c r="D105" s="45">
        <v>0</v>
      </c>
    </row>
    <row r="106" spans="1:4" ht="15">
      <c r="A106" s="45">
        <v>63</v>
      </c>
      <c r="B106" s="45">
        <v>6</v>
      </c>
      <c r="C106" s="45">
        <v>345</v>
      </c>
      <c r="D106" s="45">
        <v>1</v>
      </c>
    </row>
    <row r="107" spans="1:4" ht="15">
      <c r="A107" s="45">
        <v>125</v>
      </c>
      <c r="B107" s="45">
        <v>3</v>
      </c>
      <c r="C107" s="45">
        <v>302</v>
      </c>
      <c r="D107" s="45">
        <v>0</v>
      </c>
    </row>
    <row r="108" spans="1:4" ht="15">
      <c r="A108" s="45">
        <v>155</v>
      </c>
      <c r="B108" s="45">
        <v>4</v>
      </c>
      <c r="C108" s="45">
        <v>289</v>
      </c>
      <c r="D108" s="45">
        <v>0</v>
      </c>
    </row>
    <row r="109" spans="1:4" ht="15">
      <c r="A109" s="45">
        <v>147</v>
      </c>
      <c r="B109" s="45">
        <v>8</v>
      </c>
      <c r="C109" s="45">
        <v>1</v>
      </c>
      <c r="D109" s="45">
        <v>1</v>
      </c>
    </row>
    <row r="110" spans="1:4" ht="15">
      <c r="A110" s="45">
        <v>77</v>
      </c>
      <c r="B110" s="45">
        <v>4</v>
      </c>
      <c r="C110" s="45">
        <v>147</v>
      </c>
      <c r="D110" s="45">
        <v>0</v>
      </c>
    </row>
    <row r="111" spans="1:4" ht="15">
      <c r="A111" s="45">
        <v>118</v>
      </c>
      <c r="B111" s="45">
        <v>10</v>
      </c>
      <c r="C111" s="45">
        <v>287</v>
      </c>
      <c r="D111" s="45">
        <v>0</v>
      </c>
    </row>
    <row r="112" spans="1:4" ht="15">
      <c r="A112" s="45">
        <v>146</v>
      </c>
      <c r="B112" s="45">
        <v>4</v>
      </c>
      <c r="C112" s="45">
        <v>142</v>
      </c>
      <c r="D112" s="45">
        <v>0</v>
      </c>
    </row>
    <row r="113" spans="1:4" ht="15">
      <c r="A113" s="45">
        <v>158</v>
      </c>
      <c r="B113" s="45">
        <v>5</v>
      </c>
      <c r="C113" s="45">
        <v>53</v>
      </c>
      <c r="D113" s="45">
        <v>0</v>
      </c>
    </row>
    <row r="114" spans="1:4" ht="15">
      <c r="A114" s="45">
        <v>45</v>
      </c>
      <c r="B114" s="45">
        <v>10</v>
      </c>
      <c r="C114" s="45">
        <v>304</v>
      </c>
      <c r="D114" s="45">
        <v>0</v>
      </c>
    </row>
    <row r="115" spans="1:4" ht="15">
      <c r="A115" s="45">
        <v>98</v>
      </c>
      <c r="B115" s="45">
        <v>3</v>
      </c>
      <c r="C115" s="45">
        <v>69</v>
      </c>
      <c r="D115" s="45">
        <v>0</v>
      </c>
    </row>
    <row r="116" spans="1:4" ht="15">
      <c r="A116" s="45">
        <v>51</v>
      </c>
      <c r="B116" s="45">
        <v>4</v>
      </c>
      <c r="C116" s="45">
        <v>361</v>
      </c>
      <c r="D116" s="45">
        <v>1</v>
      </c>
    </row>
    <row r="117" spans="1:4" ht="15">
      <c r="A117" s="45">
        <v>122</v>
      </c>
      <c r="B117" s="45">
        <v>7</v>
      </c>
      <c r="C117" s="45">
        <v>90</v>
      </c>
      <c r="D117" s="45">
        <v>1</v>
      </c>
    </row>
    <row r="118" spans="1:4" ht="15">
      <c r="A118" s="45">
        <v>105</v>
      </c>
      <c r="B118" s="45">
        <v>5</v>
      </c>
      <c r="C118" s="45">
        <v>220</v>
      </c>
      <c r="D118" s="45">
        <v>0</v>
      </c>
    </row>
    <row r="119" spans="1:4" ht="15">
      <c r="A119" s="45">
        <v>183</v>
      </c>
      <c r="B119" s="45">
        <v>10</v>
      </c>
      <c r="C119" s="45">
        <v>192</v>
      </c>
      <c r="D119" s="45">
        <v>0</v>
      </c>
    </row>
    <row r="120" spans="1:4" ht="15">
      <c r="A120" s="45">
        <v>173</v>
      </c>
      <c r="B120" s="45">
        <v>4</v>
      </c>
      <c r="C120" s="45">
        <v>63</v>
      </c>
      <c r="D120" s="45">
        <v>0</v>
      </c>
    </row>
    <row r="121" spans="1:4" ht="15">
      <c r="A121" s="45">
        <v>115</v>
      </c>
      <c r="B121" s="45">
        <v>2</v>
      </c>
      <c r="C121" s="45">
        <v>73</v>
      </c>
      <c r="D121" s="45">
        <v>0</v>
      </c>
    </row>
    <row r="122" spans="1:4" ht="15">
      <c r="A122" s="45">
        <v>58</v>
      </c>
      <c r="B122" s="45">
        <v>3</v>
      </c>
      <c r="C122" s="45">
        <v>161</v>
      </c>
      <c r="D122" s="45">
        <v>0</v>
      </c>
    </row>
    <row r="123" spans="1:4" ht="15">
      <c r="A123" s="45">
        <v>98</v>
      </c>
      <c r="B123" s="45">
        <v>5</v>
      </c>
      <c r="C123" s="45">
        <v>169</v>
      </c>
      <c r="D123" s="45">
        <v>0</v>
      </c>
    </row>
    <row r="124" spans="1:4" ht="15">
      <c r="A124" s="45">
        <v>76</v>
      </c>
      <c r="B124" s="45">
        <v>8</v>
      </c>
      <c r="C124" s="45">
        <v>89</v>
      </c>
      <c r="D124" s="45">
        <v>0</v>
      </c>
    </row>
    <row r="125" spans="1:4" ht="15">
      <c r="A125" s="45">
        <v>123</v>
      </c>
      <c r="B125" s="45">
        <v>4</v>
      </c>
      <c r="C125" s="45">
        <v>176</v>
      </c>
      <c r="D125" s="45">
        <v>0</v>
      </c>
    </row>
    <row r="126" spans="1:4" ht="15">
      <c r="A126" s="45">
        <v>173</v>
      </c>
      <c r="B126" s="45">
        <v>3</v>
      </c>
      <c r="C126" s="45">
        <v>269</v>
      </c>
      <c r="D126" s="45">
        <v>1</v>
      </c>
    </row>
    <row r="127" spans="1:4" ht="15">
      <c r="A127" s="45">
        <v>114</v>
      </c>
      <c r="B127" s="45">
        <v>8</v>
      </c>
      <c r="C127" s="45">
        <v>73</v>
      </c>
      <c r="D127" s="45">
        <v>0</v>
      </c>
    </row>
    <row r="128" spans="1:4" ht="15">
      <c r="A128" s="45">
        <v>68</v>
      </c>
      <c r="B128" s="45">
        <v>6</v>
      </c>
      <c r="C128" s="45">
        <v>245</v>
      </c>
      <c r="D128" s="45">
        <v>1</v>
      </c>
    </row>
    <row r="129" spans="1:4" ht="15">
      <c r="A129" s="45">
        <v>129</v>
      </c>
      <c r="B129" s="45">
        <v>8</v>
      </c>
      <c r="C129" s="45">
        <v>77</v>
      </c>
      <c r="D129" s="45">
        <v>0</v>
      </c>
    </row>
    <row r="130" spans="1:4" ht="15">
      <c r="A130" s="45">
        <v>62</v>
      </c>
      <c r="B130" s="45">
        <v>3</v>
      </c>
      <c r="C130" s="45">
        <v>159</v>
      </c>
      <c r="D130" s="45">
        <v>1</v>
      </c>
    </row>
    <row r="131" spans="1:4" ht="15">
      <c r="A131" s="45">
        <v>130</v>
      </c>
      <c r="B131" s="45">
        <v>3</v>
      </c>
      <c r="C131" s="45">
        <v>324</v>
      </c>
      <c r="D131" s="45">
        <v>0</v>
      </c>
    </row>
    <row r="132" spans="1:4" ht="15">
      <c r="A132" s="45">
        <v>52</v>
      </c>
      <c r="B132" s="45">
        <v>5</v>
      </c>
      <c r="C132" s="45">
        <v>98</v>
      </c>
      <c r="D132" s="45">
        <v>0</v>
      </c>
    </row>
    <row r="133" spans="1:4" ht="15">
      <c r="A133" s="45">
        <v>39</v>
      </c>
      <c r="B133" s="45">
        <v>11</v>
      </c>
      <c r="C133" s="45">
        <v>102</v>
      </c>
      <c r="D133" s="45">
        <v>1</v>
      </c>
    </row>
    <row r="134" spans="1:4" ht="15">
      <c r="A134" s="45">
        <v>98</v>
      </c>
      <c r="B134" s="45">
        <v>7</v>
      </c>
      <c r="C134" s="45">
        <v>132</v>
      </c>
      <c r="D134" s="45">
        <v>0</v>
      </c>
    </row>
    <row r="135" spans="1:4" ht="15">
      <c r="A135" s="45">
        <v>129</v>
      </c>
      <c r="B135" s="45">
        <v>4</v>
      </c>
      <c r="C135" s="45">
        <v>102</v>
      </c>
      <c r="D135" s="45">
        <v>0</v>
      </c>
    </row>
    <row r="136" spans="1:4" ht="15">
      <c r="A136" s="45">
        <v>63</v>
      </c>
      <c r="B136" s="45">
        <v>3</v>
      </c>
      <c r="C136" s="45">
        <v>19</v>
      </c>
      <c r="D136" s="45">
        <v>0</v>
      </c>
    </row>
    <row r="137" spans="1:4" ht="15">
      <c r="A137" s="45">
        <v>167</v>
      </c>
      <c r="B137" s="45">
        <v>8</v>
      </c>
      <c r="C137" s="45">
        <v>82</v>
      </c>
      <c r="D137" s="45">
        <v>0</v>
      </c>
    </row>
    <row r="138" spans="1:4" ht="15">
      <c r="A138" s="45">
        <v>176</v>
      </c>
      <c r="B138" s="45">
        <v>8</v>
      </c>
      <c r="C138" s="45">
        <v>279</v>
      </c>
      <c r="D138" s="45">
        <v>1</v>
      </c>
    </row>
    <row r="139" spans="1:4" ht="15">
      <c r="A139" s="45">
        <v>125</v>
      </c>
      <c r="B139" s="45">
        <v>3</v>
      </c>
      <c r="C139" s="45">
        <v>339</v>
      </c>
      <c r="D139" s="45">
        <v>0</v>
      </c>
    </row>
    <row r="140" spans="1:4" ht="15">
      <c r="A140" s="45">
        <v>30</v>
      </c>
      <c r="B140" s="45">
        <v>3</v>
      </c>
      <c r="C140" s="45">
        <v>331</v>
      </c>
      <c r="D140" s="45">
        <v>1</v>
      </c>
    </row>
    <row r="141" spans="1:4" ht="15">
      <c r="A141" s="45">
        <v>98</v>
      </c>
      <c r="B141" s="45">
        <v>6</v>
      </c>
      <c r="C141" s="45">
        <v>129</v>
      </c>
      <c r="D141" s="45">
        <v>1</v>
      </c>
    </row>
    <row r="142" spans="1:4" ht="15">
      <c r="A142" s="45">
        <v>33</v>
      </c>
      <c r="B142" s="45">
        <v>2</v>
      </c>
      <c r="C142" s="45">
        <v>344</v>
      </c>
      <c r="D142" s="45">
        <v>1</v>
      </c>
    </row>
    <row r="143" spans="1:4" ht="15">
      <c r="A143" s="45">
        <v>45</v>
      </c>
      <c r="B143" s="45">
        <v>7</v>
      </c>
      <c r="C143" s="45">
        <v>310</v>
      </c>
      <c r="D143" s="45">
        <v>0</v>
      </c>
    </row>
    <row r="144" spans="1:4" ht="15">
      <c r="A144" s="45">
        <v>53</v>
      </c>
      <c r="B144" s="45">
        <v>5</v>
      </c>
      <c r="C144" s="45">
        <v>89</v>
      </c>
      <c r="D144" s="45">
        <v>0</v>
      </c>
    </row>
    <row r="145" spans="1:4" ht="15">
      <c r="A145" s="45">
        <v>109</v>
      </c>
      <c r="B145" s="45">
        <v>5</v>
      </c>
      <c r="C145" s="45">
        <v>213</v>
      </c>
      <c r="D145" s="45">
        <v>0</v>
      </c>
    </row>
    <row r="146" spans="1:4" ht="15">
      <c r="A146" s="45">
        <v>31</v>
      </c>
      <c r="B146" s="45">
        <v>6</v>
      </c>
      <c r="C146" s="45">
        <v>143</v>
      </c>
      <c r="D146" s="45">
        <v>0</v>
      </c>
    </row>
    <row r="147" spans="1:4" ht="15">
      <c r="A147" s="45">
        <v>157</v>
      </c>
      <c r="B147" s="45">
        <v>1</v>
      </c>
      <c r="C147" s="45">
        <v>65</v>
      </c>
      <c r="D147" s="45">
        <v>1</v>
      </c>
    </row>
    <row r="148" spans="1:4" ht="15">
      <c r="A148" s="45">
        <v>189</v>
      </c>
      <c r="B148" s="45">
        <v>10</v>
      </c>
      <c r="C148" s="45">
        <v>76</v>
      </c>
      <c r="D148" s="45">
        <v>0</v>
      </c>
    </row>
    <row r="149" spans="1:4" ht="15">
      <c r="A149" s="45">
        <v>113</v>
      </c>
      <c r="B149" s="45">
        <v>2</v>
      </c>
      <c r="C149" s="45">
        <v>199</v>
      </c>
      <c r="D149" s="45">
        <v>0</v>
      </c>
    </row>
    <row r="150" spans="1:4" ht="15">
      <c r="A150" s="45">
        <v>181</v>
      </c>
      <c r="B150" s="45">
        <v>5</v>
      </c>
      <c r="C150" s="45">
        <v>143</v>
      </c>
      <c r="D150" s="45">
        <v>0</v>
      </c>
    </row>
    <row r="151" spans="1:4" ht="15">
      <c r="A151" s="45">
        <v>169</v>
      </c>
      <c r="B151" s="45">
        <v>4</v>
      </c>
      <c r="C151" s="45">
        <v>316</v>
      </c>
      <c r="D151" s="45">
        <v>0</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E9C93-E5C1-A640-BC47-085514A51C90}">
  <dimension ref="A1:AI151"/>
  <sheetViews>
    <sheetView topLeftCell="T5" zoomScale="171" workbookViewId="0">
      <selection activeCell="AC14" sqref="AC14:AI17"/>
    </sheetView>
  </sheetViews>
  <sheetFormatPr baseColWidth="10" defaultRowHeight="13"/>
  <cols>
    <col min="1" max="1" width="12.83203125" bestFit="1" customWidth="1"/>
    <col min="2" max="2" width="15.83203125" bestFit="1" customWidth="1"/>
    <col min="3" max="3" width="16.83203125" bestFit="1" customWidth="1"/>
    <col min="6" max="6" width="16.6640625" bestFit="1" customWidth="1"/>
    <col min="7" max="7" width="12.6640625" bestFit="1" customWidth="1"/>
    <col min="8" max="12" width="12.1640625" bestFit="1" customWidth="1"/>
    <col min="13" max="13" width="12.6640625" bestFit="1" customWidth="1"/>
    <col min="14" max="14" width="14" bestFit="1" customWidth="1"/>
    <col min="16" max="16" width="10.1640625" bestFit="1" customWidth="1"/>
    <col min="17" max="17" width="12.6640625" bestFit="1" customWidth="1"/>
    <col min="19" max="19" width="14.83203125" bestFit="1" customWidth="1"/>
    <col min="20" max="21" width="12.83203125" bestFit="1" customWidth="1"/>
    <col min="23" max="23" width="12.83203125" bestFit="1" customWidth="1"/>
    <col min="25" max="25" width="21.6640625" bestFit="1" customWidth="1"/>
    <col min="26" max="26" width="20" customWidth="1"/>
    <col min="27" max="27" width="21.5" customWidth="1"/>
    <col min="28" max="28" width="8" customWidth="1"/>
  </cols>
  <sheetData>
    <row r="1" spans="1:35" ht="15">
      <c r="A1" s="44" t="s">
        <v>66</v>
      </c>
      <c r="B1" s="44" t="s">
        <v>67</v>
      </c>
      <c r="C1" s="44" t="s">
        <v>72</v>
      </c>
    </row>
    <row r="2" spans="1:35" ht="15">
      <c r="A2" s="45">
        <v>75</v>
      </c>
      <c r="B2" s="45">
        <v>8</v>
      </c>
      <c r="C2" s="45">
        <v>1</v>
      </c>
    </row>
    <row r="3" spans="1:35" ht="15">
      <c r="A3" s="45">
        <v>124</v>
      </c>
      <c r="B3" s="45">
        <v>2</v>
      </c>
      <c r="C3" s="45">
        <v>0</v>
      </c>
    </row>
    <row r="4" spans="1:35" ht="15">
      <c r="A4" s="45">
        <v>128</v>
      </c>
      <c r="B4" s="45">
        <v>2</v>
      </c>
      <c r="C4" s="45">
        <v>0</v>
      </c>
      <c r="F4" t="s">
        <v>344</v>
      </c>
      <c r="P4" t="s">
        <v>347</v>
      </c>
      <c r="S4" t="s">
        <v>348</v>
      </c>
      <c r="W4" t="s">
        <v>349</v>
      </c>
      <c r="Y4" t="s">
        <v>350</v>
      </c>
    </row>
    <row r="5" spans="1:35" ht="16" thickBot="1">
      <c r="A5" s="45">
        <v>145</v>
      </c>
      <c r="B5" s="45">
        <v>2</v>
      </c>
      <c r="C5" s="45">
        <v>1</v>
      </c>
      <c r="H5" t="s">
        <v>345</v>
      </c>
      <c r="I5">
        <v>20</v>
      </c>
      <c r="K5" t="s">
        <v>346</v>
      </c>
      <c r="L5">
        <v>0.05</v>
      </c>
    </row>
    <row r="6" spans="1:35" ht="16" thickTop="1">
      <c r="A6" s="45">
        <v>189</v>
      </c>
      <c r="B6" s="45">
        <v>7</v>
      </c>
      <c r="C6" s="45">
        <v>1</v>
      </c>
      <c r="F6" s="159" t="str">
        <f t="array" ref="F6:M9">[1]!LogitCoeff(A1:C151,TRUE,TRUE,TRUE,L5,I5)</f>
        <v/>
      </c>
      <c r="G6" s="159" t="str">
        <v>coeff</v>
      </c>
      <c r="H6" s="159" t="str">
        <v>s.e.</v>
      </c>
      <c r="I6" s="159" t="str">
        <v>Wald</v>
      </c>
      <c r="J6" s="159" t="str">
        <v>p-value</v>
      </c>
      <c r="K6" s="159" t="str">
        <v>exp(b)</v>
      </c>
      <c r="L6" s="159" t="str">
        <v>lower</v>
      </c>
      <c r="M6" s="159" t="str">
        <v>upper</v>
      </c>
      <c r="N6" s="155" t="s">
        <v>362</v>
      </c>
      <c r="P6" t="str">
        <f t="array" ref="P6:Q15">[1]!LogitLL(A2:C151,G7:G9,TRUE)</f>
        <v>LL</v>
      </c>
      <c r="Q6" s="160">
        <v>-84.129358765976264</v>
      </c>
      <c r="S6" s="163">
        <f t="array" ref="S6:U8">[1]!LogitCov(A2:C151,G7:G9)</f>
        <v>0.38620652032986902</v>
      </c>
      <c r="T6" s="164">
        <v>-1.4573399144702413E-3</v>
      </c>
      <c r="U6" s="165">
        <v>-3.6355213738888878E-2</v>
      </c>
      <c r="W6" s="160">
        <f t="array" ref="W6:W8">[1]!LogitConverge(A2:C151,G7:G9)</f>
        <v>-5.7176485768195562E-15</v>
      </c>
      <c r="Y6" t="str">
        <f t="array" ref="Y6:AB10">[1]!LogitCorrect(A2:C151,G7:G9,TRUE,Z12)</f>
        <v/>
      </c>
      <c r="Z6" s="172" t="str">
        <v>Obs Suc</v>
      </c>
      <c r="AA6" s="172" t="str">
        <v>Obs Fail</v>
      </c>
      <c r="AB6" s="172" t="str">
        <v>Total</v>
      </c>
    </row>
    <row r="7" spans="1:35" ht="15">
      <c r="A7" s="45">
        <v>190</v>
      </c>
      <c r="B7" s="45">
        <v>6</v>
      </c>
      <c r="C7" s="45">
        <v>0</v>
      </c>
      <c r="F7" t="str">
        <v>intercept</v>
      </c>
      <c r="G7" s="138">
        <v>-1.1272181271562864</v>
      </c>
      <c r="H7" s="138">
        <v>0.62145516357165298</v>
      </c>
      <c r="I7" s="138">
        <v>3.2900032477557675</v>
      </c>
      <c r="J7" s="138">
        <v>6.9702884341967919E-2</v>
      </c>
      <c r="K7" s="138">
        <v>0.32393314497333237</v>
      </c>
      <c r="L7" s="138" t="str">
        <v/>
      </c>
      <c r="M7" s="138" t="str">
        <v/>
      </c>
      <c r="N7" s="138"/>
      <c r="P7" t="str">
        <v>LL0</v>
      </c>
      <c r="Q7" s="161">
        <v>-89.871003852191208</v>
      </c>
      <c r="S7" s="166">
        <v>-1.4573399144702428E-3</v>
      </c>
      <c r="T7">
        <v>1.5480288242507463E-5</v>
      </c>
      <c r="U7" s="167">
        <v>-3.5986323521433476E-5</v>
      </c>
      <c r="W7" s="161">
        <v>-4.1922021409845911E-13</v>
      </c>
      <c r="Y7" t="str">
        <v>Pred Suc</v>
      </c>
      <c r="Z7" s="174">
        <v>5</v>
      </c>
      <c r="AA7" s="178">
        <v>4</v>
      </c>
      <c r="AB7">
        <v>9</v>
      </c>
    </row>
    <row r="8" spans="1:35" ht="15">
      <c r="A8" s="45">
        <v>96</v>
      </c>
      <c r="B8" s="45">
        <v>7</v>
      </c>
      <c r="C8" s="45">
        <v>0</v>
      </c>
      <c r="F8" t="str">
        <v>Annual Income</v>
      </c>
      <c r="G8" s="138">
        <v>-8.6256685883210442E-3</v>
      </c>
      <c r="H8" s="138">
        <v>3.9344997448859352E-3</v>
      </c>
      <c r="I8" s="138">
        <v>4.8062515006178428</v>
      </c>
      <c r="J8" s="138">
        <v>2.835666338992382E-2</v>
      </c>
      <c r="K8" s="138">
        <v>0.99141142575983909</v>
      </c>
      <c r="L8" s="138">
        <v>0.98379558101192888</v>
      </c>
      <c r="M8" s="138">
        <v>0.99908622695392946</v>
      </c>
      <c r="N8" s="138">
        <f>(K8-1)*100</f>
        <v>-0.85885742401609066</v>
      </c>
      <c r="P8" t="str">
        <v>Chi-sq</v>
      </c>
      <c r="Q8" s="161">
        <v>11.483290172429889</v>
      </c>
      <c r="S8" s="168">
        <v>-3.635521373888885E-2</v>
      </c>
      <c r="T8" s="169">
        <v>-3.5986323521433734E-5</v>
      </c>
      <c r="U8" s="170">
        <v>7.474997869412723E-3</v>
      </c>
      <c r="W8" s="162">
        <v>-2.3536728122053319E-14</v>
      </c>
      <c r="Y8" t="str">
        <v>Pred Fail</v>
      </c>
      <c r="Z8" s="175">
        <v>38</v>
      </c>
      <c r="AA8" s="179">
        <v>103</v>
      </c>
      <c r="AB8">
        <v>141</v>
      </c>
    </row>
    <row r="9" spans="1:35" ht="15">
      <c r="A9" s="45">
        <v>157</v>
      </c>
      <c r="B9" s="45">
        <v>6</v>
      </c>
      <c r="C9" s="45">
        <v>0</v>
      </c>
      <c r="F9" s="158" t="str">
        <v>Previous Purchases</v>
      </c>
      <c r="G9" s="173">
        <v>0.2239171075146959</v>
      </c>
      <c r="H9" s="173">
        <v>8.6458070007447721E-2</v>
      </c>
      <c r="I9" s="173">
        <v>6.7075431877931786</v>
      </c>
      <c r="J9" s="173">
        <v>9.6005905832704519E-3</v>
      </c>
      <c r="K9" s="173">
        <v>1.2509673193403084</v>
      </c>
      <c r="L9" s="173">
        <v>1.0559727754493462</v>
      </c>
      <c r="M9" s="173">
        <v>1.4819692992478519</v>
      </c>
      <c r="N9" s="138">
        <f>(K9-1)*100</f>
        <v>25.096731934030835</v>
      </c>
      <c r="P9" t="str">
        <v>df</v>
      </c>
      <c r="Q9" s="161">
        <v>2</v>
      </c>
      <c r="Y9" t="str">
        <v>Total</v>
      </c>
      <c r="Z9" s="176">
        <v>43</v>
      </c>
      <c r="AA9" s="180">
        <v>107</v>
      </c>
      <c r="AB9">
        <v>150</v>
      </c>
    </row>
    <row r="10" spans="1:35" ht="15">
      <c r="A10" s="45">
        <v>47</v>
      </c>
      <c r="B10" s="45">
        <v>7</v>
      </c>
      <c r="C10" s="45">
        <v>1</v>
      </c>
      <c r="P10" t="str">
        <v>p-value</v>
      </c>
      <c r="Q10" s="161">
        <v>3.2094840520260348E-3</v>
      </c>
      <c r="Y10" t="str">
        <v>Accuracy</v>
      </c>
      <c r="Z10" s="177">
        <v>0.11627906976744186</v>
      </c>
      <c r="AA10" s="181">
        <v>0.96261682242990654</v>
      </c>
      <c r="AB10" s="182">
        <v>0.72</v>
      </c>
      <c r="AC10" s="226" t="s">
        <v>355</v>
      </c>
      <c r="AD10" s="226"/>
      <c r="AE10" s="226"/>
      <c r="AF10" s="226"/>
      <c r="AG10" s="226"/>
      <c r="AH10" s="226"/>
      <c r="AI10" s="226"/>
    </row>
    <row r="11" spans="1:35" ht="15">
      <c r="A11" s="45">
        <v>54</v>
      </c>
      <c r="B11" s="45">
        <v>6</v>
      </c>
      <c r="C11" s="45">
        <v>1</v>
      </c>
      <c r="F11" s="223" t="s">
        <v>408</v>
      </c>
      <c r="G11" s="223"/>
      <c r="H11" s="223"/>
      <c r="I11" s="223"/>
      <c r="J11" s="223"/>
      <c r="P11" t="str">
        <v>R-sq (L)</v>
      </c>
      <c r="Q11" s="184">
        <v>6.388762604296816E-2</v>
      </c>
      <c r="AC11" s="226"/>
      <c r="AD11" s="226"/>
      <c r="AE11" s="226"/>
      <c r="AF11" s="226"/>
      <c r="AG11" s="226"/>
      <c r="AH11" s="226"/>
      <c r="AI11" s="226"/>
    </row>
    <row r="12" spans="1:35" ht="15">
      <c r="A12" s="45">
        <v>83</v>
      </c>
      <c r="B12" s="45">
        <v>4</v>
      </c>
      <c r="C12" s="45">
        <v>0</v>
      </c>
      <c r="F12" s="223"/>
      <c r="G12" s="223"/>
      <c r="H12" s="223"/>
      <c r="I12" s="223"/>
      <c r="J12" s="223"/>
      <c r="P12" t="str">
        <v>R-sq (CS)</v>
      </c>
      <c r="Q12" s="184">
        <v>7.3698281799019494E-2</v>
      </c>
      <c r="Y12" t="s">
        <v>351</v>
      </c>
      <c r="Z12" s="171">
        <v>0.5</v>
      </c>
      <c r="AC12" s="226"/>
      <c r="AD12" s="226"/>
      <c r="AE12" s="226"/>
      <c r="AF12" s="226"/>
      <c r="AG12" s="226"/>
      <c r="AH12" s="226"/>
      <c r="AI12" s="226"/>
    </row>
    <row r="13" spans="1:35" ht="15">
      <c r="A13" s="45">
        <v>87</v>
      </c>
      <c r="B13" s="45">
        <v>2</v>
      </c>
      <c r="C13" s="45">
        <v>0</v>
      </c>
      <c r="F13" s="223"/>
      <c r="G13" s="223"/>
      <c r="H13" s="223"/>
      <c r="I13" s="223"/>
      <c r="J13" s="223"/>
      <c r="P13" t="str">
        <v>R-sq (N)</v>
      </c>
      <c r="Q13" s="184">
        <v>0.10554148901518406</v>
      </c>
      <c r="AC13" s="226"/>
      <c r="AD13" s="226"/>
      <c r="AE13" s="226"/>
      <c r="AF13" s="226"/>
      <c r="AG13" s="226"/>
      <c r="AH13" s="226"/>
      <c r="AI13" s="226"/>
    </row>
    <row r="14" spans="1:35" ht="15">
      <c r="A14" s="45">
        <v>96</v>
      </c>
      <c r="B14" s="45">
        <v>3</v>
      </c>
      <c r="C14" s="45">
        <v>0</v>
      </c>
      <c r="F14" t="s">
        <v>366</v>
      </c>
      <c r="G14" s="229" t="s">
        <v>414</v>
      </c>
      <c r="H14" s="229"/>
      <c r="I14" s="229"/>
      <c r="J14" s="229"/>
      <c r="K14" s="229"/>
      <c r="L14" s="229"/>
      <c r="M14" s="229"/>
      <c r="P14" t="str">
        <v>AIC</v>
      </c>
      <c r="Q14" s="161">
        <v>174.25871753195253</v>
      </c>
      <c r="Y14" t="s">
        <v>352</v>
      </c>
      <c r="Z14" s="171">
        <f>[1]!LogitAUC(A2:C151,G7:G9)</f>
        <v>0.67637470115192333</v>
      </c>
      <c r="AC14" s="226" t="s">
        <v>422</v>
      </c>
      <c r="AD14" s="226"/>
      <c r="AE14" s="226"/>
      <c r="AF14" s="226"/>
      <c r="AG14" s="226"/>
      <c r="AH14" s="226"/>
      <c r="AI14" s="226"/>
    </row>
    <row r="15" spans="1:35" ht="15">
      <c r="A15" s="45">
        <v>133</v>
      </c>
      <c r="B15" s="45">
        <v>4</v>
      </c>
      <c r="C15" s="45">
        <v>0</v>
      </c>
      <c r="P15" t="str">
        <v>BIC</v>
      </c>
      <c r="Q15" s="162">
        <v>183.29062341424128</v>
      </c>
      <c r="AC15" s="226"/>
      <c r="AD15" s="226"/>
      <c r="AE15" s="226"/>
      <c r="AF15" s="226"/>
      <c r="AG15" s="226"/>
      <c r="AH15" s="226"/>
      <c r="AI15" s="226"/>
    </row>
    <row r="16" spans="1:35" ht="15" customHeight="1">
      <c r="A16" s="45">
        <v>53</v>
      </c>
      <c r="B16" s="45">
        <v>7</v>
      </c>
      <c r="C16" s="45">
        <v>1</v>
      </c>
      <c r="Z16" s="227" t="s">
        <v>353</v>
      </c>
      <c r="AA16" s="228" t="s">
        <v>354</v>
      </c>
      <c r="AC16" s="226"/>
      <c r="AD16" s="226"/>
      <c r="AE16" s="226"/>
      <c r="AF16" s="226"/>
      <c r="AG16" s="226"/>
      <c r="AH16" s="226"/>
      <c r="AI16" s="226"/>
    </row>
    <row r="17" spans="1:35" ht="15">
      <c r="A17" s="45">
        <v>143</v>
      </c>
      <c r="B17" s="45">
        <v>4</v>
      </c>
      <c r="C17" s="45">
        <v>0</v>
      </c>
      <c r="Z17" s="227"/>
      <c r="AA17" s="228"/>
      <c r="AC17" s="226"/>
      <c r="AD17" s="226"/>
      <c r="AE17" s="226"/>
      <c r="AF17" s="226"/>
      <c r="AG17" s="226"/>
      <c r="AH17" s="226"/>
      <c r="AI17" s="226"/>
    </row>
    <row r="18" spans="1:35" ht="15">
      <c r="A18" s="45">
        <v>61</v>
      </c>
      <c r="B18" s="45">
        <v>3</v>
      </c>
      <c r="C18" s="45">
        <v>1</v>
      </c>
      <c r="Z18" s="227"/>
      <c r="AA18" s="228"/>
    </row>
    <row r="19" spans="1:35" ht="15">
      <c r="A19" s="45">
        <v>115</v>
      </c>
      <c r="B19" s="45">
        <v>2</v>
      </c>
      <c r="C19" s="45">
        <v>0</v>
      </c>
      <c r="M19" s="193"/>
      <c r="Z19" s="227"/>
      <c r="AA19" s="228"/>
    </row>
    <row r="20" spans="1:35" ht="15">
      <c r="A20" s="45">
        <v>180</v>
      </c>
      <c r="B20" s="45">
        <v>6</v>
      </c>
      <c r="C20" s="45">
        <v>1</v>
      </c>
      <c r="Z20" s="227"/>
      <c r="AA20" s="228"/>
    </row>
    <row r="21" spans="1:35" ht="15">
      <c r="A21" s="45">
        <v>156</v>
      </c>
      <c r="B21" s="45">
        <v>3</v>
      </c>
      <c r="C21" s="45">
        <v>1</v>
      </c>
      <c r="Z21" s="227"/>
      <c r="AA21" s="228"/>
    </row>
    <row r="22" spans="1:35" ht="15">
      <c r="A22" s="45">
        <v>184</v>
      </c>
      <c r="B22" s="45">
        <v>5</v>
      </c>
      <c r="C22" s="45">
        <v>0</v>
      </c>
      <c r="Z22" s="227"/>
      <c r="AA22" s="228"/>
    </row>
    <row r="23" spans="1:35" ht="15">
      <c r="A23" s="45">
        <v>159</v>
      </c>
      <c r="B23" s="45">
        <v>9</v>
      </c>
      <c r="C23" s="45">
        <v>0</v>
      </c>
      <c r="Z23" s="227"/>
      <c r="AA23" s="228"/>
    </row>
    <row r="24" spans="1:35" ht="15">
      <c r="A24" s="45">
        <v>46</v>
      </c>
      <c r="B24" s="45">
        <v>6</v>
      </c>
      <c r="C24" s="45">
        <v>0</v>
      </c>
      <c r="Z24" s="227"/>
      <c r="AA24" s="228"/>
    </row>
    <row r="25" spans="1:35" ht="15">
      <c r="A25" s="45">
        <v>133</v>
      </c>
      <c r="B25" s="45">
        <v>6</v>
      </c>
      <c r="C25" s="45">
        <v>1</v>
      </c>
      <c r="Z25" s="227"/>
      <c r="AA25" s="228"/>
    </row>
    <row r="26" spans="1:35" ht="15">
      <c r="A26" s="45">
        <v>190</v>
      </c>
      <c r="B26" s="45">
        <v>9</v>
      </c>
      <c r="C26" s="45">
        <v>0</v>
      </c>
      <c r="Z26" s="183"/>
    </row>
    <row r="27" spans="1:35" ht="15">
      <c r="A27" s="45">
        <v>166</v>
      </c>
      <c r="B27" s="45">
        <v>4</v>
      </c>
      <c r="C27" s="45">
        <v>0</v>
      </c>
      <c r="Z27" s="183"/>
    </row>
    <row r="28" spans="1:35" ht="15">
      <c r="A28" s="45">
        <v>72</v>
      </c>
      <c r="B28" s="45">
        <v>9</v>
      </c>
      <c r="C28" s="45">
        <v>1</v>
      </c>
    </row>
    <row r="29" spans="1:35" ht="15">
      <c r="A29" s="45">
        <v>68</v>
      </c>
      <c r="B29" s="45">
        <v>2</v>
      </c>
      <c r="C29" s="45">
        <v>1</v>
      </c>
      <c r="Y29" s="221" t="s">
        <v>356</v>
      </c>
      <c r="Z29" s="221"/>
    </row>
    <row r="30" spans="1:35" ht="15">
      <c r="A30" s="45">
        <v>199</v>
      </c>
      <c r="B30" s="45">
        <v>10</v>
      </c>
      <c r="C30" s="45">
        <v>1</v>
      </c>
      <c r="Y30" t="s">
        <v>357</v>
      </c>
      <c r="AA30" s="142">
        <f>(Z9/AB9)^2 + (1-(Z9/AB9))^2</f>
        <v>0.59102222222222234</v>
      </c>
      <c r="AC30" s="226" t="s">
        <v>359</v>
      </c>
      <c r="AD30" s="226"/>
      <c r="AE30" s="226"/>
      <c r="AF30" s="226"/>
      <c r="AG30" s="226"/>
      <c r="AH30" s="226"/>
      <c r="AI30" s="226"/>
    </row>
    <row r="31" spans="1:35" ht="15">
      <c r="A31" s="45">
        <v>55</v>
      </c>
      <c r="B31" s="45">
        <v>6</v>
      </c>
      <c r="C31" s="45">
        <v>0</v>
      </c>
      <c r="AC31" s="226"/>
      <c r="AD31" s="226"/>
      <c r="AE31" s="226"/>
      <c r="AF31" s="226"/>
      <c r="AG31" s="226"/>
      <c r="AH31" s="226"/>
      <c r="AI31" s="226"/>
    </row>
    <row r="32" spans="1:35" ht="15">
      <c r="A32" s="45">
        <v>128</v>
      </c>
      <c r="B32" s="45">
        <v>9</v>
      </c>
      <c r="C32" s="45">
        <v>1</v>
      </c>
      <c r="AC32" s="226"/>
      <c r="AD32" s="226"/>
      <c r="AE32" s="226"/>
      <c r="AF32" s="226"/>
      <c r="AG32" s="226"/>
      <c r="AH32" s="226"/>
      <c r="AI32" s="226"/>
    </row>
    <row r="33" spans="1:35" ht="15">
      <c r="A33" s="45">
        <v>79</v>
      </c>
      <c r="B33" s="45">
        <v>4</v>
      </c>
      <c r="C33" s="45">
        <v>0</v>
      </c>
      <c r="AC33" s="226"/>
      <c r="AD33" s="226"/>
      <c r="AE33" s="226"/>
      <c r="AF33" s="226"/>
      <c r="AG33" s="226"/>
      <c r="AH33" s="226"/>
      <c r="AI33" s="226"/>
    </row>
    <row r="34" spans="1:35" ht="15">
      <c r="A34" s="45">
        <v>182</v>
      </c>
      <c r="B34" s="45">
        <v>1</v>
      </c>
      <c r="C34" s="45">
        <v>0</v>
      </c>
      <c r="Y34" t="s">
        <v>358</v>
      </c>
      <c r="AA34" s="142">
        <f>AA30+(0.25*AA30)</f>
        <v>0.73877777777777798</v>
      </c>
      <c r="AC34" s="226" t="s">
        <v>413</v>
      </c>
      <c r="AD34" s="226"/>
      <c r="AE34" s="226"/>
      <c r="AF34" s="226"/>
      <c r="AG34" s="226"/>
      <c r="AH34" s="226"/>
      <c r="AI34" s="226"/>
    </row>
    <row r="35" spans="1:35" ht="15">
      <c r="A35" s="45">
        <v>181</v>
      </c>
      <c r="B35" s="45">
        <v>6</v>
      </c>
      <c r="C35" s="45">
        <v>0</v>
      </c>
      <c r="AC35" s="226"/>
      <c r="AD35" s="226"/>
      <c r="AE35" s="226"/>
      <c r="AF35" s="226"/>
      <c r="AG35" s="226"/>
      <c r="AH35" s="226"/>
      <c r="AI35" s="226"/>
    </row>
    <row r="36" spans="1:35" ht="15">
      <c r="A36" s="45">
        <v>42</v>
      </c>
      <c r="B36" s="45">
        <v>8</v>
      </c>
      <c r="C36" s="45">
        <v>1</v>
      </c>
      <c r="AC36" s="226"/>
      <c r="AD36" s="226"/>
      <c r="AE36" s="226"/>
      <c r="AF36" s="226"/>
      <c r="AG36" s="226"/>
      <c r="AH36" s="226"/>
      <c r="AI36" s="226"/>
    </row>
    <row r="37" spans="1:35" ht="15">
      <c r="A37" s="45">
        <v>89</v>
      </c>
      <c r="B37" s="45">
        <v>6</v>
      </c>
      <c r="C37" s="45">
        <v>0</v>
      </c>
      <c r="AC37" s="226"/>
      <c r="AD37" s="226"/>
      <c r="AE37" s="226"/>
      <c r="AF37" s="226"/>
      <c r="AG37" s="226"/>
      <c r="AH37" s="226"/>
      <c r="AI37" s="226"/>
    </row>
    <row r="38" spans="1:35" ht="15">
      <c r="A38" s="45">
        <v>164</v>
      </c>
      <c r="B38" s="45">
        <v>2</v>
      </c>
      <c r="C38" s="45">
        <v>0</v>
      </c>
      <c r="AC38" s="226"/>
      <c r="AD38" s="226"/>
      <c r="AE38" s="226"/>
      <c r="AF38" s="226"/>
      <c r="AG38" s="226"/>
      <c r="AH38" s="226"/>
      <c r="AI38" s="226"/>
    </row>
    <row r="39" spans="1:35" ht="15">
      <c r="A39" s="45">
        <v>86</v>
      </c>
      <c r="B39" s="45">
        <v>3</v>
      </c>
      <c r="C39" s="45">
        <v>0</v>
      </c>
      <c r="AC39" s="225" t="s">
        <v>417</v>
      </c>
      <c r="AD39" s="225"/>
      <c r="AE39" s="225"/>
    </row>
    <row r="40" spans="1:35" ht="15">
      <c r="A40" s="45">
        <v>65</v>
      </c>
      <c r="B40" s="45">
        <v>5</v>
      </c>
      <c r="C40" s="45">
        <v>1</v>
      </c>
    </row>
    <row r="41" spans="1:35" ht="15">
      <c r="A41" s="45">
        <v>49</v>
      </c>
      <c r="B41" s="45">
        <v>3</v>
      </c>
      <c r="C41" s="45">
        <v>0</v>
      </c>
    </row>
    <row r="42" spans="1:35" ht="15">
      <c r="A42" s="45">
        <v>94</v>
      </c>
      <c r="B42" s="45">
        <v>3</v>
      </c>
      <c r="C42" s="45">
        <v>1</v>
      </c>
    </row>
    <row r="43" spans="1:35" ht="15">
      <c r="A43" s="45">
        <v>37</v>
      </c>
      <c r="B43" s="45">
        <v>5</v>
      </c>
      <c r="C43" s="45">
        <v>0</v>
      </c>
    </row>
    <row r="44" spans="1:35" ht="15">
      <c r="A44" s="45">
        <v>173</v>
      </c>
      <c r="B44" s="45">
        <v>6</v>
      </c>
      <c r="C44" s="45">
        <v>0</v>
      </c>
    </row>
    <row r="45" spans="1:35" ht="15">
      <c r="A45" s="45">
        <v>171</v>
      </c>
      <c r="B45" s="45">
        <v>5</v>
      </c>
      <c r="C45" s="45">
        <v>0</v>
      </c>
    </row>
    <row r="46" spans="1:35" ht="15">
      <c r="A46" s="45">
        <v>144</v>
      </c>
      <c r="B46" s="45">
        <v>3</v>
      </c>
      <c r="C46" s="45">
        <v>0</v>
      </c>
    </row>
    <row r="47" spans="1:35" ht="15">
      <c r="A47" s="45">
        <v>172</v>
      </c>
      <c r="B47" s="45">
        <v>5</v>
      </c>
      <c r="C47" s="45">
        <v>0</v>
      </c>
    </row>
    <row r="48" spans="1:35" ht="15">
      <c r="A48" s="45">
        <v>121</v>
      </c>
      <c r="B48" s="45">
        <v>3</v>
      </c>
      <c r="C48" s="45">
        <v>0</v>
      </c>
    </row>
    <row r="49" spans="1:3" ht="15">
      <c r="A49" s="45">
        <v>127</v>
      </c>
      <c r="B49" s="45">
        <v>3</v>
      </c>
      <c r="C49" s="45">
        <v>0</v>
      </c>
    </row>
    <row r="50" spans="1:3" ht="15">
      <c r="A50" s="45">
        <v>95</v>
      </c>
      <c r="B50" s="45">
        <v>6</v>
      </c>
      <c r="C50" s="45">
        <v>0</v>
      </c>
    </row>
    <row r="51" spans="1:3" ht="15">
      <c r="A51" s="45">
        <v>61</v>
      </c>
      <c r="B51" s="45">
        <v>5</v>
      </c>
      <c r="C51" s="45">
        <v>0</v>
      </c>
    </row>
    <row r="52" spans="1:3" ht="15">
      <c r="A52" s="45">
        <v>115</v>
      </c>
      <c r="B52" s="45">
        <v>6</v>
      </c>
      <c r="C52" s="45">
        <v>1</v>
      </c>
    </row>
    <row r="53" spans="1:3" ht="15">
      <c r="A53" s="45">
        <v>80</v>
      </c>
      <c r="B53" s="45">
        <v>2</v>
      </c>
      <c r="C53" s="45">
        <v>0</v>
      </c>
    </row>
    <row r="54" spans="1:3" ht="15">
      <c r="A54" s="45">
        <v>182</v>
      </c>
      <c r="B54" s="45">
        <v>4</v>
      </c>
      <c r="C54" s="45">
        <v>0</v>
      </c>
    </row>
    <row r="55" spans="1:3" ht="15">
      <c r="A55" s="45">
        <v>92</v>
      </c>
      <c r="B55" s="45">
        <v>7</v>
      </c>
      <c r="C55" s="45">
        <v>0</v>
      </c>
    </row>
    <row r="56" spans="1:3" ht="15">
      <c r="A56" s="45">
        <v>154</v>
      </c>
      <c r="B56" s="45">
        <v>6</v>
      </c>
      <c r="C56" s="45">
        <v>0</v>
      </c>
    </row>
    <row r="57" spans="1:3" ht="15">
      <c r="A57" s="45">
        <v>179</v>
      </c>
      <c r="B57" s="45">
        <v>5</v>
      </c>
      <c r="C57" s="45">
        <v>0</v>
      </c>
    </row>
    <row r="58" spans="1:3" ht="15">
      <c r="A58" s="45">
        <v>87</v>
      </c>
      <c r="B58" s="45">
        <v>4</v>
      </c>
      <c r="C58" s="45">
        <v>0</v>
      </c>
    </row>
    <row r="59" spans="1:3" ht="15">
      <c r="A59" s="45">
        <v>87</v>
      </c>
      <c r="B59" s="45">
        <v>3</v>
      </c>
      <c r="C59" s="45">
        <v>1</v>
      </c>
    </row>
    <row r="60" spans="1:3" ht="15">
      <c r="A60" s="45">
        <v>115</v>
      </c>
      <c r="B60" s="45">
        <v>3</v>
      </c>
      <c r="C60" s="45">
        <v>0</v>
      </c>
    </row>
    <row r="61" spans="1:3" ht="15">
      <c r="A61" s="45">
        <v>78</v>
      </c>
      <c r="B61" s="45">
        <v>7</v>
      </c>
      <c r="C61" s="45">
        <v>0</v>
      </c>
    </row>
    <row r="62" spans="1:3" ht="15">
      <c r="A62" s="45">
        <v>199</v>
      </c>
      <c r="B62" s="45">
        <v>7</v>
      </c>
      <c r="C62" s="45">
        <v>1</v>
      </c>
    </row>
    <row r="63" spans="1:3" ht="15">
      <c r="A63" s="45">
        <v>99</v>
      </c>
      <c r="B63" s="45">
        <v>6</v>
      </c>
      <c r="C63" s="45">
        <v>0</v>
      </c>
    </row>
    <row r="64" spans="1:3" ht="15">
      <c r="A64" s="45">
        <v>44</v>
      </c>
      <c r="B64" s="45">
        <v>6</v>
      </c>
      <c r="C64" s="45">
        <v>1</v>
      </c>
    </row>
    <row r="65" spans="1:3" ht="15">
      <c r="A65" s="45">
        <v>83</v>
      </c>
      <c r="B65" s="45">
        <v>7</v>
      </c>
      <c r="C65" s="45">
        <v>1</v>
      </c>
    </row>
    <row r="66" spans="1:3" ht="15">
      <c r="A66" s="45">
        <v>130</v>
      </c>
      <c r="B66" s="45">
        <v>8</v>
      </c>
      <c r="C66" s="45">
        <v>1</v>
      </c>
    </row>
    <row r="67" spans="1:3" ht="15">
      <c r="A67" s="45">
        <v>37</v>
      </c>
      <c r="B67" s="45">
        <v>6</v>
      </c>
      <c r="C67" s="45">
        <v>1</v>
      </c>
    </row>
    <row r="68" spans="1:3" ht="15">
      <c r="A68" s="45">
        <v>82</v>
      </c>
      <c r="B68" s="45">
        <v>3</v>
      </c>
      <c r="C68" s="45">
        <v>1</v>
      </c>
    </row>
    <row r="69" spans="1:3" ht="15">
      <c r="A69" s="45">
        <v>89</v>
      </c>
      <c r="B69" s="45">
        <v>7</v>
      </c>
      <c r="C69" s="45">
        <v>1</v>
      </c>
    </row>
    <row r="70" spans="1:3" ht="15">
      <c r="A70" s="45">
        <v>137</v>
      </c>
      <c r="B70" s="45">
        <v>5</v>
      </c>
      <c r="C70" s="45">
        <v>0</v>
      </c>
    </row>
    <row r="71" spans="1:3" ht="15">
      <c r="A71" s="45">
        <v>34</v>
      </c>
      <c r="B71" s="45">
        <v>5</v>
      </c>
      <c r="C71" s="45">
        <v>0</v>
      </c>
    </row>
    <row r="72" spans="1:3" ht="15">
      <c r="A72" s="45">
        <v>132</v>
      </c>
      <c r="B72" s="45">
        <v>7</v>
      </c>
      <c r="C72" s="45">
        <v>0</v>
      </c>
    </row>
    <row r="73" spans="1:3" ht="15">
      <c r="A73" s="45">
        <v>35</v>
      </c>
      <c r="B73" s="45">
        <v>4</v>
      </c>
      <c r="C73" s="45">
        <v>0</v>
      </c>
    </row>
    <row r="74" spans="1:3" ht="15">
      <c r="A74" s="45">
        <v>138</v>
      </c>
      <c r="B74" s="45">
        <v>9</v>
      </c>
      <c r="C74" s="45">
        <v>1</v>
      </c>
    </row>
    <row r="75" spans="1:3" ht="15">
      <c r="A75" s="45">
        <v>145</v>
      </c>
      <c r="B75" s="45">
        <v>4</v>
      </c>
      <c r="C75" s="45">
        <v>0</v>
      </c>
    </row>
    <row r="76" spans="1:3" ht="15">
      <c r="A76" s="45">
        <v>123</v>
      </c>
      <c r="B76" s="45">
        <v>5</v>
      </c>
      <c r="C76" s="45">
        <v>0</v>
      </c>
    </row>
    <row r="77" spans="1:3" ht="15">
      <c r="A77" s="45">
        <v>76</v>
      </c>
      <c r="B77" s="45">
        <v>2</v>
      </c>
      <c r="C77" s="45">
        <v>0</v>
      </c>
    </row>
    <row r="78" spans="1:3" ht="15">
      <c r="A78" s="45">
        <v>128</v>
      </c>
      <c r="B78" s="45">
        <v>6</v>
      </c>
      <c r="C78" s="45">
        <v>0</v>
      </c>
    </row>
    <row r="79" spans="1:3" ht="15">
      <c r="A79" s="45">
        <v>84</v>
      </c>
      <c r="B79" s="45">
        <v>3</v>
      </c>
      <c r="C79" s="45">
        <v>0</v>
      </c>
    </row>
    <row r="80" spans="1:3" ht="15">
      <c r="A80" s="45">
        <v>197</v>
      </c>
      <c r="B80" s="45">
        <v>6</v>
      </c>
      <c r="C80" s="45">
        <v>0</v>
      </c>
    </row>
    <row r="81" spans="1:3" ht="15">
      <c r="A81" s="45">
        <v>81</v>
      </c>
      <c r="B81" s="45">
        <v>2</v>
      </c>
      <c r="C81" s="45">
        <v>0</v>
      </c>
    </row>
    <row r="82" spans="1:3" ht="15">
      <c r="A82" s="45">
        <v>173</v>
      </c>
      <c r="B82" s="45">
        <v>3</v>
      </c>
      <c r="C82" s="45">
        <v>0</v>
      </c>
    </row>
    <row r="83" spans="1:3" ht="15">
      <c r="A83" s="45">
        <v>42</v>
      </c>
      <c r="B83" s="45">
        <v>5</v>
      </c>
      <c r="C83" s="45">
        <v>0</v>
      </c>
    </row>
    <row r="84" spans="1:3" ht="15">
      <c r="A84" s="45">
        <v>143</v>
      </c>
      <c r="B84" s="45">
        <v>3</v>
      </c>
      <c r="C84" s="45">
        <v>1</v>
      </c>
    </row>
    <row r="85" spans="1:3" ht="15">
      <c r="A85" s="45">
        <v>153</v>
      </c>
      <c r="B85" s="45">
        <v>4</v>
      </c>
      <c r="C85" s="45">
        <v>0</v>
      </c>
    </row>
    <row r="86" spans="1:3" ht="15">
      <c r="A86" s="45">
        <v>135</v>
      </c>
      <c r="B86" s="45">
        <v>5</v>
      </c>
      <c r="C86" s="45">
        <v>0</v>
      </c>
    </row>
    <row r="87" spans="1:3" ht="15">
      <c r="A87" s="45">
        <v>187</v>
      </c>
      <c r="B87" s="45">
        <v>6</v>
      </c>
      <c r="C87" s="45">
        <v>0</v>
      </c>
    </row>
    <row r="88" spans="1:3" ht="15">
      <c r="A88" s="45">
        <v>176</v>
      </c>
      <c r="B88" s="45">
        <v>3</v>
      </c>
      <c r="C88" s="45">
        <v>0</v>
      </c>
    </row>
    <row r="89" spans="1:3" ht="15">
      <c r="A89" s="45">
        <v>174</v>
      </c>
      <c r="B89" s="45">
        <v>3</v>
      </c>
      <c r="C89" s="45">
        <v>0</v>
      </c>
    </row>
    <row r="90" spans="1:3" ht="15">
      <c r="A90" s="45">
        <v>149</v>
      </c>
      <c r="B90" s="45">
        <v>4</v>
      </c>
      <c r="C90" s="45">
        <v>0</v>
      </c>
    </row>
    <row r="91" spans="1:3" ht="15">
      <c r="A91" s="45">
        <v>92</v>
      </c>
      <c r="B91" s="45">
        <v>5</v>
      </c>
      <c r="C91" s="45">
        <v>0</v>
      </c>
    </row>
    <row r="92" spans="1:3" ht="15">
      <c r="A92" s="45">
        <v>48</v>
      </c>
      <c r="B92" s="45">
        <v>4</v>
      </c>
      <c r="C92" s="45">
        <v>0</v>
      </c>
    </row>
    <row r="93" spans="1:3" ht="15">
      <c r="A93" s="45">
        <v>121</v>
      </c>
      <c r="B93" s="45">
        <v>2</v>
      </c>
      <c r="C93" s="45">
        <v>0</v>
      </c>
    </row>
    <row r="94" spans="1:3" ht="15">
      <c r="A94" s="45">
        <v>87</v>
      </c>
      <c r="B94" s="45">
        <v>6</v>
      </c>
      <c r="C94" s="45">
        <v>1</v>
      </c>
    </row>
    <row r="95" spans="1:3" ht="15">
      <c r="A95" s="45">
        <v>119</v>
      </c>
      <c r="B95" s="45">
        <v>6</v>
      </c>
      <c r="C95" s="45">
        <v>1</v>
      </c>
    </row>
    <row r="96" spans="1:3" ht="15">
      <c r="A96" s="45">
        <v>146</v>
      </c>
      <c r="B96" s="45">
        <v>8</v>
      </c>
      <c r="C96" s="45">
        <v>0</v>
      </c>
    </row>
    <row r="97" spans="1:3" ht="15">
      <c r="A97" s="45">
        <v>91</v>
      </c>
      <c r="B97" s="45">
        <v>1</v>
      </c>
      <c r="C97" s="45">
        <v>0</v>
      </c>
    </row>
    <row r="98" spans="1:3" ht="15">
      <c r="A98" s="45">
        <v>52</v>
      </c>
      <c r="B98" s="45">
        <v>6</v>
      </c>
      <c r="C98" s="45">
        <v>0</v>
      </c>
    </row>
    <row r="99" spans="1:3" ht="15">
      <c r="A99" s="45">
        <v>156</v>
      </c>
      <c r="B99" s="45">
        <v>2</v>
      </c>
      <c r="C99" s="45">
        <v>0</v>
      </c>
    </row>
    <row r="100" spans="1:3" ht="15">
      <c r="A100" s="45">
        <v>166</v>
      </c>
      <c r="B100" s="45">
        <v>5</v>
      </c>
      <c r="C100" s="45">
        <v>0</v>
      </c>
    </row>
    <row r="101" spans="1:3" ht="15">
      <c r="A101" s="45">
        <v>169</v>
      </c>
      <c r="B101" s="45">
        <v>2</v>
      </c>
      <c r="C101" s="45">
        <v>0</v>
      </c>
    </row>
    <row r="102" spans="1:3" ht="15">
      <c r="A102" s="45">
        <v>158</v>
      </c>
      <c r="B102" s="45">
        <v>6</v>
      </c>
      <c r="C102" s="45">
        <v>0</v>
      </c>
    </row>
    <row r="103" spans="1:3" ht="15">
      <c r="A103" s="45">
        <v>87</v>
      </c>
      <c r="B103" s="45">
        <v>4</v>
      </c>
      <c r="C103" s="45">
        <v>0</v>
      </c>
    </row>
    <row r="104" spans="1:3" ht="15">
      <c r="A104" s="45">
        <v>151</v>
      </c>
      <c r="B104" s="45">
        <v>3</v>
      </c>
      <c r="C104" s="45">
        <v>0</v>
      </c>
    </row>
    <row r="105" spans="1:3" ht="15">
      <c r="A105" s="45">
        <v>30</v>
      </c>
      <c r="B105" s="45">
        <v>5</v>
      </c>
      <c r="C105" s="45">
        <v>0</v>
      </c>
    </row>
    <row r="106" spans="1:3" ht="15">
      <c r="A106" s="45">
        <v>63</v>
      </c>
      <c r="B106" s="45">
        <v>6</v>
      </c>
      <c r="C106" s="45">
        <v>1</v>
      </c>
    </row>
    <row r="107" spans="1:3" ht="15">
      <c r="A107" s="45">
        <v>125</v>
      </c>
      <c r="B107" s="45">
        <v>3</v>
      </c>
      <c r="C107" s="45">
        <v>0</v>
      </c>
    </row>
    <row r="108" spans="1:3" ht="15">
      <c r="A108" s="45">
        <v>155</v>
      </c>
      <c r="B108" s="45">
        <v>4</v>
      </c>
      <c r="C108" s="45">
        <v>0</v>
      </c>
    </row>
    <row r="109" spans="1:3" ht="15">
      <c r="A109" s="45">
        <v>147</v>
      </c>
      <c r="B109" s="45">
        <v>8</v>
      </c>
      <c r="C109" s="45">
        <v>1</v>
      </c>
    </row>
    <row r="110" spans="1:3" ht="15">
      <c r="A110" s="45">
        <v>77</v>
      </c>
      <c r="B110" s="45">
        <v>4</v>
      </c>
      <c r="C110" s="45">
        <v>0</v>
      </c>
    </row>
    <row r="111" spans="1:3" ht="15">
      <c r="A111" s="45">
        <v>118</v>
      </c>
      <c r="B111" s="45">
        <v>10</v>
      </c>
      <c r="C111" s="45">
        <v>0</v>
      </c>
    </row>
    <row r="112" spans="1:3" ht="15">
      <c r="A112" s="45">
        <v>146</v>
      </c>
      <c r="B112" s="45">
        <v>4</v>
      </c>
      <c r="C112" s="45">
        <v>0</v>
      </c>
    </row>
    <row r="113" spans="1:3" ht="15">
      <c r="A113" s="45">
        <v>158</v>
      </c>
      <c r="B113" s="45">
        <v>5</v>
      </c>
      <c r="C113" s="45">
        <v>0</v>
      </c>
    </row>
    <row r="114" spans="1:3" ht="15">
      <c r="A114" s="45">
        <v>45</v>
      </c>
      <c r="B114" s="45">
        <v>10</v>
      </c>
      <c r="C114" s="45">
        <v>0</v>
      </c>
    </row>
    <row r="115" spans="1:3" ht="15">
      <c r="A115" s="45">
        <v>98</v>
      </c>
      <c r="B115" s="45">
        <v>3</v>
      </c>
      <c r="C115" s="45">
        <v>0</v>
      </c>
    </row>
    <row r="116" spans="1:3" ht="15">
      <c r="A116" s="45">
        <v>51</v>
      </c>
      <c r="B116" s="45">
        <v>4</v>
      </c>
      <c r="C116" s="45">
        <v>1</v>
      </c>
    </row>
    <row r="117" spans="1:3" ht="15">
      <c r="A117" s="45">
        <v>122</v>
      </c>
      <c r="B117" s="45">
        <v>7</v>
      </c>
      <c r="C117" s="45">
        <v>1</v>
      </c>
    </row>
    <row r="118" spans="1:3" ht="15">
      <c r="A118" s="45">
        <v>105</v>
      </c>
      <c r="B118" s="45">
        <v>5</v>
      </c>
      <c r="C118" s="45">
        <v>0</v>
      </c>
    </row>
    <row r="119" spans="1:3" ht="15">
      <c r="A119" s="45">
        <v>183</v>
      </c>
      <c r="B119" s="45">
        <v>10</v>
      </c>
      <c r="C119" s="45">
        <v>0</v>
      </c>
    </row>
    <row r="120" spans="1:3" ht="15">
      <c r="A120" s="45">
        <v>173</v>
      </c>
      <c r="B120" s="45">
        <v>4</v>
      </c>
      <c r="C120" s="45">
        <v>0</v>
      </c>
    </row>
    <row r="121" spans="1:3" ht="15">
      <c r="A121" s="45">
        <v>115</v>
      </c>
      <c r="B121" s="45">
        <v>2</v>
      </c>
      <c r="C121" s="45">
        <v>0</v>
      </c>
    </row>
    <row r="122" spans="1:3" ht="15">
      <c r="A122" s="45">
        <v>58</v>
      </c>
      <c r="B122" s="45">
        <v>3</v>
      </c>
      <c r="C122" s="45">
        <v>0</v>
      </c>
    </row>
    <row r="123" spans="1:3" ht="15">
      <c r="A123" s="45">
        <v>98</v>
      </c>
      <c r="B123" s="45">
        <v>5</v>
      </c>
      <c r="C123" s="45">
        <v>0</v>
      </c>
    </row>
    <row r="124" spans="1:3" ht="15">
      <c r="A124" s="45">
        <v>76</v>
      </c>
      <c r="B124" s="45">
        <v>8</v>
      </c>
      <c r="C124" s="45">
        <v>0</v>
      </c>
    </row>
    <row r="125" spans="1:3" ht="15">
      <c r="A125" s="45">
        <v>123</v>
      </c>
      <c r="B125" s="45">
        <v>4</v>
      </c>
      <c r="C125" s="45">
        <v>0</v>
      </c>
    </row>
    <row r="126" spans="1:3" ht="15">
      <c r="A126" s="45">
        <v>173</v>
      </c>
      <c r="B126" s="45">
        <v>3</v>
      </c>
      <c r="C126" s="45">
        <v>1</v>
      </c>
    </row>
    <row r="127" spans="1:3" ht="15">
      <c r="A127" s="45">
        <v>114</v>
      </c>
      <c r="B127" s="45">
        <v>8</v>
      </c>
      <c r="C127" s="45">
        <v>0</v>
      </c>
    </row>
    <row r="128" spans="1:3" ht="15">
      <c r="A128" s="45">
        <v>68</v>
      </c>
      <c r="B128" s="45">
        <v>6</v>
      </c>
      <c r="C128" s="45">
        <v>1</v>
      </c>
    </row>
    <row r="129" spans="1:3" ht="15">
      <c r="A129" s="45">
        <v>129</v>
      </c>
      <c r="B129" s="45">
        <v>8</v>
      </c>
      <c r="C129" s="45">
        <v>0</v>
      </c>
    </row>
    <row r="130" spans="1:3" ht="15">
      <c r="A130" s="45">
        <v>62</v>
      </c>
      <c r="B130" s="45">
        <v>3</v>
      </c>
      <c r="C130" s="45">
        <v>1</v>
      </c>
    </row>
    <row r="131" spans="1:3" ht="15">
      <c r="A131" s="45">
        <v>130</v>
      </c>
      <c r="B131" s="45">
        <v>3</v>
      </c>
      <c r="C131" s="45">
        <v>0</v>
      </c>
    </row>
    <row r="132" spans="1:3" ht="15">
      <c r="A132" s="45">
        <v>52</v>
      </c>
      <c r="B132" s="45">
        <v>5</v>
      </c>
      <c r="C132" s="45">
        <v>0</v>
      </c>
    </row>
    <row r="133" spans="1:3" ht="15">
      <c r="A133" s="45">
        <v>39</v>
      </c>
      <c r="B133" s="45">
        <v>11</v>
      </c>
      <c r="C133" s="45">
        <v>1</v>
      </c>
    </row>
    <row r="134" spans="1:3" ht="15">
      <c r="A134" s="45">
        <v>98</v>
      </c>
      <c r="B134" s="45">
        <v>7</v>
      </c>
      <c r="C134" s="45">
        <v>0</v>
      </c>
    </row>
    <row r="135" spans="1:3" ht="15">
      <c r="A135" s="45">
        <v>129</v>
      </c>
      <c r="B135" s="45">
        <v>4</v>
      </c>
      <c r="C135" s="45">
        <v>0</v>
      </c>
    </row>
    <row r="136" spans="1:3" ht="15">
      <c r="A136" s="45">
        <v>63</v>
      </c>
      <c r="B136" s="45">
        <v>3</v>
      </c>
      <c r="C136" s="45">
        <v>0</v>
      </c>
    </row>
    <row r="137" spans="1:3" ht="15">
      <c r="A137" s="45">
        <v>167</v>
      </c>
      <c r="B137" s="45">
        <v>8</v>
      </c>
      <c r="C137" s="45">
        <v>0</v>
      </c>
    </row>
    <row r="138" spans="1:3" ht="15">
      <c r="A138" s="45">
        <v>176</v>
      </c>
      <c r="B138" s="45">
        <v>8</v>
      </c>
      <c r="C138" s="45">
        <v>1</v>
      </c>
    </row>
    <row r="139" spans="1:3" ht="15">
      <c r="A139" s="45">
        <v>125</v>
      </c>
      <c r="B139" s="45">
        <v>3</v>
      </c>
      <c r="C139" s="45">
        <v>0</v>
      </c>
    </row>
    <row r="140" spans="1:3" ht="15">
      <c r="A140" s="45">
        <v>30</v>
      </c>
      <c r="B140" s="45">
        <v>3</v>
      </c>
      <c r="C140" s="45">
        <v>1</v>
      </c>
    </row>
    <row r="141" spans="1:3" ht="15">
      <c r="A141" s="45">
        <v>98</v>
      </c>
      <c r="B141" s="45">
        <v>6</v>
      </c>
      <c r="C141" s="45">
        <v>1</v>
      </c>
    </row>
    <row r="142" spans="1:3" ht="15">
      <c r="A142" s="45">
        <v>33</v>
      </c>
      <c r="B142" s="45">
        <v>2</v>
      </c>
      <c r="C142" s="45">
        <v>1</v>
      </c>
    </row>
    <row r="143" spans="1:3" ht="15">
      <c r="A143" s="45">
        <v>45</v>
      </c>
      <c r="B143" s="45">
        <v>7</v>
      </c>
      <c r="C143" s="45">
        <v>0</v>
      </c>
    </row>
    <row r="144" spans="1:3" ht="15">
      <c r="A144" s="45">
        <v>53</v>
      </c>
      <c r="B144" s="45">
        <v>5</v>
      </c>
      <c r="C144" s="45">
        <v>0</v>
      </c>
    </row>
    <row r="145" spans="1:3" ht="15">
      <c r="A145" s="45">
        <v>109</v>
      </c>
      <c r="B145" s="45">
        <v>5</v>
      </c>
      <c r="C145" s="45">
        <v>0</v>
      </c>
    </row>
    <row r="146" spans="1:3" ht="15">
      <c r="A146" s="45">
        <v>31</v>
      </c>
      <c r="B146" s="45">
        <v>6</v>
      </c>
      <c r="C146" s="45">
        <v>0</v>
      </c>
    </row>
    <row r="147" spans="1:3" ht="15">
      <c r="A147" s="45">
        <v>157</v>
      </c>
      <c r="B147" s="45">
        <v>1</v>
      </c>
      <c r="C147" s="45">
        <v>1</v>
      </c>
    </row>
    <row r="148" spans="1:3" ht="15">
      <c r="A148" s="45">
        <v>189</v>
      </c>
      <c r="B148" s="45">
        <v>10</v>
      </c>
      <c r="C148" s="45">
        <v>0</v>
      </c>
    </row>
    <row r="149" spans="1:3" ht="15">
      <c r="A149" s="45">
        <v>113</v>
      </c>
      <c r="B149" s="45">
        <v>2</v>
      </c>
      <c r="C149" s="45">
        <v>0</v>
      </c>
    </row>
    <row r="150" spans="1:3" ht="15">
      <c r="A150" s="45">
        <v>181</v>
      </c>
      <c r="B150" s="45">
        <v>5</v>
      </c>
      <c r="C150" s="45">
        <v>0</v>
      </c>
    </row>
    <row r="151" spans="1:3" ht="15">
      <c r="A151" s="45">
        <v>169</v>
      </c>
      <c r="B151" s="45">
        <v>4</v>
      </c>
      <c r="C151" s="45">
        <v>0</v>
      </c>
    </row>
  </sheetData>
  <mergeCells count="10">
    <mergeCell ref="AC39:AE39"/>
    <mergeCell ref="AC14:AI17"/>
    <mergeCell ref="AC34:AI38"/>
    <mergeCell ref="F11:J13"/>
    <mergeCell ref="Z16:Z25"/>
    <mergeCell ref="AA16:AA25"/>
    <mergeCell ref="AC10:AI13"/>
    <mergeCell ref="Y29:Z29"/>
    <mergeCell ref="AC30:AI33"/>
    <mergeCell ref="G14:M14"/>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3B463-096E-4F15-B412-F6D116D75DF6}">
  <sheetPr>
    <tabColor theme="5" tint="0.39997558519241921"/>
  </sheetPr>
  <dimension ref="A1:E151"/>
  <sheetViews>
    <sheetView zoomScaleNormal="100" workbookViewId="0">
      <selection activeCell="E2" sqref="E2"/>
    </sheetView>
  </sheetViews>
  <sheetFormatPr baseColWidth="10" defaultColWidth="9.1640625" defaultRowHeight="15"/>
  <cols>
    <col min="1" max="1" width="8.5" style="46" bestFit="1" customWidth="1"/>
    <col min="2" max="2" width="13.33203125" style="85" bestFit="1" customWidth="1"/>
    <col min="3" max="3" width="19.83203125" style="85" bestFit="1" customWidth="1"/>
    <col min="4" max="4" width="15.5" style="85" bestFit="1" customWidth="1"/>
    <col min="5" max="5" width="9.1640625" style="85" bestFit="1" customWidth="1"/>
    <col min="6" max="16384" width="9.1640625" style="46"/>
  </cols>
  <sheetData>
    <row r="1" spans="1:5" s="86" customFormat="1">
      <c r="A1" s="86" t="s">
        <v>92</v>
      </c>
      <c r="B1" s="86" t="s">
        <v>94</v>
      </c>
      <c r="C1" s="86" t="s">
        <v>95</v>
      </c>
      <c r="D1" s="86" t="s">
        <v>93</v>
      </c>
      <c r="E1" s="86" t="s">
        <v>250</v>
      </c>
    </row>
    <row r="2" spans="1:5">
      <c r="A2" s="82" t="s">
        <v>96</v>
      </c>
      <c r="B2" s="84">
        <v>33</v>
      </c>
      <c r="C2" s="84">
        <v>12</v>
      </c>
      <c r="D2" s="83" t="s">
        <v>97</v>
      </c>
      <c r="E2" s="84" t="s">
        <v>98</v>
      </c>
    </row>
    <row r="3" spans="1:5">
      <c r="A3" s="82" t="s">
        <v>99</v>
      </c>
      <c r="B3" s="84">
        <v>42</v>
      </c>
      <c r="C3" s="84">
        <v>13</v>
      </c>
      <c r="D3" s="83" t="s">
        <v>97</v>
      </c>
      <c r="E3" s="84" t="s">
        <v>98</v>
      </c>
    </row>
    <row r="4" spans="1:5">
      <c r="A4" s="82" t="s">
        <v>101</v>
      </c>
      <c r="B4" s="84">
        <v>32</v>
      </c>
      <c r="C4" s="84">
        <v>8</v>
      </c>
      <c r="D4" s="83" t="s">
        <v>97</v>
      </c>
      <c r="E4" s="84" t="s">
        <v>98</v>
      </c>
    </row>
    <row r="5" spans="1:5">
      <c r="A5" s="82" t="s">
        <v>102</v>
      </c>
      <c r="B5" s="84">
        <v>39</v>
      </c>
      <c r="C5" s="84">
        <v>21</v>
      </c>
      <c r="D5" s="83" t="s">
        <v>103</v>
      </c>
      <c r="E5" s="84" t="s">
        <v>98</v>
      </c>
    </row>
    <row r="6" spans="1:5">
      <c r="A6" s="82" t="s">
        <v>104</v>
      </c>
      <c r="B6" s="84">
        <v>45</v>
      </c>
      <c r="C6" s="84">
        <v>8</v>
      </c>
      <c r="D6" s="83" t="s">
        <v>97</v>
      </c>
      <c r="E6" s="84" t="s">
        <v>100</v>
      </c>
    </row>
    <row r="7" spans="1:5">
      <c r="A7" s="82" t="s">
        <v>105</v>
      </c>
      <c r="B7" s="84">
        <v>39</v>
      </c>
      <c r="C7" s="84">
        <v>11</v>
      </c>
      <c r="D7" s="83" t="s">
        <v>97</v>
      </c>
      <c r="E7" s="84" t="s">
        <v>100</v>
      </c>
    </row>
    <row r="8" spans="1:5">
      <c r="A8" s="82" t="s">
        <v>106</v>
      </c>
      <c r="B8" s="84">
        <v>31</v>
      </c>
      <c r="C8" s="84">
        <v>13</v>
      </c>
      <c r="D8" s="83" t="s">
        <v>103</v>
      </c>
      <c r="E8" s="84" t="s">
        <v>98</v>
      </c>
    </row>
    <row r="9" spans="1:5">
      <c r="A9" s="82" t="s">
        <v>107</v>
      </c>
      <c r="B9" s="84">
        <v>41</v>
      </c>
      <c r="C9" s="84">
        <v>10</v>
      </c>
      <c r="D9" s="83" t="s">
        <v>103</v>
      </c>
      <c r="E9" s="84" t="s">
        <v>98</v>
      </c>
    </row>
    <row r="10" spans="1:5">
      <c r="A10" s="82" t="s">
        <v>108</v>
      </c>
      <c r="B10" s="84">
        <v>38</v>
      </c>
      <c r="C10" s="84">
        <v>12</v>
      </c>
      <c r="D10" s="83" t="s">
        <v>103</v>
      </c>
      <c r="E10" s="84" t="s">
        <v>98</v>
      </c>
    </row>
    <row r="11" spans="1:5">
      <c r="A11" s="82" t="s">
        <v>109</v>
      </c>
      <c r="B11" s="84">
        <v>29</v>
      </c>
      <c r="C11" s="84">
        <v>13</v>
      </c>
      <c r="D11" s="83" t="s">
        <v>103</v>
      </c>
      <c r="E11" s="84" t="s">
        <v>98</v>
      </c>
    </row>
    <row r="12" spans="1:5">
      <c r="A12" s="82" t="s">
        <v>110</v>
      </c>
      <c r="B12" s="84">
        <v>34</v>
      </c>
      <c r="C12" s="84">
        <v>6</v>
      </c>
      <c r="D12" s="83" t="s">
        <v>97</v>
      </c>
      <c r="E12" s="84" t="s">
        <v>100</v>
      </c>
    </row>
    <row r="13" spans="1:5">
      <c r="A13" s="82" t="s">
        <v>111</v>
      </c>
      <c r="B13" s="84">
        <v>33</v>
      </c>
      <c r="C13" s="84">
        <v>16</v>
      </c>
      <c r="D13" s="83" t="s">
        <v>97</v>
      </c>
      <c r="E13" s="84" t="s">
        <v>98</v>
      </c>
    </row>
    <row r="14" spans="1:5">
      <c r="A14" s="82" t="s">
        <v>112</v>
      </c>
      <c r="B14" s="84">
        <v>34</v>
      </c>
      <c r="C14" s="84">
        <v>8</v>
      </c>
      <c r="D14" s="83" t="s">
        <v>103</v>
      </c>
      <c r="E14" s="84" t="s">
        <v>98</v>
      </c>
    </row>
    <row r="15" spans="1:5">
      <c r="A15" s="82" t="s">
        <v>113</v>
      </c>
      <c r="B15" s="84">
        <v>47</v>
      </c>
      <c r="C15" s="84">
        <v>14</v>
      </c>
      <c r="D15" s="83" t="s">
        <v>103</v>
      </c>
      <c r="E15" s="84" t="s">
        <v>98</v>
      </c>
    </row>
    <row r="16" spans="1:5">
      <c r="A16" s="82" t="s">
        <v>114</v>
      </c>
      <c r="B16" s="84">
        <v>38</v>
      </c>
      <c r="C16" s="84">
        <v>10</v>
      </c>
      <c r="D16" s="83" t="s">
        <v>103</v>
      </c>
      <c r="E16" s="84" t="s">
        <v>98</v>
      </c>
    </row>
    <row r="17" spans="1:5">
      <c r="A17" s="82" t="s">
        <v>115</v>
      </c>
      <c r="B17" s="84">
        <v>34</v>
      </c>
      <c r="C17" s="84">
        <v>12</v>
      </c>
      <c r="D17" s="83" t="s">
        <v>103</v>
      </c>
      <c r="E17" s="84" t="s">
        <v>100</v>
      </c>
    </row>
    <row r="18" spans="1:5">
      <c r="A18" s="82" t="s">
        <v>116</v>
      </c>
      <c r="B18" s="84">
        <v>30</v>
      </c>
      <c r="C18" s="84">
        <v>13</v>
      </c>
      <c r="D18" s="83" t="s">
        <v>97</v>
      </c>
      <c r="E18" s="84" t="s">
        <v>98</v>
      </c>
    </row>
    <row r="19" spans="1:5">
      <c r="A19" s="82" t="s">
        <v>117</v>
      </c>
      <c r="B19" s="84">
        <v>44</v>
      </c>
      <c r="C19" s="84">
        <v>8</v>
      </c>
      <c r="D19" s="83" t="s">
        <v>97</v>
      </c>
      <c r="E19" s="84" t="s">
        <v>100</v>
      </c>
    </row>
    <row r="20" spans="1:5">
      <c r="A20" s="82" t="s">
        <v>118</v>
      </c>
      <c r="B20" s="84">
        <v>40</v>
      </c>
      <c r="C20" s="84">
        <v>13</v>
      </c>
      <c r="D20" s="83" t="s">
        <v>103</v>
      </c>
      <c r="E20" s="84" t="s">
        <v>98</v>
      </c>
    </row>
    <row r="21" spans="1:5">
      <c r="A21" s="82" t="s">
        <v>119</v>
      </c>
      <c r="B21" s="84">
        <v>29</v>
      </c>
      <c r="C21" s="84">
        <v>10</v>
      </c>
      <c r="D21" s="83" t="s">
        <v>103</v>
      </c>
      <c r="E21" s="84" t="s">
        <v>100</v>
      </c>
    </row>
    <row r="22" spans="1:5">
      <c r="A22" s="82" t="s">
        <v>120</v>
      </c>
      <c r="B22" s="84">
        <v>36</v>
      </c>
      <c r="C22" s="84">
        <v>4</v>
      </c>
      <c r="D22" s="83" t="s">
        <v>97</v>
      </c>
      <c r="E22" s="84" t="s">
        <v>100</v>
      </c>
    </row>
    <row r="23" spans="1:5">
      <c r="A23" s="82" t="s">
        <v>121</v>
      </c>
      <c r="B23" s="84">
        <v>32</v>
      </c>
      <c r="C23" s="84">
        <v>15</v>
      </c>
      <c r="D23" s="83" t="s">
        <v>103</v>
      </c>
      <c r="E23" s="84" t="s">
        <v>98</v>
      </c>
    </row>
    <row r="24" spans="1:5">
      <c r="A24" s="82" t="s">
        <v>122</v>
      </c>
      <c r="B24" s="84">
        <v>52</v>
      </c>
      <c r="C24" s="84">
        <v>15</v>
      </c>
      <c r="D24" s="83" t="s">
        <v>103</v>
      </c>
      <c r="E24" s="84" t="s">
        <v>100</v>
      </c>
    </row>
    <row r="25" spans="1:5">
      <c r="A25" s="82" t="s">
        <v>123</v>
      </c>
      <c r="B25" s="84">
        <v>41</v>
      </c>
      <c r="C25" s="84">
        <v>4</v>
      </c>
      <c r="D25" s="83" t="s">
        <v>97</v>
      </c>
      <c r="E25" s="84" t="s">
        <v>100</v>
      </c>
    </row>
    <row r="26" spans="1:5">
      <c r="A26" s="82" t="s">
        <v>124</v>
      </c>
      <c r="B26" s="84">
        <v>31</v>
      </c>
      <c r="C26" s="84">
        <v>12</v>
      </c>
      <c r="D26" s="83" t="s">
        <v>103</v>
      </c>
      <c r="E26" s="84" t="s">
        <v>98</v>
      </c>
    </row>
    <row r="27" spans="1:5">
      <c r="A27" s="82" t="s">
        <v>125</v>
      </c>
      <c r="B27" s="84">
        <v>37</v>
      </c>
      <c r="C27" s="84">
        <v>5</v>
      </c>
      <c r="D27" s="83" t="s">
        <v>97</v>
      </c>
      <c r="E27" s="84" t="s">
        <v>100</v>
      </c>
    </row>
    <row r="28" spans="1:5">
      <c r="A28" s="82" t="s">
        <v>126</v>
      </c>
      <c r="B28" s="84">
        <v>37</v>
      </c>
      <c r="C28" s="84">
        <v>13</v>
      </c>
      <c r="D28" s="83" t="s">
        <v>103</v>
      </c>
      <c r="E28" s="84" t="s">
        <v>98</v>
      </c>
    </row>
    <row r="29" spans="1:5">
      <c r="A29" s="82" t="s">
        <v>127</v>
      </c>
      <c r="B29" s="84">
        <v>27</v>
      </c>
      <c r="C29" s="84">
        <v>5</v>
      </c>
      <c r="D29" s="83" t="s">
        <v>97</v>
      </c>
      <c r="E29" s="84" t="s">
        <v>100</v>
      </c>
    </row>
    <row r="30" spans="1:5">
      <c r="A30" s="82" t="s">
        <v>128</v>
      </c>
      <c r="B30" s="84">
        <v>30</v>
      </c>
      <c r="C30" s="84">
        <v>5</v>
      </c>
      <c r="D30" s="83" t="s">
        <v>97</v>
      </c>
      <c r="E30" s="84" t="s">
        <v>100</v>
      </c>
    </row>
    <row r="31" spans="1:5">
      <c r="A31" s="82" t="s">
        <v>129</v>
      </c>
      <c r="B31" s="84">
        <v>38</v>
      </c>
      <c r="C31" s="84">
        <v>11</v>
      </c>
      <c r="D31" s="83" t="s">
        <v>103</v>
      </c>
      <c r="E31" s="84" t="s">
        <v>98</v>
      </c>
    </row>
    <row r="32" spans="1:5">
      <c r="A32" s="82" t="s">
        <v>130</v>
      </c>
      <c r="B32" s="84">
        <v>35</v>
      </c>
      <c r="C32" s="84">
        <v>11</v>
      </c>
      <c r="D32" s="83" t="s">
        <v>103</v>
      </c>
      <c r="E32" s="84" t="s">
        <v>100</v>
      </c>
    </row>
    <row r="33" spans="1:5">
      <c r="A33" s="82" t="s">
        <v>131</v>
      </c>
      <c r="B33" s="84">
        <v>30</v>
      </c>
      <c r="C33" s="84">
        <v>10</v>
      </c>
      <c r="D33" s="83" t="s">
        <v>103</v>
      </c>
      <c r="E33" s="84" t="s">
        <v>98</v>
      </c>
    </row>
    <row r="34" spans="1:5">
      <c r="A34" s="82" t="s">
        <v>132</v>
      </c>
      <c r="B34" s="84">
        <v>34</v>
      </c>
      <c r="C34" s="84">
        <v>6</v>
      </c>
      <c r="D34" s="83" t="s">
        <v>97</v>
      </c>
      <c r="E34" s="84" t="s">
        <v>100</v>
      </c>
    </row>
    <row r="35" spans="1:5">
      <c r="A35" s="82" t="s">
        <v>133</v>
      </c>
      <c r="B35" s="84">
        <v>37</v>
      </c>
      <c r="C35" s="84">
        <v>6</v>
      </c>
      <c r="D35" s="83" t="s">
        <v>103</v>
      </c>
      <c r="E35" s="84" t="s">
        <v>100</v>
      </c>
    </row>
    <row r="36" spans="1:5">
      <c r="A36" s="82" t="s">
        <v>134</v>
      </c>
      <c r="B36" s="84">
        <v>35</v>
      </c>
      <c r="C36" s="84">
        <v>9</v>
      </c>
      <c r="D36" s="83" t="s">
        <v>103</v>
      </c>
      <c r="E36" s="84" t="s">
        <v>100</v>
      </c>
    </row>
    <row r="37" spans="1:5">
      <c r="A37" s="82" t="s">
        <v>135</v>
      </c>
      <c r="B37" s="84">
        <v>33</v>
      </c>
      <c r="C37" s="84">
        <v>6</v>
      </c>
      <c r="D37" s="83" t="s">
        <v>97</v>
      </c>
      <c r="E37" s="84" t="s">
        <v>98</v>
      </c>
    </row>
    <row r="38" spans="1:5">
      <c r="A38" s="82" t="s">
        <v>136</v>
      </c>
      <c r="B38" s="84">
        <v>39</v>
      </c>
      <c r="C38" s="84">
        <v>10</v>
      </c>
      <c r="D38" s="83" t="s">
        <v>97</v>
      </c>
      <c r="E38" s="84" t="s">
        <v>100</v>
      </c>
    </row>
    <row r="39" spans="1:5">
      <c r="A39" s="82" t="s">
        <v>137</v>
      </c>
      <c r="B39" s="84">
        <v>59</v>
      </c>
      <c r="C39" s="84">
        <v>15</v>
      </c>
      <c r="D39" s="83" t="s">
        <v>97</v>
      </c>
      <c r="E39" s="84" t="s">
        <v>100</v>
      </c>
    </row>
    <row r="40" spans="1:5">
      <c r="A40" s="82" t="s">
        <v>138</v>
      </c>
      <c r="B40" s="84">
        <v>30</v>
      </c>
      <c r="C40" s="84">
        <v>13</v>
      </c>
      <c r="D40" s="83" t="s">
        <v>103</v>
      </c>
      <c r="E40" s="84" t="s">
        <v>100</v>
      </c>
    </row>
    <row r="41" spans="1:5">
      <c r="A41" s="82" t="s">
        <v>139</v>
      </c>
      <c r="B41" s="84">
        <v>28</v>
      </c>
      <c r="C41" s="84">
        <v>1</v>
      </c>
      <c r="D41" s="83" t="s">
        <v>97</v>
      </c>
      <c r="E41" s="84" t="s">
        <v>100</v>
      </c>
    </row>
    <row r="42" spans="1:5">
      <c r="A42" s="82" t="s">
        <v>140</v>
      </c>
      <c r="B42" s="84">
        <v>36</v>
      </c>
      <c r="C42" s="84">
        <v>9</v>
      </c>
      <c r="D42" s="83" t="s">
        <v>97</v>
      </c>
      <c r="E42" s="84" t="s">
        <v>98</v>
      </c>
    </row>
    <row r="43" spans="1:5">
      <c r="A43" s="82" t="s">
        <v>141</v>
      </c>
      <c r="B43" s="84">
        <v>40</v>
      </c>
      <c r="C43" s="84">
        <v>8</v>
      </c>
      <c r="D43" s="83" t="s">
        <v>97</v>
      </c>
      <c r="E43" s="84" t="s">
        <v>100</v>
      </c>
    </row>
    <row r="44" spans="1:5">
      <c r="A44" s="82" t="s">
        <v>142</v>
      </c>
      <c r="B44" s="84">
        <v>43</v>
      </c>
      <c r="C44" s="84">
        <v>15</v>
      </c>
      <c r="D44" s="83" t="s">
        <v>97</v>
      </c>
      <c r="E44" s="84" t="s">
        <v>100</v>
      </c>
    </row>
    <row r="45" spans="1:5">
      <c r="A45" s="82" t="s">
        <v>143</v>
      </c>
      <c r="B45" s="84">
        <v>52</v>
      </c>
      <c r="C45" s="84">
        <v>15</v>
      </c>
      <c r="D45" s="83" t="s">
        <v>103</v>
      </c>
      <c r="E45" s="84" t="s">
        <v>100</v>
      </c>
    </row>
    <row r="46" spans="1:5">
      <c r="A46" s="82" t="s">
        <v>144</v>
      </c>
      <c r="B46" s="84">
        <v>45</v>
      </c>
      <c r="C46" s="84">
        <v>9</v>
      </c>
      <c r="D46" s="83" t="s">
        <v>97</v>
      </c>
      <c r="E46" s="84" t="s">
        <v>100</v>
      </c>
    </row>
    <row r="47" spans="1:5">
      <c r="A47" s="82" t="s">
        <v>145</v>
      </c>
      <c r="B47" s="84">
        <v>33</v>
      </c>
      <c r="C47" s="84">
        <v>5</v>
      </c>
      <c r="D47" s="83" t="s">
        <v>97</v>
      </c>
      <c r="E47" s="84" t="s">
        <v>100</v>
      </c>
    </row>
    <row r="48" spans="1:5">
      <c r="A48" s="82" t="s">
        <v>146</v>
      </c>
      <c r="B48" s="84">
        <v>36</v>
      </c>
      <c r="C48" s="84">
        <v>8</v>
      </c>
      <c r="D48" s="83" t="s">
        <v>103</v>
      </c>
      <c r="E48" s="84" t="s">
        <v>100</v>
      </c>
    </row>
    <row r="49" spans="1:5">
      <c r="A49" s="82" t="s">
        <v>147</v>
      </c>
      <c r="B49" s="84">
        <v>36</v>
      </c>
      <c r="C49" s="84">
        <v>8</v>
      </c>
      <c r="D49" s="83" t="s">
        <v>97</v>
      </c>
      <c r="E49" s="84" t="s">
        <v>98</v>
      </c>
    </row>
    <row r="50" spans="1:5">
      <c r="A50" s="82" t="s">
        <v>148</v>
      </c>
      <c r="B50" s="84">
        <v>43</v>
      </c>
      <c r="C50" s="84">
        <v>6</v>
      </c>
      <c r="D50" s="83" t="s">
        <v>103</v>
      </c>
      <c r="E50" s="84" t="s">
        <v>100</v>
      </c>
    </row>
    <row r="51" spans="1:5">
      <c r="A51" s="82" t="s">
        <v>149</v>
      </c>
      <c r="B51" s="84">
        <v>35</v>
      </c>
      <c r="C51" s="84">
        <v>1</v>
      </c>
      <c r="D51" s="83" t="s">
        <v>103</v>
      </c>
      <c r="E51" s="84" t="s">
        <v>100</v>
      </c>
    </row>
    <row r="52" spans="1:5">
      <c r="A52" s="82" t="s">
        <v>150</v>
      </c>
      <c r="B52" s="84">
        <v>49</v>
      </c>
      <c r="C52" s="84">
        <v>7</v>
      </c>
      <c r="D52" s="83" t="s">
        <v>103</v>
      </c>
      <c r="E52" s="84" t="s">
        <v>100</v>
      </c>
    </row>
    <row r="53" spans="1:5">
      <c r="A53" s="82" t="s">
        <v>151</v>
      </c>
      <c r="B53" s="84">
        <v>35</v>
      </c>
      <c r="C53" s="84">
        <v>4</v>
      </c>
      <c r="D53" s="83" t="s">
        <v>103</v>
      </c>
      <c r="E53" s="84" t="s">
        <v>100</v>
      </c>
    </row>
    <row r="54" spans="1:5">
      <c r="A54" s="82" t="s">
        <v>152</v>
      </c>
      <c r="B54" s="84">
        <v>44</v>
      </c>
      <c r="C54" s="84">
        <v>5</v>
      </c>
      <c r="D54" s="83" t="s">
        <v>97</v>
      </c>
      <c r="E54" s="84" t="s">
        <v>100</v>
      </c>
    </row>
    <row r="55" spans="1:5">
      <c r="A55" s="82" t="s">
        <v>153</v>
      </c>
      <c r="B55" s="84">
        <v>29</v>
      </c>
      <c r="C55" s="84">
        <v>2</v>
      </c>
      <c r="D55" s="83" t="s">
        <v>97</v>
      </c>
      <c r="E55" s="84" t="s">
        <v>100</v>
      </c>
    </row>
    <row r="56" spans="1:5">
      <c r="A56" s="82" t="s">
        <v>154</v>
      </c>
      <c r="B56" s="84">
        <v>39</v>
      </c>
      <c r="C56" s="84">
        <v>5</v>
      </c>
      <c r="D56" s="83" t="s">
        <v>97</v>
      </c>
      <c r="E56" s="84" t="s">
        <v>100</v>
      </c>
    </row>
    <row r="57" spans="1:5">
      <c r="A57" s="82" t="s">
        <v>155</v>
      </c>
      <c r="B57" s="84">
        <v>36</v>
      </c>
      <c r="C57" s="84">
        <v>6</v>
      </c>
      <c r="D57" s="83" t="s">
        <v>103</v>
      </c>
      <c r="E57" s="84" t="s">
        <v>100</v>
      </c>
    </row>
    <row r="58" spans="1:5">
      <c r="A58" s="82" t="s">
        <v>156</v>
      </c>
      <c r="B58" s="84">
        <v>37</v>
      </c>
      <c r="C58" s="84">
        <v>9</v>
      </c>
      <c r="D58" s="83" t="s">
        <v>97</v>
      </c>
      <c r="E58" s="84" t="s">
        <v>100</v>
      </c>
    </row>
    <row r="59" spans="1:5">
      <c r="A59" s="82" t="s">
        <v>157</v>
      </c>
      <c r="B59" s="84">
        <v>34</v>
      </c>
      <c r="C59" s="84">
        <v>19</v>
      </c>
      <c r="D59" s="83" t="s">
        <v>103</v>
      </c>
      <c r="E59" s="84" t="s">
        <v>98</v>
      </c>
    </row>
    <row r="60" spans="1:5">
      <c r="A60" s="82" t="s">
        <v>158</v>
      </c>
      <c r="B60" s="84">
        <v>52</v>
      </c>
      <c r="C60" s="84">
        <v>18</v>
      </c>
      <c r="D60" s="83" t="s">
        <v>103</v>
      </c>
      <c r="E60" s="84" t="s">
        <v>98</v>
      </c>
    </row>
    <row r="61" spans="1:5">
      <c r="A61" s="82" t="s">
        <v>159</v>
      </c>
      <c r="B61" s="84">
        <v>45</v>
      </c>
      <c r="C61" s="84">
        <v>10</v>
      </c>
      <c r="D61" s="83" t="s">
        <v>103</v>
      </c>
      <c r="E61" s="84" t="s">
        <v>98</v>
      </c>
    </row>
    <row r="62" spans="1:5">
      <c r="A62" s="82" t="s">
        <v>160</v>
      </c>
      <c r="B62" s="84">
        <v>53</v>
      </c>
      <c r="C62" s="84">
        <v>9</v>
      </c>
      <c r="D62" s="83" t="s">
        <v>103</v>
      </c>
      <c r="E62" s="84" t="s">
        <v>100</v>
      </c>
    </row>
    <row r="63" spans="1:5">
      <c r="A63" s="82" t="s">
        <v>161</v>
      </c>
      <c r="B63" s="84">
        <v>44</v>
      </c>
      <c r="C63" s="84">
        <v>10</v>
      </c>
      <c r="D63" s="83" t="s">
        <v>97</v>
      </c>
      <c r="E63" s="84" t="s">
        <v>100</v>
      </c>
    </row>
    <row r="64" spans="1:5">
      <c r="A64" s="82" t="s">
        <v>162</v>
      </c>
      <c r="B64" s="84">
        <v>46</v>
      </c>
      <c r="C64" s="84">
        <v>3</v>
      </c>
      <c r="D64" s="83" t="s">
        <v>97</v>
      </c>
      <c r="E64" s="84" t="s">
        <v>100</v>
      </c>
    </row>
    <row r="65" spans="1:5">
      <c r="A65" s="82" t="s">
        <v>163</v>
      </c>
      <c r="B65" s="84">
        <v>38</v>
      </c>
      <c r="C65" s="84">
        <v>9</v>
      </c>
      <c r="D65" s="83" t="s">
        <v>103</v>
      </c>
      <c r="E65" s="84" t="s">
        <v>98</v>
      </c>
    </row>
    <row r="66" spans="1:5">
      <c r="A66" s="82" t="s">
        <v>164</v>
      </c>
      <c r="B66" s="84">
        <v>36</v>
      </c>
      <c r="C66" s="84">
        <v>12</v>
      </c>
      <c r="D66" s="83" t="s">
        <v>103</v>
      </c>
      <c r="E66" s="84" t="s">
        <v>98</v>
      </c>
    </row>
    <row r="67" spans="1:5">
      <c r="A67" s="82" t="s">
        <v>165</v>
      </c>
      <c r="B67" s="84">
        <v>42</v>
      </c>
      <c r="C67" s="84">
        <v>3</v>
      </c>
      <c r="D67" s="83" t="s">
        <v>103</v>
      </c>
      <c r="E67" s="84" t="s">
        <v>100</v>
      </c>
    </row>
    <row r="68" spans="1:5">
      <c r="A68" s="82" t="s">
        <v>166</v>
      </c>
      <c r="B68" s="84">
        <v>28</v>
      </c>
      <c r="C68" s="84">
        <v>9</v>
      </c>
      <c r="D68" s="83" t="s">
        <v>103</v>
      </c>
      <c r="E68" s="84" t="s">
        <v>98</v>
      </c>
    </row>
    <row r="69" spans="1:5">
      <c r="A69" s="82" t="s">
        <v>167</v>
      </c>
      <c r="B69" s="84">
        <v>35</v>
      </c>
      <c r="C69" s="84">
        <v>10</v>
      </c>
      <c r="D69" s="83" t="s">
        <v>97</v>
      </c>
      <c r="E69" s="84" t="s">
        <v>100</v>
      </c>
    </row>
    <row r="70" spans="1:5">
      <c r="A70" s="82" t="s">
        <v>168</v>
      </c>
      <c r="B70" s="84">
        <v>43</v>
      </c>
      <c r="C70" s="84">
        <v>11</v>
      </c>
      <c r="D70" s="83" t="s">
        <v>103</v>
      </c>
      <c r="E70" s="84" t="s">
        <v>100</v>
      </c>
    </row>
    <row r="71" spans="1:5">
      <c r="A71" s="82" t="s">
        <v>169</v>
      </c>
      <c r="B71" s="84">
        <v>35</v>
      </c>
      <c r="C71" s="84">
        <v>8</v>
      </c>
      <c r="D71" s="83" t="s">
        <v>103</v>
      </c>
      <c r="E71" s="84" t="s">
        <v>100</v>
      </c>
    </row>
    <row r="72" spans="1:5">
      <c r="A72" s="82" t="s">
        <v>170</v>
      </c>
      <c r="B72" s="84">
        <v>28</v>
      </c>
      <c r="C72" s="84">
        <v>8</v>
      </c>
      <c r="D72" s="83" t="s">
        <v>97</v>
      </c>
      <c r="E72" s="84" t="s">
        <v>98</v>
      </c>
    </row>
    <row r="73" spans="1:5">
      <c r="A73" s="82" t="s">
        <v>171</v>
      </c>
      <c r="B73" s="84">
        <v>56</v>
      </c>
      <c r="C73" s="84">
        <v>3</v>
      </c>
      <c r="D73" s="83" t="s">
        <v>97</v>
      </c>
      <c r="E73" s="84" t="s">
        <v>100</v>
      </c>
    </row>
    <row r="74" spans="1:5">
      <c r="A74" s="82" t="s">
        <v>172</v>
      </c>
      <c r="B74" s="84">
        <v>40</v>
      </c>
      <c r="C74" s="84">
        <v>8</v>
      </c>
      <c r="D74" s="83" t="s">
        <v>97</v>
      </c>
      <c r="E74" s="84" t="s">
        <v>98</v>
      </c>
    </row>
    <row r="75" spans="1:5">
      <c r="A75" s="82" t="s">
        <v>173</v>
      </c>
      <c r="B75" s="84">
        <v>31</v>
      </c>
      <c r="C75" s="84">
        <v>7</v>
      </c>
      <c r="D75" s="83" t="s">
        <v>103</v>
      </c>
      <c r="E75" s="84" t="s">
        <v>98</v>
      </c>
    </row>
    <row r="76" spans="1:5">
      <c r="A76" s="82" t="s">
        <v>174</v>
      </c>
      <c r="B76" s="84">
        <v>40</v>
      </c>
      <c r="C76" s="84">
        <v>20</v>
      </c>
      <c r="D76" s="83" t="s">
        <v>97</v>
      </c>
      <c r="E76" s="84" t="s">
        <v>98</v>
      </c>
    </row>
    <row r="77" spans="1:5">
      <c r="A77" s="82" t="s">
        <v>175</v>
      </c>
      <c r="B77" s="84">
        <v>29</v>
      </c>
      <c r="C77" s="84">
        <v>15</v>
      </c>
      <c r="D77" s="83" t="s">
        <v>97</v>
      </c>
      <c r="E77" s="84" t="s">
        <v>98</v>
      </c>
    </row>
    <row r="78" spans="1:5">
      <c r="A78" s="82" t="s">
        <v>176</v>
      </c>
      <c r="B78" s="84">
        <v>32</v>
      </c>
      <c r="C78" s="84">
        <v>10</v>
      </c>
      <c r="D78" s="83" t="s">
        <v>97</v>
      </c>
      <c r="E78" s="84" t="s">
        <v>98</v>
      </c>
    </row>
    <row r="79" spans="1:5">
      <c r="A79" s="82" t="s">
        <v>177</v>
      </c>
      <c r="B79" s="84">
        <v>33</v>
      </c>
      <c r="C79" s="84">
        <v>11</v>
      </c>
      <c r="D79" s="83" t="s">
        <v>103</v>
      </c>
      <c r="E79" s="84" t="s">
        <v>100</v>
      </c>
    </row>
    <row r="80" spans="1:5">
      <c r="A80" s="82" t="s">
        <v>178</v>
      </c>
      <c r="B80" s="84">
        <v>39</v>
      </c>
      <c r="C80" s="84">
        <v>7</v>
      </c>
      <c r="D80" s="83" t="s">
        <v>103</v>
      </c>
      <c r="E80" s="84" t="s">
        <v>100</v>
      </c>
    </row>
    <row r="81" spans="1:5">
      <c r="A81" s="82" t="s">
        <v>179</v>
      </c>
      <c r="B81" s="84">
        <v>41</v>
      </c>
      <c r="C81" s="84">
        <v>10</v>
      </c>
      <c r="D81" s="83" t="s">
        <v>97</v>
      </c>
      <c r="E81" s="84" t="s">
        <v>98</v>
      </c>
    </row>
    <row r="82" spans="1:5">
      <c r="A82" s="82" t="s">
        <v>180</v>
      </c>
      <c r="B82" s="84">
        <v>31</v>
      </c>
      <c r="C82" s="84">
        <v>6</v>
      </c>
      <c r="D82" s="83" t="s">
        <v>103</v>
      </c>
      <c r="E82" s="84" t="s">
        <v>98</v>
      </c>
    </row>
    <row r="83" spans="1:5">
      <c r="A83" s="82" t="s">
        <v>181</v>
      </c>
      <c r="B83" s="84">
        <v>43</v>
      </c>
      <c r="C83" s="84">
        <v>12</v>
      </c>
      <c r="D83" s="83" t="s">
        <v>97</v>
      </c>
      <c r="E83" s="84" t="s">
        <v>100</v>
      </c>
    </row>
    <row r="84" spans="1:5">
      <c r="A84" s="82" t="s">
        <v>182</v>
      </c>
      <c r="B84" s="84">
        <v>30</v>
      </c>
      <c r="C84" s="84">
        <v>4</v>
      </c>
      <c r="D84" s="83" t="s">
        <v>97</v>
      </c>
      <c r="E84" s="84" t="s">
        <v>100</v>
      </c>
    </row>
    <row r="85" spans="1:5">
      <c r="A85" s="82" t="s">
        <v>183</v>
      </c>
      <c r="B85" s="84">
        <v>39</v>
      </c>
      <c r="C85" s="84">
        <v>7</v>
      </c>
      <c r="D85" s="83" t="s">
        <v>97</v>
      </c>
      <c r="E85" s="84" t="s">
        <v>100</v>
      </c>
    </row>
    <row r="86" spans="1:5">
      <c r="A86" s="82" t="s">
        <v>184</v>
      </c>
      <c r="B86" s="84">
        <v>46</v>
      </c>
      <c r="C86" s="84">
        <v>9</v>
      </c>
      <c r="D86" s="83" t="s">
        <v>103</v>
      </c>
      <c r="E86" s="84" t="s">
        <v>100</v>
      </c>
    </row>
    <row r="87" spans="1:5">
      <c r="A87" s="82" t="s">
        <v>185</v>
      </c>
      <c r="B87" s="84">
        <v>50</v>
      </c>
      <c r="C87" s="84">
        <v>4</v>
      </c>
      <c r="D87" s="83" t="s">
        <v>97</v>
      </c>
      <c r="E87" s="84" t="s">
        <v>100</v>
      </c>
    </row>
    <row r="88" spans="1:5">
      <c r="A88" s="82" t="s">
        <v>186</v>
      </c>
      <c r="B88" s="84">
        <v>44</v>
      </c>
      <c r="C88" s="84">
        <v>8</v>
      </c>
      <c r="D88" s="83" t="s">
        <v>97</v>
      </c>
      <c r="E88" s="84" t="s">
        <v>100</v>
      </c>
    </row>
    <row r="89" spans="1:5">
      <c r="A89" s="82" t="s">
        <v>187</v>
      </c>
      <c r="B89" s="84">
        <v>31</v>
      </c>
      <c r="C89" s="84">
        <v>10</v>
      </c>
      <c r="D89" s="83" t="s">
        <v>103</v>
      </c>
      <c r="E89" s="84" t="s">
        <v>98</v>
      </c>
    </row>
    <row r="90" spans="1:5">
      <c r="A90" s="82" t="s">
        <v>188</v>
      </c>
      <c r="B90" s="84">
        <v>53</v>
      </c>
      <c r="C90" s="84">
        <v>7</v>
      </c>
      <c r="D90" s="83" t="s">
        <v>97</v>
      </c>
      <c r="E90" s="84" t="s">
        <v>100</v>
      </c>
    </row>
    <row r="91" spans="1:5">
      <c r="A91" s="82" t="s">
        <v>189</v>
      </c>
      <c r="B91" s="84">
        <v>37</v>
      </c>
      <c r="C91" s="84">
        <v>15</v>
      </c>
      <c r="D91" s="83" t="s">
        <v>103</v>
      </c>
      <c r="E91" s="84" t="s">
        <v>98</v>
      </c>
    </row>
    <row r="92" spans="1:5">
      <c r="A92" s="82" t="s">
        <v>190</v>
      </c>
      <c r="B92" s="84">
        <v>46</v>
      </c>
      <c r="C92" s="84">
        <v>1</v>
      </c>
      <c r="D92" s="83" t="s">
        <v>97</v>
      </c>
      <c r="E92" s="84" t="s">
        <v>100</v>
      </c>
    </row>
    <row r="93" spans="1:5">
      <c r="A93" s="82" t="s">
        <v>191</v>
      </c>
      <c r="B93" s="84">
        <v>45</v>
      </c>
      <c r="C93" s="84">
        <v>5</v>
      </c>
      <c r="D93" s="83" t="s">
        <v>97</v>
      </c>
      <c r="E93" s="84" t="s">
        <v>100</v>
      </c>
    </row>
    <row r="94" spans="1:5">
      <c r="A94" s="82" t="s">
        <v>192</v>
      </c>
      <c r="B94" s="84">
        <v>34</v>
      </c>
      <c r="C94" s="84">
        <v>8</v>
      </c>
      <c r="D94" s="83" t="s">
        <v>97</v>
      </c>
      <c r="E94" s="84" t="s">
        <v>100</v>
      </c>
    </row>
    <row r="95" spans="1:5">
      <c r="A95" s="82" t="s">
        <v>193</v>
      </c>
      <c r="B95" s="84">
        <v>38</v>
      </c>
      <c r="C95" s="84">
        <v>13</v>
      </c>
      <c r="D95" s="83" t="s">
        <v>103</v>
      </c>
      <c r="E95" s="84" t="s">
        <v>98</v>
      </c>
    </row>
    <row r="96" spans="1:5">
      <c r="A96" s="82" t="s">
        <v>194</v>
      </c>
      <c r="B96" s="84">
        <v>37</v>
      </c>
      <c r="C96" s="84">
        <v>11</v>
      </c>
      <c r="D96" s="83" t="s">
        <v>97</v>
      </c>
      <c r="E96" s="84" t="s">
        <v>100</v>
      </c>
    </row>
    <row r="97" spans="1:5">
      <c r="A97" s="82" t="s">
        <v>195</v>
      </c>
      <c r="B97" s="84">
        <v>39</v>
      </c>
      <c r="C97" s="84">
        <v>18</v>
      </c>
      <c r="D97" s="83" t="s">
        <v>103</v>
      </c>
      <c r="E97" s="84" t="s">
        <v>98</v>
      </c>
    </row>
    <row r="98" spans="1:5">
      <c r="A98" s="82" t="s">
        <v>196</v>
      </c>
      <c r="B98" s="84">
        <v>42</v>
      </c>
      <c r="C98" s="84">
        <v>15</v>
      </c>
      <c r="D98" s="83" t="s">
        <v>103</v>
      </c>
      <c r="E98" s="84" t="s">
        <v>98</v>
      </c>
    </row>
    <row r="99" spans="1:5">
      <c r="A99" s="82" t="s">
        <v>197</v>
      </c>
      <c r="B99" s="84">
        <v>54</v>
      </c>
      <c r="C99" s="84">
        <v>8</v>
      </c>
      <c r="D99" s="83" t="s">
        <v>97</v>
      </c>
      <c r="E99" s="84" t="s">
        <v>100</v>
      </c>
    </row>
    <row r="100" spans="1:5">
      <c r="A100" s="82" t="s">
        <v>198</v>
      </c>
      <c r="B100" s="84">
        <v>39</v>
      </c>
      <c r="C100" s="84">
        <v>9</v>
      </c>
      <c r="D100" s="83" t="s">
        <v>103</v>
      </c>
      <c r="E100" s="84" t="s">
        <v>100</v>
      </c>
    </row>
    <row r="101" spans="1:5">
      <c r="A101" s="82" t="s">
        <v>199</v>
      </c>
      <c r="B101" s="84">
        <v>35</v>
      </c>
      <c r="C101" s="84">
        <v>16</v>
      </c>
      <c r="D101" s="83" t="s">
        <v>103</v>
      </c>
      <c r="E101" s="84" t="s">
        <v>98</v>
      </c>
    </row>
    <row r="102" spans="1:5">
      <c r="A102" s="82" t="s">
        <v>200</v>
      </c>
      <c r="B102" s="84">
        <v>33</v>
      </c>
      <c r="C102" s="84">
        <v>1</v>
      </c>
      <c r="D102" s="83" t="s">
        <v>97</v>
      </c>
      <c r="E102" s="84" t="s">
        <v>100</v>
      </c>
    </row>
    <row r="103" spans="1:5">
      <c r="A103" s="82" t="s">
        <v>201</v>
      </c>
      <c r="B103" s="84">
        <v>36</v>
      </c>
      <c r="C103" s="84">
        <v>7</v>
      </c>
      <c r="D103" s="83" t="s">
        <v>103</v>
      </c>
      <c r="E103" s="84" t="s">
        <v>98</v>
      </c>
    </row>
    <row r="104" spans="1:5">
      <c r="A104" s="82" t="s">
        <v>202</v>
      </c>
      <c r="B104" s="84">
        <v>42</v>
      </c>
      <c r="C104" s="84">
        <v>7</v>
      </c>
      <c r="D104" s="83" t="s">
        <v>97</v>
      </c>
      <c r="E104" s="84" t="s">
        <v>100</v>
      </c>
    </row>
    <row r="105" spans="1:5">
      <c r="A105" s="82" t="s">
        <v>203</v>
      </c>
      <c r="B105" s="84">
        <v>29</v>
      </c>
      <c r="C105" s="84">
        <v>10</v>
      </c>
      <c r="D105" s="83" t="s">
        <v>97</v>
      </c>
      <c r="E105" s="84" t="s">
        <v>98</v>
      </c>
    </row>
    <row r="106" spans="1:5">
      <c r="A106" s="82" t="s">
        <v>204</v>
      </c>
      <c r="B106" s="84">
        <v>38</v>
      </c>
      <c r="C106" s="84">
        <v>4</v>
      </c>
      <c r="D106" s="83" t="s">
        <v>97</v>
      </c>
      <c r="E106" s="84" t="s">
        <v>100</v>
      </c>
    </row>
    <row r="107" spans="1:5">
      <c r="A107" s="82" t="s">
        <v>205</v>
      </c>
      <c r="B107" s="84">
        <v>37</v>
      </c>
      <c r="C107" s="84">
        <v>9</v>
      </c>
      <c r="D107" s="83" t="s">
        <v>97</v>
      </c>
      <c r="E107" s="84" t="s">
        <v>100</v>
      </c>
    </row>
    <row r="108" spans="1:5">
      <c r="A108" s="82" t="s">
        <v>206</v>
      </c>
      <c r="B108" s="84">
        <v>29</v>
      </c>
      <c r="C108" s="84">
        <v>7</v>
      </c>
      <c r="D108" s="83" t="s">
        <v>103</v>
      </c>
      <c r="E108" s="84" t="s">
        <v>100</v>
      </c>
    </row>
    <row r="109" spans="1:5">
      <c r="A109" s="82" t="s">
        <v>207</v>
      </c>
      <c r="B109" s="84">
        <v>36</v>
      </c>
      <c r="C109" s="84">
        <v>10</v>
      </c>
      <c r="D109" s="83" t="s">
        <v>103</v>
      </c>
      <c r="E109" s="84" t="s">
        <v>100</v>
      </c>
    </row>
    <row r="110" spans="1:5">
      <c r="A110" s="82" t="s">
        <v>208</v>
      </c>
      <c r="B110" s="84">
        <v>61</v>
      </c>
      <c r="C110" s="84">
        <v>8</v>
      </c>
      <c r="D110" s="83" t="s">
        <v>97</v>
      </c>
      <c r="E110" s="84" t="s">
        <v>100</v>
      </c>
    </row>
    <row r="111" spans="1:5">
      <c r="A111" s="82" t="s">
        <v>209</v>
      </c>
      <c r="B111" s="84">
        <v>38</v>
      </c>
      <c r="C111" s="84">
        <v>8</v>
      </c>
      <c r="D111" s="83" t="s">
        <v>97</v>
      </c>
      <c r="E111" s="84" t="s">
        <v>100</v>
      </c>
    </row>
    <row r="112" spans="1:5">
      <c r="A112" s="82" t="s">
        <v>210</v>
      </c>
      <c r="B112" s="84">
        <v>27</v>
      </c>
      <c r="C112" s="84">
        <v>10</v>
      </c>
      <c r="D112" s="83" t="s">
        <v>97</v>
      </c>
      <c r="E112" s="84" t="s">
        <v>98</v>
      </c>
    </row>
    <row r="113" spans="1:5">
      <c r="A113" s="82" t="s">
        <v>211</v>
      </c>
      <c r="B113" s="84">
        <v>32</v>
      </c>
      <c r="C113" s="84">
        <v>10</v>
      </c>
      <c r="D113" s="83" t="s">
        <v>103</v>
      </c>
      <c r="E113" s="84" t="s">
        <v>100</v>
      </c>
    </row>
    <row r="114" spans="1:5">
      <c r="A114" s="82" t="s">
        <v>212</v>
      </c>
      <c r="B114" s="84">
        <v>44</v>
      </c>
      <c r="C114" s="84">
        <v>16</v>
      </c>
      <c r="D114" s="83" t="s">
        <v>103</v>
      </c>
      <c r="E114" s="84" t="s">
        <v>98</v>
      </c>
    </row>
    <row r="115" spans="1:5">
      <c r="A115" s="82" t="s">
        <v>213</v>
      </c>
      <c r="B115" s="84">
        <v>37</v>
      </c>
      <c r="C115" s="84">
        <v>6</v>
      </c>
      <c r="D115" s="83" t="s">
        <v>97</v>
      </c>
      <c r="E115" s="84" t="s">
        <v>100</v>
      </c>
    </row>
    <row r="116" spans="1:5">
      <c r="A116" s="82" t="s">
        <v>214</v>
      </c>
      <c r="B116" s="84">
        <v>37</v>
      </c>
      <c r="C116" s="84">
        <v>13</v>
      </c>
      <c r="D116" s="83" t="s">
        <v>103</v>
      </c>
      <c r="E116" s="84" t="s">
        <v>98</v>
      </c>
    </row>
    <row r="117" spans="1:5">
      <c r="A117" s="82" t="s">
        <v>215</v>
      </c>
      <c r="B117" s="84">
        <v>60</v>
      </c>
      <c r="C117" s="84">
        <v>9</v>
      </c>
      <c r="D117" s="83" t="s">
        <v>103</v>
      </c>
      <c r="E117" s="84" t="s">
        <v>100</v>
      </c>
    </row>
    <row r="118" spans="1:5">
      <c r="A118" s="82" t="s">
        <v>216</v>
      </c>
      <c r="B118" s="84">
        <v>53</v>
      </c>
      <c r="C118" s="84">
        <v>12</v>
      </c>
      <c r="D118" s="83" t="s">
        <v>97</v>
      </c>
      <c r="E118" s="84" t="s">
        <v>100</v>
      </c>
    </row>
    <row r="119" spans="1:5">
      <c r="A119" s="82" t="s">
        <v>217</v>
      </c>
      <c r="B119" s="84">
        <v>41</v>
      </c>
      <c r="C119" s="84">
        <v>7</v>
      </c>
      <c r="D119" s="83" t="s">
        <v>97</v>
      </c>
      <c r="E119" s="84" t="s">
        <v>98</v>
      </c>
    </row>
    <row r="120" spans="1:5">
      <c r="A120" s="82" t="s">
        <v>218</v>
      </c>
      <c r="B120" s="84">
        <v>39</v>
      </c>
      <c r="C120" s="84">
        <v>13</v>
      </c>
      <c r="D120" s="83" t="s">
        <v>97</v>
      </c>
      <c r="E120" s="84" t="s">
        <v>100</v>
      </c>
    </row>
    <row r="121" spans="1:5">
      <c r="A121" s="82" t="s">
        <v>219</v>
      </c>
      <c r="B121" s="84">
        <v>44</v>
      </c>
      <c r="C121" s="84">
        <v>10</v>
      </c>
      <c r="D121" s="83" t="s">
        <v>97</v>
      </c>
      <c r="E121" s="84" t="s">
        <v>100</v>
      </c>
    </row>
    <row r="122" spans="1:5">
      <c r="A122" s="82" t="s">
        <v>220</v>
      </c>
      <c r="B122" s="84">
        <v>45</v>
      </c>
      <c r="C122" s="84">
        <v>6</v>
      </c>
      <c r="D122" s="83" t="s">
        <v>97</v>
      </c>
      <c r="E122" s="84" t="s">
        <v>100</v>
      </c>
    </row>
    <row r="123" spans="1:5">
      <c r="A123" s="82" t="s">
        <v>221</v>
      </c>
      <c r="B123" s="84">
        <v>38</v>
      </c>
      <c r="C123" s="84">
        <v>15</v>
      </c>
      <c r="D123" s="83" t="s">
        <v>103</v>
      </c>
      <c r="E123" s="84" t="s">
        <v>98</v>
      </c>
    </row>
    <row r="124" spans="1:5">
      <c r="A124" s="82" t="s">
        <v>222</v>
      </c>
      <c r="B124" s="84">
        <v>36</v>
      </c>
      <c r="C124" s="84">
        <v>8</v>
      </c>
      <c r="D124" s="83" t="s">
        <v>103</v>
      </c>
      <c r="E124" s="84" t="s">
        <v>98</v>
      </c>
    </row>
    <row r="125" spans="1:5">
      <c r="A125" s="82" t="s">
        <v>223</v>
      </c>
      <c r="B125" s="84">
        <v>30</v>
      </c>
      <c r="C125" s="84">
        <v>12</v>
      </c>
      <c r="D125" s="83" t="s">
        <v>103</v>
      </c>
      <c r="E125" s="84" t="s">
        <v>98</v>
      </c>
    </row>
    <row r="126" spans="1:5">
      <c r="A126" s="82" t="s">
        <v>224</v>
      </c>
      <c r="B126" s="84">
        <v>34</v>
      </c>
      <c r="C126" s="84">
        <v>11</v>
      </c>
      <c r="D126" s="83" t="s">
        <v>103</v>
      </c>
      <c r="E126" s="84" t="s">
        <v>98</v>
      </c>
    </row>
    <row r="127" spans="1:5">
      <c r="A127" s="82" t="s">
        <v>225</v>
      </c>
      <c r="B127" s="84">
        <v>47</v>
      </c>
      <c r="C127" s="84">
        <v>13</v>
      </c>
      <c r="D127" s="83" t="s">
        <v>103</v>
      </c>
      <c r="E127" s="84" t="s">
        <v>98</v>
      </c>
    </row>
    <row r="128" spans="1:5">
      <c r="A128" s="82" t="s">
        <v>226</v>
      </c>
      <c r="B128" s="84">
        <v>33</v>
      </c>
      <c r="C128" s="84">
        <v>8</v>
      </c>
      <c r="D128" s="83" t="s">
        <v>103</v>
      </c>
      <c r="E128" s="84" t="s">
        <v>98</v>
      </c>
    </row>
    <row r="129" spans="1:5">
      <c r="A129" s="82" t="s">
        <v>227</v>
      </c>
      <c r="B129" s="84">
        <v>37</v>
      </c>
      <c r="C129" s="84">
        <v>10</v>
      </c>
      <c r="D129" s="83" t="s">
        <v>97</v>
      </c>
      <c r="E129" s="84" t="s">
        <v>100</v>
      </c>
    </row>
    <row r="130" spans="1:5">
      <c r="A130" s="82" t="s">
        <v>228</v>
      </c>
      <c r="B130" s="84">
        <v>28</v>
      </c>
      <c r="C130" s="84">
        <v>10</v>
      </c>
      <c r="D130" s="83" t="s">
        <v>97</v>
      </c>
      <c r="E130" s="84" t="s">
        <v>100</v>
      </c>
    </row>
    <row r="131" spans="1:5">
      <c r="A131" s="82" t="s">
        <v>229</v>
      </c>
      <c r="B131" s="84">
        <v>42</v>
      </c>
      <c r="C131" s="84">
        <v>5</v>
      </c>
      <c r="D131" s="83" t="s">
        <v>97</v>
      </c>
      <c r="E131" s="84" t="s">
        <v>100</v>
      </c>
    </row>
    <row r="132" spans="1:5">
      <c r="A132" s="82" t="s">
        <v>230</v>
      </c>
      <c r="B132" s="84">
        <v>49</v>
      </c>
      <c r="C132" s="84">
        <v>12</v>
      </c>
      <c r="D132" s="83" t="s">
        <v>97</v>
      </c>
      <c r="E132" s="84" t="s">
        <v>98</v>
      </c>
    </row>
    <row r="133" spans="1:5">
      <c r="A133" s="82" t="s">
        <v>231</v>
      </c>
      <c r="B133" s="84">
        <v>42</v>
      </c>
      <c r="C133" s="84">
        <v>8</v>
      </c>
      <c r="D133" s="83" t="s">
        <v>103</v>
      </c>
      <c r="E133" s="84" t="s">
        <v>100</v>
      </c>
    </row>
    <row r="134" spans="1:5">
      <c r="A134" s="82" t="s">
        <v>232</v>
      </c>
      <c r="B134" s="84">
        <v>40</v>
      </c>
      <c r="C134" s="84">
        <v>1</v>
      </c>
      <c r="D134" s="83" t="s">
        <v>97</v>
      </c>
      <c r="E134" s="84" t="s">
        <v>100</v>
      </c>
    </row>
    <row r="135" spans="1:5">
      <c r="A135" s="82" t="s">
        <v>233</v>
      </c>
      <c r="B135" s="84">
        <v>32</v>
      </c>
      <c r="C135" s="84">
        <v>9</v>
      </c>
      <c r="D135" s="83" t="s">
        <v>103</v>
      </c>
      <c r="E135" s="84" t="s">
        <v>100</v>
      </c>
    </row>
    <row r="136" spans="1:5">
      <c r="A136" s="82" t="s">
        <v>234</v>
      </c>
      <c r="B136" s="84">
        <v>34</v>
      </c>
      <c r="C136" s="84">
        <v>9</v>
      </c>
      <c r="D136" s="83" t="s">
        <v>97</v>
      </c>
      <c r="E136" s="84" t="s">
        <v>100</v>
      </c>
    </row>
    <row r="137" spans="1:5">
      <c r="A137" s="82" t="s">
        <v>235</v>
      </c>
      <c r="B137" s="84">
        <v>40</v>
      </c>
      <c r="C137" s="84">
        <v>7</v>
      </c>
      <c r="D137" s="83" t="s">
        <v>103</v>
      </c>
      <c r="E137" s="84" t="s">
        <v>98</v>
      </c>
    </row>
    <row r="138" spans="1:5">
      <c r="A138" s="82" t="s">
        <v>236</v>
      </c>
      <c r="B138" s="84">
        <v>49</v>
      </c>
      <c r="C138" s="84">
        <v>19</v>
      </c>
      <c r="D138" s="83" t="s">
        <v>97</v>
      </c>
      <c r="E138" s="84" t="s">
        <v>98</v>
      </c>
    </row>
    <row r="139" spans="1:5">
      <c r="A139" s="82" t="s">
        <v>237</v>
      </c>
      <c r="B139" s="84">
        <v>33</v>
      </c>
      <c r="C139" s="84">
        <v>12</v>
      </c>
      <c r="D139" s="83" t="s">
        <v>97</v>
      </c>
      <c r="E139" s="84" t="s">
        <v>100</v>
      </c>
    </row>
    <row r="140" spans="1:5">
      <c r="A140" s="82" t="s">
        <v>238</v>
      </c>
      <c r="B140" s="84">
        <v>40</v>
      </c>
      <c r="C140" s="84">
        <v>8</v>
      </c>
      <c r="D140" s="83" t="s">
        <v>103</v>
      </c>
      <c r="E140" s="84" t="s">
        <v>98</v>
      </c>
    </row>
    <row r="141" spans="1:5">
      <c r="A141" s="82" t="s">
        <v>239</v>
      </c>
      <c r="B141" s="84">
        <v>45</v>
      </c>
      <c r="C141" s="84">
        <v>6</v>
      </c>
      <c r="D141" s="83" t="s">
        <v>103</v>
      </c>
      <c r="E141" s="84" t="s">
        <v>100</v>
      </c>
    </row>
    <row r="142" spans="1:5">
      <c r="A142" s="82" t="s">
        <v>240</v>
      </c>
      <c r="B142" s="84">
        <v>46</v>
      </c>
      <c r="C142" s="84">
        <v>6</v>
      </c>
      <c r="D142" s="83" t="s">
        <v>97</v>
      </c>
      <c r="E142" s="84" t="s">
        <v>100</v>
      </c>
    </row>
    <row r="143" spans="1:5">
      <c r="A143" s="82" t="s">
        <v>241</v>
      </c>
      <c r="B143" s="84">
        <v>30</v>
      </c>
      <c r="C143" s="84">
        <v>10</v>
      </c>
      <c r="D143" s="83" t="s">
        <v>103</v>
      </c>
      <c r="E143" s="84" t="s">
        <v>98</v>
      </c>
    </row>
    <row r="144" spans="1:5">
      <c r="A144" s="82" t="s">
        <v>242</v>
      </c>
      <c r="B144" s="84">
        <v>30</v>
      </c>
      <c r="C144" s="84">
        <v>12</v>
      </c>
      <c r="D144" s="83" t="s">
        <v>103</v>
      </c>
      <c r="E144" s="84" t="s">
        <v>98</v>
      </c>
    </row>
    <row r="145" spans="1:5">
      <c r="A145" s="82" t="s">
        <v>243</v>
      </c>
      <c r="B145" s="84">
        <v>31</v>
      </c>
      <c r="C145" s="84">
        <v>8</v>
      </c>
      <c r="D145" s="83" t="s">
        <v>103</v>
      </c>
      <c r="E145" s="84" t="s">
        <v>98</v>
      </c>
    </row>
    <row r="146" spans="1:5">
      <c r="A146" s="82" t="s">
        <v>244</v>
      </c>
      <c r="B146" s="84">
        <v>46</v>
      </c>
      <c r="C146" s="84">
        <v>6</v>
      </c>
      <c r="D146" s="83" t="s">
        <v>97</v>
      </c>
      <c r="E146" s="84" t="s">
        <v>100</v>
      </c>
    </row>
    <row r="147" spans="1:5">
      <c r="A147" s="82" t="s">
        <v>245</v>
      </c>
      <c r="B147" s="84">
        <v>42</v>
      </c>
      <c r="C147" s="84">
        <v>9</v>
      </c>
      <c r="D147" s="83" t="s">
        <v>103</v>
      </c>
      <c r="E147" s="84" t="s">
        <v>98</v>
      </c>
    </row>
    <row r="148" spans="1:5">
      <c r="A148" s="82" t="s">
        <v>246</v>
      </c>
      <c r="B148" s="84">
        <v>43</v>
      </c>
      <c r="C148" s="84">
        <v>10</v>
      </c>
      <c r="D148" s="83" t="s">
        <v>97</v>
      </c>
      <c r="E148" s="84" t="s">
        <v>100</v>
      </c>
    </row>
    <row r="149" spans="1:5">
      <c r="A149" s="82" t="s">
        <v>247</v>
      </c>
      <c r="B149" s="84">
        <v>39</v>
      </c>
      <c r="C149" s="84">
        <v>8</v>
      </c>
      <c r="D149" s="83" t="s">
        <v>103</v>
      </c>
      <c r="E149" s="84" t="s">
        <v>100</v>
      </c>
    </row>
    <row r="150" spans="1:5">
      <c r="A150" s="82" t="s">
        <v>248</v>
      </c>
      <c r="B150" s="84">
        <v>52</v>
      </c>
      <c r="C150" s="84">
        <v>10</v>
      </c>
      <c r="D150" s="83" t="s">
        <v>97</v>
      </c>
      <c r="E150" s="84" t="s">
        <v>100</v>
      </c>
    </row>
    <row r="151" spans="1:5">
      <c r="A151" s="82" t="s">
        <v>249</v>
      </c>
      <c r="B151" s="84">
        <v>35</v>
      </c>
      <c r="C151" s="84">
        <v>8</v>
      </c>
      <c r="D151" s="83" t="s">
        <v>103</v>
      </c>
      <c r="E151" s="84" t="s">
        <v>100</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32ED1-B0BB-194D-82FF-E1B788000CAE}">
  <dimension ref="A1:AM151"/>
  <sheetViews>
    <sheetView topLeftCell="I1" zoomScale="131" workbookViewId="0">
      <selection activeCell="U41" sqref="U41"/>
    </sheetView>
  </sheetViews>
  <sheetFormatPr baseColWidth="10" defaultRowHeight="13"/>
  <cols>
    <col min="1" max="1" width="11.83203125" bestFit="1" customWidth="1"/>
    <col min="2" max="2" width="17.6640625" bestFit="1" customWidth="1"/>
    <col min="3" max="3" width="19.6640625" bestFit="1" customWidth="1"/>
    <col min="4" max="4" width="13" bestFit="1" customWidth="1"/>
    <col min="9" max="9" width="20.1640625" bestFit="1" customWidth="1"/>
    <col min="16" max="16" width="11" bestFit="1" customWidth="1"/>
    <col min="17" max="17" width="13.83203125" bestFit="1" customWidth="1"/>
    <col min="20" max="20" width="11" bestFit="1" customWidth="1"/>
    <col min="22" max="25" width="11" bestFit="1" customWidth="1"/>
    <col min="27" max="27" width="12.83203125" bestFit="1" customWidth="1"/>
    <col min="30" max="30" width="22" customWidth="1"/>
    <col min="31" max="31" width="23.6640625" customWidth="1"/>
    <col min="32" max="32" width="11" bestFit="1" customWidth="1"/>
  </cols>
  <sheetData>
    <row r="1" spans="1:39" ht="15">
      <c r="A1" s="86" t="s">
        <v>94</v>
      </c>
      <c r="B1" s="86" t="s">
        <v>95</v>
      </c>
      <c r="C1" s="86" t="s">
        <v>360</v>
      </c>
      <c r="D1" s="86" t="s">
        <v>361</v>
      </c>
    </row>
    <row r="2" spans="1:39" ht="15">
      <c r="A2" s="84">
        <v>33</v>
      </c>
      <c r="B2" s="84">
        <v>12</v>
      </c>
      <c r="C2" s="83">
        <f>IF(CosmeticChain!D2="Female",0,1)</f>
        <v>0</v>
      </c>
      <c r="D2" s="84">
        <f>IF(CosmeticChain!E2="Yes",1,0)</f>
        <v>1</v>
      </c>
    </row>
    <row r="3" spans="1:39" ht="15">
      <c r="A3" s="84">
        <v>42</v>
      </c>
      <c r="B3" s="84">
        <v>13</v>
      </c>
      <c r="C3" s="83">
        <f>IF(CosmeticChain!D3="Female",0,1)</f>
        <v>0</v>
      </c>
      <c r="D3" s="84">
        <f>IF(CosmeticChain!E3="Yes",1,0)</f>
        <v>1</v>
      </c>
    </row>
    <row r="4" spans="1:39" ht="15">
      <c r="A4" s="84">
        <v>32</v>
      </c>
      <c r="B4" s="84">
        <v>8</v>
      </c>
      <c r="C4" s="83">
        <f>IF(CosmeticChain!D4="Female",0,1)</f>
        <v>0</v>
      </c>
      <c r="D4" s="84">
        <f>IF(CosmeticChain!E4="Yes",1,0)</f>
        <v>1</v>
      </c>
      <c r="I4" t="s">
        <v>344</v>
      </c>
      <c r="S4" t="s">
        <v>347</v>
      </c>
      <c r="V4" t="s">
        <v>348</v>
      </c>
      <c r="AA4" t="s">
        <v>349</v>
      </c>
      <c r="AC4" t="s">
        <v>350</v>
      </c>
    </row>
    <row r="5" spans="1:39" ht="16" thickBot="1">
      <c r="A5" s="84">
        <v>39</v>
      </c>
      <c r="B5" s="84">
        <v>21</v>
      </c>
      <c r="C5" s="83">
        <f>IF(CosmeticChain!D5="Female",0,1)</f>
        <v>1</v>
      </c>
      <c r="D5" s="84">
        <f>IF(CosmeticChain!E5="Yes",1,0)</f>
        <v>1</v>
      </c>
      <c r="K5" t="s">
        <v>345</v>
      </c>
      <c r="L5">
        <v>20</v>
      </c>
      <c r="N5" t="s">
        <v>346</v>
      </c>
      <c r="O5">
        <v>0.05</v>
      </c>
    </row>
    <row r="6" spans="1:39" ht="16" thickTop="1">
      <c r="A6" s="84">
        <v>45</v>
      </c>
      <c r="B6" s="84">
        <v>8</v>
      </c>
      <c r="C6" s="83">
        <f>IF(CosmeticChain!D6="Female",0,1)</f>
        <v>0</v>
      </c>
      <c r="D6" s="84">
        <f>IF(CosmeticChain!E6="Yes",1,0)</f>
        <v>0</v>
      </c>
      <c r="I6" s="159" t="str">
        <f t="array" ref="I6:P10">[1]!LogitCoeff(A1:D151,TRUE,TRUE,TRUE,O5,L5)</f>
        <v/>
      </c>
      <c r="J6" s="159" t="str">
        <v>coeff</v>
      </c>
      <c r="K6" s="159" t="str">
        <v>s.e.</v>
      </c>
      <c r="L6" s="159" t="str">
        <v>Wald</v>
      </c>
      <c r="M6" s="159" t="str">
        <v>p-value</v>
      </c>
      <c r="N6" s="159" t="str">
        <v>exp(b)</v>
      </c>
      <c r="O6" s="159" t="str">
        <v>lower</v>
      </c>
      <c r="P6" s="159" t="str">
        <v>upper</v>
      </c>
      <c r="Q6" s="155" t="s">
        <v>362</v>
      </c>
      <c r="S6" t="str">
        <f t="array" ref="S6:T15">[1]!LogitLL(A2:D151,J7:J10,TRUE)</f>
        <v>LL</v>
      </c>
      <c r="T6" s="202">
        <v>-68.323436433496198</v>
      </c>
      <c r="V6" s="204">
        <f t="array" ref="V6:Y9">[1]!LogitCov(A2:D151,J7:J10)</f>
        <v>1.6972967142583022</v>
      </c>
      <c r="W6" s="205">
        <v>-3.8051115983482285E-2</v>
      </c>
      <c r="X6" s="205">
        <v>-1.7888118854716393E-2</v>
      </c>
      <c r="Y6" s="206">
        <v>-8.8408528023473085E-2</v>
      </c>
      <c r="Z6" s="138"/>
      <c r="AA6" s="202">
        <f t="array" ref="AA6:AA9">[1]!LogitConverge(A2:D151,J7:J10)</f>
        <v>-7.7715611723760958E-16</v>
      </c>
      <c r="AC6" t="str">
        <f t="array" ref="AC6:AF10">[1]!LogitCorrect(A2:D151,J7:J10,TRUE,AD12)</f>
        <v/>
      </c>
      <c r="AD6" s="172" t="str">
        <v>Obs Suc</v>
      </c>
      <c r="AE6" s="172" t="str">
        <v>Obs Fail</v>
      </c>
      <c r="AF6" s="172" t="str">
        <v>Total</v>
      </c>
    </row>
    <row r="7" spans="1:39" ht="15">
      <c r="A7" s="84">
        <v>39</v>
      </c>
      <c r="B7" s="84">
        <v>11</v>
      </c>
      <c r="C7" s="83">
        <f>IF(CosmeticChain!D7="Female",0,1)</f>
        <v>0</v>
      </c>
      <c r="D7" s="84">
        <f>IF(CosmeticChain!E7="Yes",1,0)</f>
        <v>0</v>
      </c>
      <c r="I7" t="str">
        <v>intercept</v>
      </c>
      <c r="J7" s="138">
        <v>0.41709881299148094</v>
      </c>
      <c r="K7" s="138">
        <v>1.3028034058361664</v>
      </c>
      <c r="L7" s="138">
        <v>0.10249912012286223</v>
      </c>
      <c r="M7" s="138">
        <v>0.74885095700801674</v>
      </c>
      <c r="N7" s="138">
        <v>1.517552459424877</v>
      </c>
      <c r="O7" s="138" t="str">
        <v/>
      </c>
      <c r="P7" s="138" t="str">
        <v/>
      </c>
      <c r="Q7" s="138"/>
      <c r="S7" t="str">
        <v>LL0</v>
      </c>
      <c r="T7" s="201">
        <v>-101.70732256756051</v>
      </c>
      <c r="V7" s="207">
        <v>-3.8051115983482278E-2</v>
      </c>
      <c r="W7" s="138">
        <v>1.2507424894966385E-3</v>
      </c>
      <c r="X7" s="138">
        <v>-9.1294432657057435E-4</v>
      </c>
      <c r="Y7" s="208">
        <v>9.266547899935954E-5</v>
      </c>
      <c r="Z7" s="138"/>
      <c r="AA7" s="201">
        <v>-4.2632564145606011E-14</v>
      </c>
      <c r="AC7" t="str">
        <v>Pred Suc</v>
      </c>
      <c r="AD7" s="163">
        <v>43</v>
      </c>
      <c r="AE7" s="165">
        <v>16</v>
      </c>
      <c r="AF7">
        <v>59</v>
      </c>
    </row>
    <row r="8" spans="1:39" ht="15">
      <c r="A8" s="84">
        <v>31</v>
      </c>
      <c r="B8" s="84">
        <v>13</v>
      </c>
      <c r="C8" s="83">
        <f>IF(CosmeticChain!D8="Female",0,1)</f>
        <v>1</v>
      </c>
      <c r="D8" s="84">
        <f>IF(CosmeticChain!E8="Yes",1,0)</f>
        <v>1</v>
      </c>
      <c r="I8" t="str">
        <v>Age_Manager</v>
      </c>
      <c r="J8" s="138">
        <v>-0.12919809093584525</v>
      </c>
      <c r="K8" s="138">
        <v>3.5365837887665709E-2</v>
      </c>
      <c r="L8" s="138">
        <v>13.345790074009976</v>
      </c>
      <c r="M8" s="138">
        <v>2.5900341538054317E-4</v>
      </c>
      <c r="N8" s="138">
        <v>0.87879986601450344</v>
      </c>
      <c r="O8" s="138">
        <v>0.81994840660413537</v>
      </c>
      <c r="P8" s="138">
        <v>0.94187536470201882</v>
      </c>
      <c r="Q8" s="138">
        <f>(N8-1)*100</f>
        <v>-12.120013398549656</v>
      </c>
      <c r="S8" t="str">
        <v>Chi-sq</v>
      </c>
      <c r="T8" s="201">
        <v>66.767772268128624</v>
      </c>
      <c r="V8" s="207">
        <v>-1.7888118854716507E-2</v>
      </c>
      <c r="W8" s="138">
        <v>-9.1294432657057099E-4</v>
      </c>
      <c r="X8" s="138">
        <v>5.4472431223750112E-3</v>
      </c>
      <c r="Y8" s="208">
        <v>-1.9479305731310789E-3</v>
      </c>
      <c r="Z8" s="138"/>
      <c r="AA8" s="201">
        <v>-1.5987211554602254E-14</v>
      </c>
      <c r="AC8" t="str">
        <v>Pred Fail</v>
      </c>
      <c r="AD8" s="168">
        <v>19</v>
      </c>
      <c r="AE8" s="170">
        <v>72</v>
      </c>
      <c r="AF8">
        <v>91</v>
      </c>
    </row>
    <row r="9" spans="1:39" ht="15">
      <c r="A9" s="84">
        <v>41</v>
      </c>
      <c r="B9" s="84">
        <v>10</v>
      </c>
      <c r="C9" s="83">
        <f>IF(CosmeticChain!D9="Female",0,1)</f>
        <v>1</v>
      </c>
      <c r="D9" s="84">
        <f>IF(CosmeticChain!E9="Yes",1,0)</f>
        <v>1</v>
      </c>
      <c r="I9" t="str">
        <v>Experience_Manager</v>
      </c>
      <c r="J9" s="138">
        <v>0.37600687055690835</v>
      </c>
      <c r="K9" s="138">
        <v>7.3805441007929962E-2</v>
      </c>
      <c r="L9" s="138">
        <v>25.954627603321775</v>
      </c>
      <c r="M9" s="138">
        <v>3.4953654792779787E-7</v>
      </c>
      <c r="N9" s="138">
        <v>1.4564571404083781</v>
      </c>
      <c r="O9" s="138">
        <v>1.2603013566594381</v>
      </c>
      <c r="P9" s="138">
        <v>1.6831429964252307</v>
      </c>
      <c r="Q9" s="138">
        <f t="shared" ref="Q9:Q10" si="0">(N9-1)*100</f>
        <v>45.645714040837817</v>
      </c>
      <c r="S9" t="str">
        <v>df</v>
      </c>
      <c r="T9" s="201">
        <v>3</v>
      </c>
      <c r="V9" s="209">
        <v>-8.8408528023473112E-2</v>
      </c>
      <c r="W9" s="210">
        <v>9.2665478999355067E-5</v>
      </c>
      <c r="X9" s="210">
        <v>-1.9479305731310618E-3</v>
      </c>
      <c r="Y9" s="211">
        <v>0.18341642886057852</v>
      </c>
      <c r="Z9" s="138"/>
      <c r="AA9" s="203">
        <v>-4.4408920985006262E-16</v>
      </c>
      <c r="AC9" t="str">
        <v>Total</v>
      </c>
      <c r="AD9">
        <v>62</v>
      </c>
      <c r="AE9">
        <v>88</v>
      </c>
      <c r="AF9">
        <v>150</v>
      </c>
    </row>
    <row r="10" spans="1:39" ht="15">
      <c r="A10" s="84">
        <v>38</v>
      </c>
      <c r="B10" s="84">
        <v>12</v>
      </c>
      <c r="C10" s="83">
        <f>IF(CosmeticChain!D10="Female",0,1)</f>
        <v>1</v>
      </c>
      <c r="D10" s="84">
        <f>IF(CosmeticChain!E10="Yes",1,0)</f>
        <v>1</v>
      </c>
      <c r="I10" s="158" t="str">
        <v>Gender_Manager_Code</v>
      </c>
      <c r="J10" s="173">
        <v>0.96962778992212262</v>
      </c>
      <c r="K10" s="173">
        <v>0.42827144296646552</v>
      </c>
      <c r="L10" s="173">
        <v>5.1259205995332255</v>
      </c>
      <c r="M10" s="173">
        <v>2.3571064196592939E-2</v>
      </c>
      <c r="N10" s="173">
        <v>2.6369627725496945</v>
      </c>
      <c r="O10" s="173">
        <v>1.1390916950539338</v>
      </c>
      <c r="P10" s="173">
        <v>6.1044889485246703</v>
      </c>
      <c r="Q10" s="138">
        <f t="shared" si="0"/>
        <v>163.69627725496946</v>
      </c>
      <c r="S10" t="str">
        <v>p-value</v>
      </c>
      <c r="T10" s="201">
        <v>2.0983215165415459E-14</v>
      </c>
      <c r="V10" s="138"/>
      <c r="W10" s="138"/>
      <c r="X10" s="138"/>
      <c r="Y10" s="138"/>
      <c r="Z10" s="138"/>
      <c r="AA10" s="138"/>
      <c r="AC10" t="str">
        <v>Accuracy</v>
      </c>
      <c r="AD10" s="138">
        <v>0.69354838709677424</v>
      </c>
      <c r="AE10" s="138">
        <v>0.81818181818181823</v>
      </c>
      <c r="AF10" s="144">
        <v>0.76666666666666672</v>
      </c>
      <c r="AG10" s="226" t="s">
        <v>418</v>
      </c>
      <c r="AH10" s="226"/>
      <c r="AI10" s="226"/>
      <c r="AJ10" s="226"/>
      <c r="AK10" s="226"/>
      <c r="AL10" s="226"/>
      <c r="AM10" s="226"/>
    </row>
    <row r="11" spans="1:39" ht="15">
      <c r="A11" s="84">
        <v>29</v>
      </c>
      <c r="B11" s="84">
        <v>13</v>
      </c>
      <c r="C11" s="83">
        <f>IF(CosmeticChain!D11="Female",0,1)</f>
        <v>1</v>
      </c>
      <c r="D11" s="84">
        <f>IF(CosmeticChain!E11="Yes",1,0)</f>
        <v>1</v>
      </c>
      <c r="S11" t="str">
        <v>R-sq (L)</v>
      </c>
      <c r="T11" s="213">
        <v>0.32823483394608677</v>
      </c>
      <c r="AD11" s="138"/>
      <c r="AE11" s="138"/>
      <c r="AF11" s="138"/>
      <c r="AG11" s="226"/>
      <c r="AH11" s="226"/>
      <c r="AI11" s="226"/>
      <c r="AJ11" s="226"/>
      <c r="AK11" s="226"/>
      <c r="AL11" s="226"/>
      <c r="AM11" s="226"/>
    </row>
    <row r="12" spans="1:39" ht="15">
      <c r="A12" s="84">
        <v>34</v>
      </c>
      <c r="B12" s="84">
        <v>6</v>
      </c>
      <c r="C12" s="83">
        <f>IF(CosmeticChain!D12="Female",0,1)</f>
        <v>0</v>
      </c>
      <c r="D12" s="84">
        <f>IF(CosmeticChain!E12="Yes",1,0)</f>
        <v>0</v>
      </c>
      <c r="I12" t="s">
        <v>366</v>
      </c>
      <c r="J12" s="229" t="s">
        <v>367</v>
      </c>
      <c r="K12" s="229"/>
      <c r="L12" s="229"/>
      <c r="M12" s="229"/>
      <c r="N12" s="229"/>
      <c r="O12" s="229"/>
      <c r="P12" s="229"/>
      <c r="S12" t="str">
        <v>R-sq (CS)</v>
      </c>
      <c r="T12" s="213">
        <v>0.35925164547564759</v>
      </c>
      <c r="AC12" t="s">
        <v>351</v>
      </c>
      <c r="AD12" s="212">
        <v>0.5</v>
      </c>
      <c r="AE12" s="138"/>
      <c r="AF12" s="138"/>
      <c r="AG12" s="226"/>
      <c r="AH12" s="226"/>
      <c r="AI12" s="226"/>
      <c r="AJ12" s="226"/>
      <c r="AK12" s="226"/>
      <c r="AL12" s="226"/>
      <c r="AM12" s="226"/>
    </row>
    <row r="13" spans="1:39" ht="15">
      <c r="A13" s="84">
        <v>33</v>
      </c>
      <c r="B13" s="84">
        <v>16</v>
      </c>
      <c r="C13" s="83">
        <f>IF(CosmeticChain!D13="Female",0,1)</f>
        <v>0</v>
      </c>
      <c r="D13" s="84">
        <f>IF(CosmeticChain!E13="Yes",1,0)</f>
        <v>1</v>
      </c>
      <c r="S13" t="str">
        <v>R-sq (N)</v>
      </c>
      <c r="T13" s="213">
        <v>0.48394769938649335</v>
      </c>
      <c r="AD13" s="138"/>
      <c r="AE13" s="138"/>
      <c r="AF13" s="138"/>
      <c r="AG13" s="226"/>
      <c r="AH13" s="226"/>
      <c r="AI13" s="226"/>
      <c r="AJ13" s="226"/>
      <c r="AK13" s="226"/>
      <c r="AL13" s="226"/>
      <c r="AM13" s="226"/>
    </row>
    <row r="14" spans="1:39" ht="15">
      <c r="A14" s="84">
        <v>34</v>
      </c>
      <c r="B14" s="84">
        <v>8</v>
      </c>
      <c r="C14" s="83">
        <f>IF(CosmeticChain!D14="Female",0,1)</f>
        <v>1</v>
      </c>
      <c r="D14" s="84">
        <f>IF(CosmeticChain!E14="Yes",1,0)</f>
        <v>1</v>
      </c>
      <c r="S14" t="str">
        <v>AIC</v>
      </c>
      <c r="T14" s="201">
        <v>144.6468728669924</v>
      </c>
      <c r="AC14" t="s">
        <v>352</v>
      </c>
      <c r="AD14" s="212">
        <f>[1]!LogitAUC(A2:D151,J7:J10)</f>
        <v>0.85648826979472137</v>
      </c>
      <c r="AE14" s="138"/>
      <c r="AF14" s="138"/>
      <c r="AG14" s="226" t="s">
        <v>421</v>
      </c>
      <c r="AH14" s="226"/>
      <c r="AI14" s="226"/>
      <c r="AJ14" s="226"/>
      <c r="AK14" s="226"/>
      <c r="AL14" s="226"/>
      <c r="AM14" s="226"/>
    </row>
    <row r="15" spans="1:39" ht="15">
      <c r="A15" s="84">
        <v>47</v>
      </c>
      <c r="B15" s="84">
        <v>14</v>
      </c>
      <c r="C15" s="83">
        <f>IF(CosmeticChain!D15="Female",0,1)</f>
        <v>1</v>
      </c>
      <c r="D15" s="84">
        <f>IF(CosmeticChain!E15="Yes",1,0)</f>
        <v>1</v>
      </c>
      <c r="S15" t="str">
        <v>BIC</v>
      </c>
      <c r="T15" s="203">
        <v>156.68941404337741</v>
      </c>
      <c r="AG15" s="226"/>
      <c r="AH15" s="226"/>
      <c r="AI15" s="226"/>
      <c r="AJ15" s="226"/>
      <c r="AK15" s="226"/>
      <c r="AL15" s="226"/>
      <c r="AM15" s="226"/>
    </row>
    <row r="16" spans="1:39" ht="15">
      <c r="A16" s="84">
        <v>38</v>
      </c>
      <c r="B16" s="84">
        <v>10</v>
      </c>
      <c r="C16" s="83">
        <f>IF(CosmeticChain!D16="Female",0,1)</f>
        <v>1</v>
      </c>
      <c r="D16" s="84">
        <f>IF(CosmeticChain!E16="Yes",1,0)</f>
        <v>1</v>
      </c>
      <c r="AD16" s="227" t="s">
        <v>415</v>
      </c>
      <c r="AE16" s="228" t="s">
        <v>416</v>
      </c>
      <c r="AG16" s="226"/>
      <c r="AH16" s="226"/>
      <c r="AI16" s="226"/>
      <c r="AJ16" s="226"/>
      <c r="AK16" s="226"/>
      <c r="AL16" s="226"/>
      <c r="AM16" s="226"/>
    </row>
    <row r="17" spans="1:39" ht="15">
      <c r="A17" s="84">
        <v>34</v>
      </c>
      <c r="B17" s="84">
        <v>12</v>
      </c>
      <c r="C17" s="83">
        <f>IF(CosmeticChain!D17="Female",0,1)</f>
        <v>1</v>
      </c>
      <c r="D17" s="84">
        <f>IF(CosmeticChain!E17="Yes",1,0)</f>
        <v>0</v>
      </c>
      <c r="AD17" s="227"/>
      <c r="AE17" s="228"/>
      <c r="AG17" s="226"/>
      <c r="AH17" s="226"/>
      <c r="AI17" s="226"/>
      <c r="AJ17" s="226"/>
      <c r="AK17" s="226"/>
      <c r="AL17" s="226"/>
      <c r="AM17" s="226"/>
    </row>
    <row r="18" spans="1:39" ht="15">
      <c r="A18" s="84">
        <v>30</v>
      </c>
      <c r="B18" s="84">
        <v>13</v>
      </c>
      <c r="C18" s="83">
        <f>IF(CosmeticChain!D18="Female",0,1)</f>
        <v>0</v>
      </c>
      <c r="D18" s="84">
        <f>IF(CosmeticChain!E18="Yes",1,0)</f>
        <v>1</v>
      </c>
      <c r="AD18" s="227"/>
      <c r="AE18" s="228"/>
    </row>
    <row r="19" spans="1:39" ht="15">
      <c r="A19" s="84">
        <v>44</v>
      </c>
      <c r="B19" s="84">
        <v>8</v>
      </c>
      <c r="C19" s="83">
        <f>IF(CosmeticChain!D19="Female",0,1)</f>
        <v>0</v>
      </c>
      <c r="D19" s="84">
        <f>IF(CosmeticChain!E19="Yes",1,0)</f>
        <v>0</v>
      </c>
      <c r="AD19" s="227"/>
      <c r="AE19" s="228"/>
    </row>
    <row r="20" spans="1:39" ht="15">
      <c r="A20" s="84">
        <v>40</v>
      </c>
      <c r="B20" s="84">
        <v>13</v>
      </c>
      <c r="C20" s="83">
        <f>IF(CosmeticChain!D20="Female",0,1)</f>
        <v>1</v>
      </c>
      <c r="D20" s="84">
        <f>IF(CosmeticChain!E20="Yes",1,0)</f>
        <v>1</v>
      </c>
      <c r="AD20" s="227"/>
      <c r="AE20" s="228"/>
    </row>
    <row r="21" spans="1:39" ht="15">
      <c r="A21" s="84">
        <v>29</v>
      </c>
      <c r="B21" s="84">
        <v>10</v>
      </c>
      <c r="C21" s="83">
        <f>IF(CosmeticChain!D21="Female",0,1)</f>
        <v>1</v>
      </c>
      <c r="D21" s="84">
        <f>IF(CosmeticChain!E21="Yes",1,0)</f>
        <v>0</v>
      </c>
      <c r="AD21" s="227"/>
      <c r="AE21" s="228"/>
    </row>
    <row r="22" spans="1:39" ht="15">
      <c r="A22" s="84">
        <v>36</v>
      </c>
      <c r="B22" s="84">
        <v>4</v>
      </c>
      <c r="C22" s="83">
        <f>IF(CosmeticChain!D22="Female",0,1)</f>
        <v>0</v>
      </c>
      <c r="D22" s="84">
        <f>IF(CosmeticChain!E22="Yes",1,0)</f>
        <v>0</v>
      </c>
      <c r="AD22" s="227"/>
      <c r="AE22" s="228"/>
    </row>
    <row r="23" spans="1:39" ht="16" customHeight="1">
      <c r="A23" s="84">
        <v>32</v>
      </c>
      <c r="B23" s="84">
        <v>15</v>
      </c>
      <c r="C23" s="83">
        <f>IF(CosmeticChain!D23="Female",0,1)</f>
        <v>1</v>
      </c>
      <c r="D23" s="84">
        <f>IF(CosmeticChain!E23="Yes",1,0)</f>
        <v>1</v>
      </c>
      <c r="AD23" s="227"/>
      <c r="AE23" s="228"/>
    </row>
    <row r="24" spans="1:39" ht="15">
      <c r="A24" s="84">
        <v>52</v>
      </c>
      <c r="B24" s="84">
        <v>15</v>
      </c>
      <c r="C24" s="83">
        <f>IF(CosmeticChain!D24="Female",0,1)</f>
        <v>1</v>
      </c>
      <c r="D24" s="84">
        <f>IF(CosmeticChain!E24="Yes",1,0)</f>
        <v>0</v>
      </c>
      <c r="AD24" s="227"/>
      <c r="AE24" s="228"/>
    </row>
    <row r="25" spans="1:39" ht="15">
      <c r="A25" s="84">
        <v>41</v>
      </c>
      <c r="B25" s="84">
        <v>4</v>
      </c>
      <c r="C25" s="83">
        <f>IF(CosmeticChain!D25="Female",0,1)</f>
        <v>0</v>
      </c>
      <c r="D25" s="84">
        <f>IF(CosmeticChain!E25="Yes",1,0)</f>
        <v>0</v>
      </c>
      <c r="AD25" s="227"/>
      <c r="AE25" s="228"/>
    </row>
    <row r="26" spans="1:39" ht="15">
      <c r="A26" s="84">
        <v>31</v>
      </c>
      <c r="B26" s="84">
        <v>12</v>
      </c>
      <c r="C26" s="83">
        <f>IF(CosmeticChain!D26="Female",0,1)</f>
        <v>1</v>
      </c>
      <c r="D26" s="84">
        <f>IF(CosmeticChain!E26="Yes",1,0)</f>
        <v>1</v>
      </c>
      <c r="AC26" s="156" t="s">
        <v>356</v>
      </c>
      <c r="AD26" s="156"/>
      <c r="AE26" s="137"/>
    </row>
    <row r="27" spans="1:39" ht="15">
      <c r="A27" s="84">
        <v>37</v>
      </c>
      <c r="B27" s="84">
        <v>5</v>
      </c>
      <c r="C27" s="83">
        <f>IF(CosmeticChain!D27="Female",0,1)</f>
        <v>0</v>
      </c>
      <c r="D27" s="84">
        <f>IF(CosmeticChain!E27="Yes",1,0)</f>
        <v>0</v>
      </c>
      <c r="AC27" t="s">
        <v>357</v>
      </c>
      <c r="AF27">
        <f>(AD9/AF9)^2+(1-(AD9/AF9))^2</f>
        <v>0.51502222222222227</v>
      </c>
      <c r="AG27" s="226" t="s">
        <v>419</v>
      </c>
      <c r="AH27" s="226"/>
      <c r="AI27" s="226"/>
      <c r="AJ27" s="226"/>
      <c r="AK27" s="226"/>
      <c r="AL27" s="226"/>
      <c r="AM27" s="226"/>
    </row>
    <row r="28" spans="1:39" ht="15">
      <c r="A28" s="84">
        <v>37</v>
      </c>
      <c r="B28" s="84">
        <v>13</v>
      </c>
      <c r="C28" s="83">
        <f>IF(CosmeticChain!D28="Female",0,1)</f>
        <v>1</v>
      </c>
      <c r="D28" s="84">
        <f>IF(CosmeticChain!E28="Yes",1,0)</f>
        <v>1</v>
      </c>
      <c r="AG28" s="226"/>
      <c r="AH28" s="226"/>
      <c r="AI28" s="226"/>
      <c r="AJ28" s="226"/>
      <c r="AK28" s="226"/>
      <c r="AL28" s="226"/>
      <c r="AM28" s="226"/>
    </row>
    <row r="29" spans="1:39" ht="15">
      <c r="A29" s="84">
        <v>27</v>
      </c>
      <c r="B29" s="84">
        <v>5</v>
      </c>
      <c r="C29" s="83">
        <f>IF(CosmeticChain!D29="Female",0,1)</f>
        <v>0</v>
      </c>
      <c r="D29" s="84">
        <f>IF(CosmeticChain!E29="Yes",1,0)</f>
        <v>0</v>
      </c>
      <c r="AG29" s="226"/>
      <c r="AH29" s="226"/>
      <c r="AI29" s="226"/>
      <c r="AJ29" s="226"/>
      <c r="AK29" s="226"/>
      <c r="AL29" s="226"/>
      <c r="AM29" s="226"/>
    </row>
    <row r="30" spans="1:39" ht="15">
      <c r="A30" s="84">
        <v>30</v>
      </c>
      <c r="B30" s="84">
        <v>5</v>
      </c>
      <c r="C30" s="83">
        <f>IF(CosmeticChain!D30="Female",0,1)</f>
        <v>0</v>
      </c>
      <c r="D30" s="84">
        <f>IF(CosmeticChain!E30="Yes",1,0)</f>
        <v>0</v>
      </c>
      <c r="AG30" s="226"/>
      <c r="AH30" s="226"/>
      <c r="AI30" s="226"/>
      <c r="AJ30" s="226"/>
      <c r="AK30" s="226"/>
      <c r="AL30" s="226"/>
      <c r="AM30" s="226"/>
    </row>
    <row r="31" spans="1:39" ht="15">
      <c r="A31" s="84">
        <v>38</v>
      </c>
      <c r="B31" s="84">
        <v>11</v>
      </c>
      <c r="C31" s="83">
        <f>IF(CosmeticChain!D31="Female",0,1)</f>
        <v>1</v>
      </c>
      <c r="D31" s="84">
        <f>IF(CosmeticChain!E31="Yes",1,0)</f>
        <v>1</v>
      </c>
      <c r="AC31" t="s">
        <v>358</v>
      </c>
      <c r="AF31">
        <f>AF27+(0.25*AF27)</f>
        <v>0.64377777777777778</v>
      </c>
      <c r="AG31" s="226" t="s">
        <v>420</v>
      </c>
      <c r="AH31" s="226"/>
      <c r="AI31" s="226"/>
      <c r="AJ31" s="226"/>
      <c r="AK31" s="226"/>
      <c r="AL31" s="226"/>
      <c r="AM31" s="226"/>
    </row>
    <row r="32" spans="1:39" ht="15">
      <c r="A32" s="84">
        <v>35</v>
      </c>
      <c r="B32" s="84">
        <v>11</v>
      </c>
      <c r="C32" s="83">
        <f>IF(CosmeticChain!D32="Female",0,1)</f>
        <v>1</v>
      </c>
      <c r="D32" s="84">
        <f>IF(CosmeticChain!E32="Yes",1,0)</f>
        <v>0</v>
      </c>
      <c r="AG32" s="226"/>
      <c r="AH32" s="226"/>
      <c r="AI32" s="226"/>
      <c r="AJ32" s="226"/>
      <c r="AK32" s="226"/>
      <c r="AL32" s="226"/>
      <c r="AM32" s="226"/>
    </row>
    <row r="33" spans="1:39" ht="15">
      <c r="A33" s="84">
        <v>30</v>
      </c>
      <c r="B33" s="84">
        <v>10</v>
      </c>
      <c r="C33" s="83">
        <f>IF(CosmeticChain!D33="Female",0,1)</f>
        <v>1</v>
      </c>
      <c r="D33" s="84">
        <f>IF(CosmeticChain!E33="Yes",1,0)</f>
        <v>1</v>
      </c>
      <c r="AG33" s="226"/>
      <c r="AH33" s="226"/>
      <c r="AI33" s="226"/>
      <c r="AJ33" s="226"/>
      <c r="AK33" s="226"/>
      <c r="AL33" s="226"/>
      <c r="AM33" s="226"/>
    </row>
    <row r="34" spans="1:39" ht="15">
      <c r="A34" s="84">
        <v>34</v>
      </c>
      <c r="B34" s="84">
        <v>6</v>
      </c>
      <c r="C34" s="83">
        <f>IF(CosmeticChain!D34="Female",0,1)</f>
        <v>0</v>
      </c>
      <c r="D34" s="84">
        <f>IF(CosmeticChain!E34="Yes",1,0)</f>
        <v>0</v>
      </c>
      <c r="AG34" s="226"/>
      <c r="AH34" s="226"/>
      <c r="AI34" s="226"/>
      <c r="AJ34" s="226"/>
      <c r="AK34" s="226"/>
      <c r="AL34" s="226"/>
      <c r="AM34" s="226"/>
    </row>
    <row r="35" spans="1:39" ht="15">
      <c r="A35" s="84">
        <v>37</v>
      </c>
      <c r="B35" s="84">
        <v>6</v>
      </c>
      <c r="C35" s="83">
        <f>IF(CosmeticChain!D35="Female",0,1)</f>
        <v>1</v>
      </c>
      <c r="D35" s="84">
        <f>IF(CosmeticChain!E35="Yes",1,0)</f>
        <v>0</v>
      </c>
      <c r="AG35" s="226"/>
      <c r="AH35" s="226"/>
      <c r="AI35" s="226"/>
      <c r="AJ35" s="226"/>
      <c r="AK35" s="226"/>
      <c r="AL35" s="226"/>
      <c r="AM35" s="226"/>
    </row>
    <row r="36" spans="1:39" ht="15">
      <c r="A36" s="84">
        <v>35</v>
      </c>
      <c r="B36" s="84">
        <v>9</v>
      </c>
      <c r="C36" s="83">
        <f>IF(CosmeticChain!D36="Female",0,1)</f>
        <v>1</v>
      </c>
      <c r="D36" s="84">
        <f>IF(CosmeticChain!E36="Yes",1,0)</f>
        <v>0</v>
      </c>
    </row>
    <row r="37" spans="1:39" ht="15">
      <c r="A37" s="84">
        <v>33</v>
      </c>
      <c r="B37" s="84">
        <v>6</v>
      </c>
      <c r="C37" s="83">
        <f>IF(CosmeticChain!D37="Female",0,1)</f>
        <v>0</v>
      </c>
      <c r="D37" s="84">
        <f>IF(CosmeticChain!E37="Yes",1,0)</f>
        <v>1</v>
      </c>
    </row>
    <row r="38" spans="1:39" ht="15">
      <c r="A38" s="84">
        <v>39</v>
      </c>
      <c r="B38" s="84">
        <v>10</v>
      </c>
      <c r="C38" s="83">
        <f>IF(CosmeticChain!D38="Female",0,1)</f>
        <v>0</v>
      </c>
      <c r="D38" s="84">
        <f>IF(CosmeticChain!E38="Yes",1,0)</f>
        <v>0</v>
      </c>
    </row>
    <row r="39" spans="1:39" ht="15">
      <c r="A39" s="84">
        <v>59</v>
      </c>
      <c r="B39" s="84">
        <v>15</v>
      </c>
      <c r="C39" s="83">
        <f>IF(CosmeticChain!D39="Female",0,1)</f>
        <v>0</v>
      </c>
      <c r="D39" s="84">
        <f>IF(CosmeticChain!E39="Yes",1,0)</f>
        <v>0</v>
      </c>
    </row>
    <row r="40" spans="1:39" ht="15">
      <c r="A40" s="84">
        <v>30</v>
      </c>
      <c r="B40" s="84">
        <v>13</v>
      </c>
      <c r="C40" s="83">
        <f>IF(CosmeticChain!D40="Female",0,1)</f>
        <v>1</v>
      </c>
      <c r="D40" s="84">
        <f>IF(CosmeticChain!E40="Yes",1,0)</f>
        <v>0</v>
      </c>
    </row>
    <row r="41" spans="1:39" ht="15">
      <c r="A41" s="84">
        <v>28</v>
      </c>
      <c r="B41" s="84">
        <v>1</v>
      </c>
      <c r="C41" s="83">
        <f>IF(CosmeticChain!D41="Female",0,1)</f>
        <v>0</v>
      </c>
      <c r="D41" s="84">
        <f>IF(CosmeticChain!E41="Yes",1,0)</f>
        <v>0</v>
      </c>
    </row>
    <row r="42" spans="1:39" ht="15">
      <c r="A42" s="84">
        <v>36</v>
      </c>
      <c r="B42" s="84">
        <v>9</v>
      </c>
      <c r="C42" s="83">
        <f>IF(CosmeticChain!D42="Female",0,1)</f>
        <v>0</v>
      </c>
      <c r="D42" s="84">
        <f>IF(CosmeticChain!E42="Yes",1,0)</f>
        <v>1</v>
      </c>
    </row>
    <row r="43" spans="1:39" ht="15">
      <c r="A43" s="84">
        <v>40</v>
      </c>
      <c r="B43" s="84">
        <v>8</v>
      </c>
      <c r="C43" s="83">
        <f>IF(CosmeticChain!D43="Female",0,1)</f>
        <v>0</v>
      </c>
      <c r="D43" s="84">
        <f>IF(CosmeticChain!E43="Yes",1,0)</f>
        <v>0</v>
      </c>
    </row>
    <row r="44" spans="1:39" ht="15">
      <c r="A44" s="84">
        <v>43</v>
      </c>
      <c r="B44" s="84">
        <v>15</v>
      </c>
      <c r="C44" s="83">
        <f>IF(CosmeticChain!D44="Female",0,1)</f>
        <v>0</v>
      </c>
      <c r="D44" s="84">
        <f>IF(CosmeticChain!E44="Yes",1,0)</f>
        <v>0</v>
      </c>
    </row>
    <row r="45" spans="1:39" ht="15">
      <c r="A45" s="84">
        <v>52</v>
      </c>
      <c r="B45" s="84">
        <v>15</v>
      </c>
      <c r="C45" s="83">
        <f>IF(CosmeticChain!D45="Female",0,1)</f>
        <v>1</v>
      </c>
      <c r="D45" s="84">
        <f>IF(CosmeticChain!E45="Yes",1,0)</f>
        <v>0</v>
      </c>
    </row>
    <row r="46" spans="1:39" ht="15">
      <c r="A46" s="84">
        <v>45</v>
      </c>
      <c r="B46" s="84">
        <v>9</v>
      </c>
      <c r="C46" s="83">
        <f>IF(CosmeticChain!D46="Female",0,1)</f>
        <v>0</v>
      </c>
      <c r="D46" s="84">
        <f>IF(CosmeticChain!E46="Yes",1,0)</f>
        <v>0</v>
      </c>
    </row>
    <row r="47" spans="1:39" ht="15">
      <c r="A47" s="84">
        <v>33</v>
      </c>
      <c r="B47" s="84">
        <v>5</v>
      </c>
      <c r="C47" s="83">
        <f>IF(CosmeticChain!D47="Female",0,1)</f>
        <v>0</v>
      </c>
      <c r="D47" s="84">
        <f>IF(CosmeticChain!E47="Yes",1,0)</f>
        <v>0</v>
      </c>
    </row>
    <row r="48" spans="1:39" ht="15">
      <c r="A48" s="84">
        <v>36</v>
      </c>
      <c r="B48" s="84">
        <v>8</v>
      </c>
      <c r="C48" s="83">
        <f>IF(CosmeticChain!D48="Female",0,1)</f>
        <v>1</v>
      </c>
      <c r="D48" s="84">
        <f>IF(CosmeticChain!E48="Yes",1,0)</f>
        <v>0</v>
      </c>
    </row>
    <row r="49" spans="1:4" ht="15">
      <c r="A49" s="84">
        <v>36</v>
      </c>
      <c r="B49" s="84">
        <v>8</v>
      </c>
      <c r="C49" s="83">
        <f>IF(CosmeticChain!D49="Female",0,1)</f>
        <v>0</v>
      </c>
      <c r="D49" s="84">
        <f>IF(CosmeticChain!E49="Yes",1,0)</f>
        <v>1</v>
      </c>
    </row>
    <row r="50" spans="1:4" ht="15">
      <c r="A50" s="84">
        <v>43</v>
      </c>
      <c r="B50" s="84">
        <v>6</v>
      </c>
      <c r="C50" s="83">
        <f>IF(CosmeticChain!D50="Female",0,1)</f>
        <v>1</v>
      </c>
      <c r="D50" s="84">
        <f>IF(CosmeticChain!E50="Yes",1,0)</f>
        <v>0</v>
      </c>
    </row>
    <row r="51" spans="1:4" ht="15">
      <c r="A51" s="84">
        <v>35</v>
      </c>
      <c r="B51" s="84">
        <v>1</v>
      </c>
      <c r="C51" s="83">
        <f>IF(CosmeticChain!D51="Female",0,1)</f>
        <v>1</v>
      </c>
      <c r="D51" s="84">
        <f>IF(CosmeticChain!E51="Yes",1,0)</f>
        <v>0</v>
      </c>
    </row>
    <row r="52" spans="1:4" ht="15">
      <c r="A52" s="84">
        <v>49</v>
      </c>
      <c r="B52" s="84">
        <v>7</v>
      </c>
      <c r="C52" s="83">
        <f>IF(CosmeticChain!D52="Female",0,1)</f>
        <v>1</v>
      </c>
      <c r="D52" s="84">
        <f>IF(CosmeticChain!E52="Yes",1,0)</f>
        <v>0</v>
      </c>
    </row>
    <row r="53" spans="1:4" ht="15">
      <c r="A53" s="84">
        <v>35</v>
      </c>
      <c r="B53" s="84">
        <v>4</v>
      </c>
      <c r="C53" s="83">
        <f>IF(CosmeticChain!D53="Female",0,1)</f>
        <v>1</v>
      </c>
      <c r="D53" s="84">
        <f>IF(CosmeticChain!E53="Yes",1,0)</f>
        <v>0</v>
      </c>
    </row>
    <row r="54" spans="1:4" ht="15">
      <c r="A54" s="84">
        <v>44</v>
      </c>
      <c r="B54" s="84">
        <v>5</v>
      </c>
      <c r="C54" s="83">
        <f>IF(CosmeticChain!D54="Female",0,1)</f>
        <v>0</v>
      </c>
      <c r="D54" s="84">
        <f>IF(CosmeticChain!E54="Yes",1,0)</f>
        <v>0</v>
      </c>
    </row>
    <row r="55" spans="1:4" ht="15">
      <c r="A55" s="84">
        <v>29</v>
      </c>
      <c r="B55" s="84">
        <v>2</v>
      </c>
      <c r="C55" s="83">
        <f>IF(CosmeticChain!D55="Female",0,1)</f>
        <v>0</v>
      </c>
      <c r="D55" s="84">
        <f>IF(CosmeticChain!E55="Yes",1,0)</f>
        <v>0</v>
      </c>
    </row>
    <row r="56" spans="1:4" ht="15">
      <c r="A56" s="84">
        <v>39</v>
      </c>
      <c r="B56" s="84">
        <v>5</v>
      </c>
      <c r="C56" s="83">
        <f>IF(CosmeticChain!D56="Female",0,1)</f>
        <v>0</v>
      </c>
      <c r="D56" s="84">
        <f>IF(CosmeticChain!E56="Yes",1,0)</f>
        <v>0</v>
      </c>
    </row>
    <row r="57" spans="1:4" ht="15">
      <c r="A57" s="84">
        <v>36</v>
      </c>
      <c r="B57" s="84">
        <v>6</v>
      </c>
      <c r="C57" s="83">
        <f>IF(CosmeticChain!D57="Female",0,1)</f>
        <v>1</v>
      </c>
      <c r="D57" s="84">
        <f>IF(CosmeticChain!E57="Yes",1,0)</f>
        <v>0</v>
      </c>
    </row>
    <row r="58" spans="1:4" ht="15">
      <c r="A58" s="84">
        <v>37</v>
      </c>
      <c r="B58" s="84">
        <v>9</v>
      </c>
      <c r="C58" s="83">
        <f>IF(CosmeticChain!D58="Female",0,1)</f>
        <v>0</v>
      </c>
      <c r="D58" s="84">
        <f>IF(CosmeticChain!E58="Yes",1,0)</f>
        <v>0</v>
      </c>
    </row>
    <row r="59" spans="1:4" ht="15">
      <c r="A59" s="84">
        <v>34</v>
      </c>
      <c r="B59" s="84">
        <v>19</v>
      </c>
      <c r="C59" s="83">
        <f>IF(CosmeticChain!D59="Female",0,1)</f>
        <v>1</v>
      </c>
      <c r="D59" s="84">
        <f>IF(CosmeticChain!E59="Yes",1,0)</f>
        <v>1</v>
      </c>
    </row>
    <row r="60" spans="1:4" ht="15">
      <c r="A60" s="84">
        <v>52</v>
      </c>
      <c r="B60" s="84">
        <v>18</v>
      </c>
      <c r="C60" s="83">
        <f>IF(CosmeticChain!D60="Female",0,1)</f>
        <v>1</v>
      </c>
      <c r="D60" s="84">
        <f>IF(CosmeticChain!E60="Yes",1,0)</f>
        <v>1</v>
      </c>
    </row>
    <row r="61" spans="1:4" ht="15">
      <c r="A61" s="84">
        <v>45</v>
      </c>
      <c r="B61" s="84">
        <v>10</v>
      </c>
      <c r="C61" s="83">
        <f>IF(CosmeticChain!D61="Female",0,1)</f>
        <v>1</v>
      </c>
      <c r="D61" s="84">
        <f>IF(CosmeticChain!E61="Yes",1,0)</f>
        <v>1</v>
      </c>
    </row>
    <row r="62" spans="1:4" ht="15">
      <c r="A62" s="84">
        <v>53</v>
      </c>
      <c r="B62" s="84">
        <v>9</v>
      </c>
      <c r="C62" s="83">
        <f>IF(CosmeticChain!D62="Female",0,1)</f>
        <v>1</v>
      </c>
      <c r="D62" s="84">
        <f>IF(CosmeticChain!E62="Yes",1,0)</f>
        <v>0</v>
      </c>
    </row>
    <row r="63" spans="1:4" ht="15">
      <c r="A63" s="84">
        <v>44</v>
      </c>
      <c r="B63" s="84">
        <v>10</v>
      </c>
      <c r="C63" s="83">
        <f>IF(CosmeticChain!D63="Female",0,1)</f>
        <v>0</v>
      </c>
      <c r="D63" s="84">
        <f>IF(CosmeticChain!E63="Yes",1,0)</f>
        <v>0</v>
      </c>
    </row>
    <row r="64" spans="1:4" ht="15">
      <c r="A64" s="84">
        <v>46</v>
      </c>
      <c r="B64" s="84">
        <v>3</v>
      </c>
      <c r="C64" s="83">
        <f>IF(CosmeticChain!D64="Female",0,1)</f>
        <v>0</v>
      </c>
      <c r="D64" s="84">
        <f>IF(CosmeticChain!E64="Yes",1,0)</f>
        <v>0</v>
      </c>
    </row>
    <row r="65" spans="1:4" ht="15">
      <c r="A65" s="84">
        <v>38</v>
      </c>
      <c r="B65" s="84">
        <v>9</v>
      </c>
      <c r="C65" s="83">
        <f>IF(CosmeticChain!D65="Female",0,1)</f>
        <v>1</v>
      </c>
      <c r="D65" s="84">
        <f>IF(CosmeticChain!E65="Yes",1,0)</f>
        <v>1</v>
      </c>
    </row>
    <row r="66" spans="1:4" ht="15">
      <c r="A66" s="84">
        <v>36</v>
      </c>
      <c r="B66" s="84">
        <v>12</v>
      </c>
      <c r="C66" s="83">
        <f>IF(CosmeticChain!D66="Female",0,1)</f>
        <v>1</v>
      </c>
      <c r="D66" s="84">
        <f>IF(CosmeticChain!E66="Yes",1,0)</f>
        <v>1</v>
      </c>
    </row>
    <row r="67" spans="1:4" ht="15">
      <c r="A67" s="84">
        <v>42</v>
      </c>
      <c r="B67" s="84">
        <v>3</v>
      </c>
      <c r="C67" s="83">
        <f>IF(CosmeticChain!D67="Female",0,1)</f>
        <v>1</v>
      </c>
      <c r="D67" s="84">
        <f>IF(CosmeticChain!E67="Yes",1,0)</f>
        <v>0</v>
      </c>
    </row>
    <row r="68" spans="1:4" ht="15">
      <c r="A68" s="84">
        <v>28</v>
      </c>
      <c r="B68" s="84">
        <v>9</v>
      </c>
      <c r="C68" s="83">
        <f>IF(CosmeticChain!D68="Female",0,1)</f>
        <v>1</v>
      </c>
      <c r="D68" s="84">
        <f>IF(CosmeticChain!E68="Yes",1,0)</f>
        <v>1</v>
      </c>
    </row>
    <row r="69" spans="1:4" ht="15">
      <c r="A69" s="84">
        <v>35</v>
      </c>
      <c r="B69" s="84">
        <v>10</v>
      </c>
      <c r="C69" s="83">
        <f>IF(CosmeticChain!D69="Female",0,1)</f>
        <v>0</v>
      </c>
      <c r="D69" s="84">
        <f>IF(CosmeticChain!E69="Yes",1,0)</f>
        <v>0</v>
      </c>
    </row>
    <row r="70" spans="1:4" ht="15">
      <c r="A70" s="84">
        <v>43</v>
      </c>
      <c r="B70" s="84">
        <v>11</v>
      </c>
      <c r="C70" s="83">
        <f>IF(CosmeticChain!D70="Female",0,1)</f>
        <v>1</v>
      </c>
      <c r="D70" s="84">
        <f>IF(CosmeticChain!E70="Yes",1,0)</f>
        <v>0</v>
      </c>
    </row>
    <row r="71" spans="1:4" ht="15">
      <c r="A71" s="84">
        <v>35</v>
      </c>
      <c r="B71" s="84">
        <v>8</v>
      </c>
      <c r="C71" s="83">
        <f>IF(CosmeticChain!D71="Female",0,1)</f>
        <v>1</v>
      </c>
      <c r="D71" s="84">
        <f>IF(CosmeticChain!E71="Yes",1,0)</f>
        <v>0</v>
      </c>
    </row>
    <row r="72" spans="1:4" ht="15">
      <c r="A72" s="84">
        <v>28</v>
      </c>
      <c r="B72" s="84">
        <v>8</v>
      </c>
      <c r="C72" s="83">
        <f>IF(CosmeticChain!D72="Female",0,1)</f>
        <v>0</v>
      </c>
      <c r="D72" s="84">
        <f>IF(CosmeticChain!E72="Yes",1,0)</f>
        <v>1</v>
      </c>
    </row>
    <row r="73" spans="1:4" ht="15">
      <c r="A73" s="84">
        <v>56</v>
      </c>
      <c r="B73" s="84">
        <v>3</v>
      </c>
      <c r="C73" s="83">
        <f>IF(CosmeticChain!D73="Female",0,1)</f>
        <v>0</v>
      </c>
      <c r="D73" s="84">
        <f>IF(CosmeticChain!E73="Yes",1,0)</f>
        <v>0</v>
      </c>
    </row>
    <row r="74" spans="1:4" ht="15">
      <c r="A74" s="84">
        <v>40</v>
      </c>
      <c r="B74" s="84">
        <v>8</v>
      </c>
      <c r="C74" s="83">
        <f>IF(CosmeticChain!D74="Female",0,1)</f>
        <v>0</v>
      </c>
      <c r="D74" s="84">
        <f>IF(CosmeticChain!E74="Yes",1,0)</f>
        <v>1</v>
      </c>
    </row>
    <row r="75" spans="1:4" ht="15">
      <c r="A75" s="84">
        <v>31</v>
      </c>
      <c r="B75" s="84">
        <v>7</v>
      </c>
      <c r="C75" s="83">
        <f>IF(CosmeticChain!D75="Female",0,1)</f>
        <v>1</v>
      </c>
      <c r="D75" s="84">
        <f>IF(CosmeticChain!E75="Yes",1,0)</f>
        <v>1</v>
      </c>
    </row>
    <row r="76" spans="1:4" ht="15">
      <c r="A76" s="84">
        <v>40</v>
      </c>
      <c r="B76" s="84">
        <v>20</v>
      </c>
      <c r="C76" s="83">
        <f>IF(CosmeticChain!D76="Female",0,1)</f>
        <v>0</v>
      </c>
      <c r="D76" s="84">
        <f>IF(CosmeticChain!E76="Yes",1,0)</f>
        <v>1</v>
      </c>
    </row>
    <row r="77" spans="1:4" ht="15">
      <c r="A77" s="84">
        <v>29</v>
      </c>
      <c r="B77" s="84">
        <v>15</v>
      </c>
      <c r="C77" s="83">
        <f>IF(CosmeticChain!D77="Female",0,1)</f>
        <v>0</v>
      </c>
      <c r="D77" s="84">
        <f>IF(CosmeticChain!E77="Yes",1,0)</f>
        <v>1</v>
      </c>
    </row>
    <row r="78" spans="1:4" ht="15">
      <c r="A78" s="84">
        <v>32</v>
      </c>
      <c r="B78" s="84">
        <v>10</v>
      </c>
      <c r="C78" s="83">
        <f>IF(CosmeticChain!D78="Female",0,1)</f>
        <v>0</v>
      </c>
      <c r="D78" s="84">
        <f>IF(CosmeticChain!E78="Yes",1,0)</f>
        <v>1</v>
      </c>
    </row>
    <row r="79" spans="1:4" ht="15">
      <c r="A79" s="84">
        <v>33</v>
      </c>
      <c r="B79" s="84">
        <v>11</v>
      </c>
      <c r="C79" s="83">
        <f>IF(CosmeticChain!D79="Female",0,1)</f>
        <v>1</v>
      </c>
      <c r="D79" s="84">
        <f>IF(CosmeticChain!E79="Yes",1,0)</f>
        <v>0</v>
      </c>
    </row>
    <row r="80" spans="1:4" ht="15">
      <c r="A80" s="84">
        <v>39</v>
      </c>
      <c r="B80" s="84">
        <v>7</v>
      </c>
      <c r="C80" s="83">
        <f>IF(CosmeticChain!D80="Female",0,1)</f>
        <v>1</v>
      </c>
      <c r="D80" s="84">
        <f>IF(CosmeticChain!E80="Yes",1,0)</f>
        <v>0</v>
      </c>
    </row>
    <row r="81" spans="1:4" ht="15">
      <c r="A81" s="84">
        <v>41</v>
      </c>
      <c r="B81" s="84">
        <v>10</v>
      </c>
      <c r="C81" s="83">
        <f>IF(CosmeticChain!D81="Female",0,1)</f>
        <v>0</v>
      </c>
      <c r="D81" s="84">
        <f>IF(CosmeticChain!E81="Yes",1,0)</f>
        <v>1</v>
      </c>
    </row>
    <row r="82" spans="1:4" ht="15">
      <c r="A82" s="84">
        <v>31</v>
      </c>
      <c r="B82" s="84">
        <v>6</v>
      </c>
      <c r="C82" s="83">
        <f>IF(CosmeticChain!D82="Female",0,1)</f>
        <v>1</v>
      </c>
      <c r="D82" s="84">
        <f>IF(CosmeticChain!E82="Yes",1,0)</f>
        <v>1</v>
      </c>
    </row>
    <row r="83" spans="1:4" ht="15">
      <c r="A83" s="84">
        <v>43</v>
      </c>
      <c r="B83" s="84">
        <v>12</v>
      </c>
      <c r="C83" s="83">
        <f>IF(CosmeticChain!D83="Female",0,1)</f>
        <v>0</v>
      </c>
      <c r="D83" s="84">
        <f>IF(CosmeticChain!E83="Yes",1,0)</f>
        <v>0</v>
      </c>
    </row>
    <row r="84" spans="1:4" ht="15">
      <c r="A84" s="84">
        <v>30</v>
      </c>
      <c r="B84" s="84">
        <v>4</v>
      </c>
      <c r="C84" s="83">
        <f>IF(CosmeticChain!D84="Female",0,1)</f>
        <v>0</v>
      </c>
      <c r="D84" s="84">
        <f>IF(CosmeticChain!E84="Yes",1,0)</f>
        <v>0</v>
      </c>
    </row>
    <row r="85" spans="1:4" ht="15">
      <c r="A85" s="84">
        <v>39</v>
      </c>
      <c r="B85" s="84">
        <v>7</v>
      </c>
      <c r="C85" s="83">
        <f>IF(CosmeticChain!D85="Female",0,1)</f>
        <v>0</v>
      </c>
      <c r="D85" s="84">
        <f>IF(CosmeticChain!E85="Yes",1,0)</f>
        <v>0</v>
      </c>
    </row>
    <row r="86" spans="1:4" ht="15">
      <c r="A86" s="84">
        <v>46</v>
      </c>
      <c r="B86" s="84">
        <v>9</v>
      </c>
      <c r="C86" s="83">
        <f>IF(CosmeticChain!D86="Female",0,1)</f>
        <v>1</v>
      </c>
      <c r="D86" s="84">
        <f>IF(CosmeticChain!E86="Yes",1,0)</f>
        <v>0</v>
      </c>
    </row>
    <row r="87" spans="1:4" ht="15">
      <c r="A87" s="84">
        <v>50</v>
      </c>
      <c r="B87" s="84">
        <v>4</v>
      </c>
      <c r="C87" s="83">
        <f>IF(CosmeticChain!D87="Female",0,1)</f>
        <v>0</v>
      </c>
      <c r="D87" s="84">
        <f>IF(CosmeticChain!E87="Yes",1,0)</f>
        <v>0</v>
      </c>
    </row>
    <row r="88" spans="1:4" ht="15">
      <c r="A88" s="84">
        <v>44</v>
      </c>
      <c r="B88" s="84">
        <v>8</v>
      </c>
      <c r="C88" s="83">
        <f>IF(CosmeticChain!D88="Female",0,1)</f>
        <v>0</v>
      </c>
      <c r="D88" s="84">
        <f>IF(CosmeticChain!E88="Yes",1,0)</f>
        <v>0</v>
      </c>
    </row>
    <row r="89" spans="1:4" ht="15">
      <c r="A89" s="84">
        <v>31</v>
      </c>
      <c r="B89" s="84">
        <v>10</v>
      </c>
      <c r="C89" s="83">
        <f>IF(CosmeticChain!D89="Female",0,1)</f>
        <v>1</v>
      </c>
      <c r="D89" s="84">
        <f>IF(CosmeticChain!E89="Yes",1,0)</f>
        <v>1</v>
      </c>
    </row>
    <row r="90" spans="1:4" ht="15">
      <c r="A90" s="84">
        <v>53</v>
      </c>
      <c r="B90" s="84">
        <v>7</v>
      </c>
      <c r="C90" s="83">
        <f>IF(CosmeticChain!D90="Female",0,1)</f>
        <v>0</v>
      </c>
      <c r="D90" s="84">
        <f>IF(CosmeticChain!E90="Yes",1,0)</f>
        <v>0</v>
      </c>
    </row>
    <row r="91" spans="1:4" ht="15">
      <c r="A91" s="84">
        <v>37</v>
      </c>
      <c r="B91" s="84">
        <v>15</v>
      </c>
      <c r="C91" s="83">
        <f>IF(CosmeticChain!D91="Female",0,1)</f>
        <v>1</v>
      </c>
      <c r="D91" s="84">
        <f>IF(CosmeticChain!E91="Yes",1,0)</f>
        <v>1</v>
      </c>
    </row>
    <row r="92" spans="1:4" ht="15">
      <c r="A92" s="84">
        <v>46</v>
      </c>
      <c r="B92" s="84">
        <v>1</v>
      </c>
      <c r="C92" s="83">
        <f>IF(CosmeticChain!D92="Female",0,1)</f>
        <v>0</v>
      </c>
      <c r="D92" s="84">
        <f>IF(CosmeticChain!E92="Yes",1,0)</f>
        <v>0</v>
      </c>
    </row>
    <row r="93" spans="1:4" ht="15">
      <c r="A93" s="84">
        <v>45</v>
      </c>
      <c r="B93" s="84">
        <v>5</v>
      </c>
      <c r="C93" s="83">
        <f>IF(CosmeticChain!D93="Female",0,1)</f>
        <v>0</v>
      </c>
      <c r="D93" s="84">
        <f>IF(CosmeticChain!E93="Yes",1,0)</f>
        <v>0</v>
      </c>
    </row>
    <row r="94" spans="1:4" ht="15">
      <c r="A94" s="84">
        <v>34</v>
      </c>
      <c r="B94" s="84">
        <v>8</v>
      </c>
      <c r="C94" s="83">
        <f>IF(CosmeticChain!D94="Female",0,1)</f>
        <v>0</v>
      </c>
      <c r="D94" s="84">
        <f>IF(CosmeticChain!E94="Yes",1,0)</f>
        <v>0</v>
      </c>
    </row>
    <row r="95" spans="1:4" ht="15">
      <c r="A95" s="84">
        <v>38</v>
      </c>
      <c r="B95" s="84">
        <v>13</v>
      </c>
      <c r="C95" s="83">
        <f>IF(CosmeticChain!D95="Female",0,1)</f>
        <v>1</v>
      </c>
      <c r="D95" s="84">
        <f>IF(CosmeticChain!E95="Yes",1,0)</f>
        <v>1</v>
      </c>
    </row>
    <row r="96" spans="1:4" ht="15">
      <c r="A96" s="84">
        <v>37</v>
      </c>
      <c r="B96" s="84">
        <v>11</v>
      </c>
      <c r="C96" s="83">
        <f>IF(CosmeticChain!D96="Female",0,1)</f>
        <v>0</v>
      </c>
      <c r="D96" s="84">
        <f>IF(CosmeticChain!E96="Yes",1,0)</f>
        <v>0</v>
      </c>
    </row>
    <row r="97" spans="1:4" ht="15">
      <c r="A97" s="84">
        <v>39</v>
      </c>
      <c r="B97" s="84">
        <v>18</v>
      </c>
      <c r="C97" s="83">
        <f>IF(CosmeticChain!D97="Female",0,1)</f>
        <v>1</v>
      </c>
      <c r="D97" s="84">
        <f>IF(CosmeticChain!E97="Yes",1,0)</f>
        <v>1</v>
      </c>
    </row>
    <row r="98" spans="1:4" ht="15">
      <c r="A98" s="84">
        <v>42</v>
      </c>
      <c r="B98" s="84">
        <v>15</v>
      </c>
      <c r="C98" s="83">
        <f>IF(CosmeticChain!D98="Female",0,1)</f>
        <v>1</v>
      </c>
      <c r="D98" s="84">
        <f>IF(CosmeticChain!E98="Yes",1,0)</f>
        <v>1</v>
      </c>
    </row>
    <row r="99" spans="1:4" ht="15">
      <c r="A99" s="84">
        <v>54</v>
      </c>
      <c r="B99" s="84">
        <v>8</v>
      </c>
      <c r="C99" s="83">
        <f>IF(CosmeticChain!D99="Female",0,1)</f>
        <v>0</v>
      </c>
      <c r="D99" s="84">
        <f>IF(CosmeticChain!E99="Yes",1,0)</f>
        <v>0</v>
      </c>
    </row>
    <row r="100" spans="1:4" ht="15">
      <c r="A100" s="84">
        <v>39</v>
      </c>
      <c r="B100" s="84">
        <v>9</v>
      </c>
      <c r="C100" s="83">
        <f>IF(CosmeticChain!D100="Female",0,1)</f>
        <v>1</v>
      </c>
      <c r="D100" s="84">
        <f>IF(CosmeticChain!E100="Yes",1,0)</f>
        <v>0</v>
      </c>
    </row>
    <row r="101" spans="1:4" ht="15">
      <c r="A101" s="84">
        <v>35</v>
      </c>
      <c r="B101" s="84">
        <v>16</v>
      </c>
      <c r="C101" s="83">
        <f>IF(CosmeticChain!D101="Female",0,1)</f>
        <v>1</v>
      </c>
      <c r="D101" s="84">
        <f>IF(CosmeticChain!E101="Yes",1,0)</f>
        <v>1</v>
      </c>
    </row>
    <row r="102" spans="1:4" ht="15">
      <c r="A102" s="84">
        <v>33</v>
      </c>
      <c r="B102" s="84">
        <v>1</v>
      </c>
      <c r="C102" s="83">
        <f>IF(CosmeticChain!D102="Female",0,1)</f>
        <v>0</v>
      </c>
      <c r="D102" s="84">
        <f>IF(CosmeticChain!E102="Yes",1,0)</f>
        <v>0</v>
      </c>
    </row>
    <row r="103" spans="1:4" ht="15">
      <c r="A103" s="84">
        <v>36</v>
      </c>
      <c r="B103" s="84">
        <v>7</v>
      </c>
      <c r="C103" s="83">
        <f>IF(CosmeticChain!D103="Female",0,1)</f>
        <v>1</v>
      </c>
      <c r="D103" s="84">
        <f>IF(CosmeticChain!E103="Yes",1,0)</f>
        <v>1</v>
      </c>
    </row>
    <row r="104" spans="1:4" ht="15">
      <c r="A104" s="84">
        <v>42</v>
      </c>
      <c r="B104" s="84">
        <v>7</v>
      </c>
      <c r="C104" s="83">
        <f>IF(CosmeticChain!D104="Female",0,1)</f>
        <v>0</v>
      </c>
      <c r="D104" s="84">
        <f>IF(CosmeticChain!E104="Yes",1,0)</f>
        <v>0</v>
      </c>
    </row>
    <row r="105" spans="1:4" ht="15">
      <c r="A105" s="84">
        <v>29</v>
      </c>
      <c r="B105" s="84">
        <v>10</v>
      </c>
      <c r="C105" s="83">
        <f>IF(CosmeticChain!D105="Female",0,1)</f>
        <v>0</v>
      </c>
      <c r="D105" s="84">
        <f>IF(CosmeticChain!E105="Yes",1,0)</f>
        <v>1</v>
      </c>
    </row>
    <row r="106" spans="1:4" ht="15">
      <c r="A106" s="84">
        <v>38</v>
      </c>
      <c r="B106" s="84">
        <v>4</v>
      </c>
      <c r="C106" s="83">
        <f>IF(CosmeticChain!D106="Female",0,1)</f>
        <v>0</v>
      </c>
      <c r="D106" s="84">
        <f>IF(CosmeticChain!E106="Yes",1,0)</f>
        <v>0</v>
      </c>
    </row>
    <row r="107" spans="1:4" ht="15">
      <c r="A107" s="84">
        <v>37</v>
      </c>
      <c r="B107" s="84">
        <v>9</v>
      </c>
      <c r="C107" s="83">
        <f>IF(CosmeticChain!D107="Female",0,1)</f>
        <v>0</v>
      </c>
      <c r="D107" s="84">
        <f>IF(CosmeticChain!E107="Yes",1,0)</f>
        <v>0</v>
      </c>
    </row>
    <row r="108" spans="1:4" ht="15">
      <c r="A108" s="84">
        <v>29</v>
      </c>
      <c r="B108" s="84">
        <v>7</v>
      </c>
      <c r="C108" s="83">
        <f>IF(CosmeticChain!D108="Female",0,1)</f>
        <v>1</v>
      </c>
      <c r="D108" s="84">
        <f>IF(CosmeticChain!E108="Yes",1,0)</f>
        <v>0</v>
      </c>
    </row>
    <row r="109" spans="1:4" ht="15">
      <c r="A109" s="84">
        <v>36</v>
      </c>
      <c r="B109" s="84">
        <v>10</v>
      </c>
      <c r="C109" s="83">
        <f>IF(CosmeticChain!D109="Female",0,1)</f>
        <v>1</v>
      </c>
      <c r="D109" s="84">
        <f>IF(CosmeticChain!E109="Yes",1,0)</f>
        <v>0</v>
      </c>
    </row>
    <row r="110" spans="1:4" ht="15">
      <c r="A110" s="84">
        <v>61</v>
      </c>
      <c r="B110" s="84">
        <v>8</v>
      </c>
      <c r="C110" s="83">
        <f>IF(CosmeticChain!D110="Female",0,1)</f>
        <v>0</v>
      </c>
      <c r="D110" s="84">
        <f>IF(CosmeticChain!E110="Yes",1,0)</f>
        <v>0</v>
      </c>
    </row>
    <row r="111" spans="1:4" ht="15">
      <c r="A111" s="84">
        <v>38</v>
      </c>
      <c r="B111" s="84">
        <v>8</v>
      </c>
      <c r="C111" s="83">
        <f>IF(CosmeticChain!D111="Female",0,1)</f>
        <v>0</v>
      </c>
      <c r="D111" s="84">
        <f>IF(CosmeticChain!E111="Yes",1,0)</f>
        <v>0</v>
      </c>
    </row>
    <row r="112" spans="1:4" ht="15">
      <c r="A112" s="84">
        <v>27</v>
      </c>
      <c r="B112" s="84">
        <v>10</v>
      </c>
      <c r="C112" s="83">
        <f>IF(CosmeticChain!D112="Female",0,1)</f>
        <v>0</v>
      </c>
      <c r="D112" s="84">
        <f>IF(CosmeticChain!E112="Yes",1,0)</f>
        <v>1</v>
      </c>
    </row>
    <row r="113" spans="1:4" ht="15">
      <c r="A113" s="84">
        <v>32</v>
      </c>
      <c r="B113" s="84">
        <v>10</v>
      </c>
      <c r="C113" s="83">
        <f>IF(CosmeticChain!D113="Female",0,1)</f>
        <v>1</v>
      </c>
      <c r="D113" s="84">
        <f>IF(CosmeticChain!E113="Yes",1,0)</f>
        <v>0</v>
      </c>
    </row>
    <row r="114" spans="1:4" ht="15">
      <c r="A114" s="84">
        <v>44</v>
      </c>
      <c r="B114" s="84">
        <v>16</v>
      </c>
      <c r="C114" s="83">
        <f>IF(CosmeticChain!D114="Female",0,1)</f>
        <v>1</v>
      </c>
      <c r="D114" s="84">
        <f>IF(CosmeticChain!E114="Yes",1,0)</f>
        <v>1</v>
      </c>
    </row>
    <row r="115" spans="1:4" ht="15">
      <c r="A115" s="84">
        <v>37</v>
      </c>
      <c r="B115" s="84">
        <v>6</v>
      </c>
      <c r="C115" s="83">
        <f>IF(CosmeticChain!D115="Female",0,1)</f>
        <v>0</v>
      </c>
      <c r="D115" s="84">
        <f>IF(CosmeticChain!E115="Yes",1,0)</f>
        <v>0</v>
      </c>
    </row>
    <row r="116" spans="1:4" ht="15">
      <c r="A116" s="84">
        <v>37</v>
      </c>
      <c r="B116" s="84">
        <v>13</v>
      </c>
      <c r="C116" s="83">
        <f>IF(CosmeticChain!D116="Female",0,1)</f>
        <v>1</v>
      </c>
      <c r="D116" s="84">
        <f>IF(CosmeticChain!E116="Yes",1,0)</f>
        <v>1</v>
      </c>
    </row>
    <row r="117" spans="1:4" ht="15">
      <c r="A117" s="84">
        <v>60</v>
      </c>
      <c r="B117" s="84">
        <v>9</v>
      </c>
      <c r="C117" s="83">
        <f>IF(CosmeticChain!D117="Female",0,1)</f>
        <v>1</v>
      </c>
      <c r="D117" s="84">
        <f>IF(CosmeticChain!E117="Yes",1,0)</f>
        <v>0</v>
      </c>
    </row>
    <row r="118" spans="1:4" ht="15">
      <c r="A118" s="84">
        <v>53</v>
      </c>
      <c r="B118" s="84">
        <v>12</v>
      </c>
      <c r="C118" s="83">
        <f>IF(CosmeticChain!D118="Female",0,1)</f>
        <v>0</v>
      </c>
      <c r="D118" s="84">
        <f>IF(CosmeticChain!E118="Yes",1,0)</f>
        <v>0</v>
      </c>
    </row>
    <row r="119" spans="1:4" ht="15">
      <c r="A119" s="84">
        <v>41</v>
      </c>
      <c r="B119" s="84">
        <v>7</v>
      </c>
      <c r="C119" s="83">
        <f>IF(CosmeticChain!D119="Female",0,1)</f>
        <v>0</v>
      </c>
      <c r="D119" s="84">
        <f>IF(CosmeticChain!E119="Yes",1,0)</f>
        <v>1</v>
      </c>
    </row>
    <row r="120" spans="1:4" ht="15">
      <c r="A120" s="84">
        <v>39</v>
      </c>
      <c r="B120" s="84">
        <v>13</v>
      </c>
      <c r="C120" s="83">
        <f>IF(CosmeticChain!D120="Female",0,1)</f>
        <v>0</v>
      </c>
      <c r="D120" s="84">
        <f>IF(CosmeticChain!E120="Yes",1,0)</f>
        <v>0</v>
      </c>
    </row>
    <row r="121" spans="1:4" ht="15">
      <c r="A121" s="84">
        <v>44</v>
      </c>
      <c r="B121" s="84">
        <v>10</v>
      </c>
      <c r="C121" s="83">
        <f>IF(CosmeticChain!D121="Female",0,1)</f>
        <v>0</v>
      </c>
      <c r="D121" s="84">
        <f>IF(CosmeticChain!E121="Yes",1,0)</f>
        <v>0</v>
      </c>
    </row>
    <row r="122" spans="1:4" ht="15">
      <c r="A122" s="84">
        <v>45</v>
      </c>
      <c r="B122" s="84">
        <v>6</v>
      </c>
      <c r="C122" s="83">
        <f>IF(CosmeticChain!D122="Female",0,1)</f>
        <v>0</v>
      </c>
      <c r="D122" s="84">
        <f>IF(CosmeticChain!E122="Yes",1,0)</f>
        <v>0</v>
      </c>
    </row>
    <row r="123" spans="1:4" ht="15">
      <c r="A123" s="84">
        <v>38</v>
      </c>
      <c r="B123" s="84">
        <v>15</v>
      </c>
      <c r="C123" s="83">
        <f>IF(CosmeticChain!D123="Female",0,1)</f>
        <v>1</v>
      </c>
      <c r="D123" s="84">
        <f>IF(CosmeticChain!E123="Yes",1,0)</f>
        <v>1</v>
      </c>
    </row>
    <row r="124" spans="1:4" ht="15">
      <c r="A124" s="84">
        <v>36</v>
      </c>
      <c r="B124" s="84">
        <v>8</v>
      </c>
      <c r="C124" s="83">
        <f>IF(CosmeticChain!D124="Female",0,1)</f>
        <v>1</v>
      </c>
      <c r="D124" s="84">
        <f>IF(CosmeticChain!E124="Yes",1,0)</f>
        <v>1</v>
      </c>
    </row>
    <row r="125" spans="1:4" ht="15">
      <c r="A125" s="84">
        <v>30</v>
      </c>
      <c r="B125" s="84">
        <v>12</v>
      </c>
      <c r="C125" s="83">
        <f>IF(CosmeticChain!D125="Female",0,1)</f>
        <v>1</v>
      </c>
      <c r="D125" s="84">
        <f>IF(CosmeticChain!E125="Yes",1,0)</f>
        <v>1</v>
      </c>
    </row>
    <row r="126" spans="1:4" ht="15">
      <c r="A126" s="84">
        <v>34</v>
      </c>
      <c r="B126" s="84">
        <v>11</v>
      </c>
      <c r="C126" s="83">
        <f>IF(CosmeticChain!D126="Female",0,1)</f>
        <v>1</v>
      </c>
      <c r="D126" s="84">
        <f>IF(CosmeticChain!E126="Yes",1,0)</f>
        <v>1</v>
      </c>
    </row>
    <row r="127" spans="1:4" ht="15">
      <c r="A127" s="84">
        <v>47</v>
      </c>
      <c r="B127" s="84">
        <v>13</v>
      </c>
      <c r="C127" s="83">
        <f>IF(CosmeticChain!D127="Female",0,1)</f>
        <v>1</v>
      </c>
      <c r="D127" s="84">
        <f>IF(CosmeticChain!E127="Yes",1,0)</f>
        <v>1</v>
      </c>
    </row>
    <row r="128" spans="1:4" ht="15">
      <c r="A128" s="84">
        <v>33</v>
      </c>
      <c r="B128" s="84">
        <v>8</v>
      </c>
      <c r="C128" s="83">
        <f>IF(CosmeticChain!D128="Female",0,1)</f>
        <v>1</v>
      </c>
      <c r="D128" s="84">
        <f>IF(CosmeticChain!E128="Yes",1,0)</f>
        <v>1</v>
      </c>
    </row>
    <row r="129" spans="1:4" ht="15">
      <c r="A129" s="84">
        <v>37</v>
      </c>
      <c r="B129" s="84">
        <v>10</v>
      </c>
      <c r="C129" s="83">
        <f>IF(CosmeticChain!D129="Female",0,1)</f>
        <v>0</v>
      </c>
      <c r="D129" s="84">
        <f>IF(CosmeticChain!E129="Yes",1,0)</f>
        <v>0</v>
      </c>
    </row>
    <row r="130" spans="1:4" ht="15">
      <c r="A130" s="84">
        <v>28</v>
      </c>
      <c r="B130" s="84">
        <v>10</v>
      </c>
      <c r="C130" s="83">
        <f>IF(CosmeticChain!D130="Female",0,1)</f>
        <v>0</v>
      </c>
      <c r="D130" s="84">
        <f>IF(CosmeticChain!E130="Yes",1,0)</f>
        <v>0</v>
      </c>
    </row>
    <row r="131" spans="1:4" ht="15">
      <c r="A131" s="84">
        <v>42</v>
      </c>
      <c r="B131" s="84">
        <v>5</v>
      </c>
      <c r="C131" s="83">
        <f>IF(CosmeticChain!D131="Female",0,1)</f>
        <v>0</v>
      </c>
      <c r="D131" s="84">
        <f>IF(CosmeticChain!E131="Yes",1,0)</f>
        <v>0</v>
      </c>
    </row>
    <row r="132" spans="1:4" ht="15">
      <c r="A132" s="84">
        <v>49</v>
      </c>
      <c r="B132" s="84">
        <v>12</v>
      </c>
      <c r="C132" s="83">
        <f>IF(CosmeticChain!D132="Female",0,1)</f>
        <v>0</v>
      </c>
      <c r="D132" s="84">
        <f>IF(CosmeticChain!E132="Yes",1,0)</f>
        <v>1</v>
      </c>
    </row>
    <row r="133" spans="1:4" ht="15">
      <c r="A133" s="84">
        <v>42</v>
      </c>
      <c r="B133" s="84">
        <v>8</v>
      </c>
      <c r="C133" s="83">
        <f>IF(CosmeticChain!D133="Female",0,1)</f>
        <v>1</v>
      </c>
      <c r="D133" s="84">
        <f>IF(CosmeticChain!E133="Yes",1,0)</f>
        <v>0</v>
      </c>
    </row>
    <row r="134" spans="1:4" ht="15">
      <c r="A134" s="84">
        <v>40</v>
      </c>
      <c r="B134" s="84">
        <v>1</v>
      </c>
      <c r="C134" s="83">
        <f>IF(CosmeticChain!D134="Female",0,1)</f>
        <v>0</v>
      </c>
      <c r="D134" s="84">
        <f>IF(CosmeticChain!E134="Yes",1,0)</f>
        <v>0</v>
      </c>
    </row>
    <row r="135" spans="1:4" ht="15">
      <c r="A135" s="84">
        <v>32</v>
      </c>
      <c r="B135" s="84">
        <v>9</v>
      </c>
      <c r="C135" s="83">
        <f>IF(CosmeticChain!D135="Female",0,1)</f>
        <v>1</v>
      </c>
      <c r="D135" s="84">
        <f>IF(CosmeticChain!E135="Yes",1,0)</f>
        <v>0</v>
      </c>
    </row>
    <row r="136" spans="1:4" ht="15">
      <c r="A136" s="84">
        <v>34</v>
      </c>
      <c r="B136" s="84">
        <v>9</v>
      </c>
      <c r="C136" s="83">
        <f>IF(CosmeticChain!D136="Female",0,1)</f>
        <v>0</v>
      </c>
      <c r="D136" s="84">
        <f>IF(CosmeticChain!E136="Yes",1,0)</f>
        <v>0</v>
      </c>
    </row>
    <row r="137" spans="1:4" ht="15">
      <c r="A137" s="84">
        <v>40</v>
      </c>
      <c r="B137" s="84">
        <v>7</v>
      </c>
      <c r="C137" s="83">
        <f>IF(CosmeticChain!D137="Female",0,1)</f>
        <v>1</v>
      </c>
      <c r="D137" s="84">
        <f>IF(CosmeticChain!E137="Yes",1,0)</f>
        <v>1</v>
      </c>
    </row>
    <row r="138" spans="1:4" ht="15">
      <c r="A138" s="84">
        <v>49</v>
      </c>
      <c r="B138" s="84">
        <v>19</v>
      </c>
      <c r="C138" s="83">
        <f>IF(CosmeticChain!D138="Female",0,1)</f>
        <v>0</v>
      </c>
      <c r="D138" s="84">
        <f>IF(CosmeticChain!E138="Yes",1,0)</f>
        <v>1</v>
      </c>
    </row>
    <row r="139" spans="1:4" ht="15">
      <c r="A139" s="84">
        <v>33</v>
      </c>
      <c r="B139" s="84">
        <v>12</v>
      </c>
      <c r="C139" s="83">
        <f>IF(CosmeticChain!D139="Female",0,1)</f>
        <v>0</v>
      </c>
      <c r="D139" s="84">
        <f>IF(CosmeticChain!E139="Yes",1,0)</f>
        <v>0</v>
      </c>
    </row>
    <row r="140" spans="1:4" ht="15">
      <c r="A140" s="84">
        <v>40</v>
      </c>
      <c r="B140" s="84">
        <v>8</v>
      </c>
      <c r="C140" s="83">
        <f>IF(CosmeticChain!D140="Female",0,1)</f>
        <v>1</v>
      </c>
      <c r="D140" s="84">
        <f>IF(CosmeticChain!E140="Yes",1,0)</f>
        <v>1</v>
      </c>
    </row>
    <row r="141" spans="1:4" ht="15">
      <c r="A141" s="84">
        <v>45</v>
      </c>
      <c r="B141" s="84">
        <v>6</v>
      </c>
      <c r="C141" s="83">
        <f>IF(CosmeticChain!D141="Female",0,1)</f>
        <v>1</v>
      </c>
      <c r="D141" s="84">
        <f>IF(CosmeticChain!E141="Yes",1,0)</f>
        <v>0</v>
      </c>
    </row>
    <row r="142" spans="1:4" ht="15">
      <c r="A142" s="84">
        <v>46</v>
      </c>
      <c r="B142" s="84">
        <v>6</v>
      </c>
      <c r="C142" s="83">
        <f>IF(CosmeticChain!D142="Female",0,1)</f>
        <v>0</v>
      </c>
      <c r="D142" s="84">
        <f>IF(CosmeticChain!E142="Yes",1,0)</f>
        <v>0</v>
      </c>
    </row>
    <row r="143" spans="1:4" ht="15">
      <c r="A143" s="84">
        <v>30</v>
      </c>
      <c r="B143" s="84">
        <v>10</v>
      </c>
      <c r="C143" s="83">
        <f>IF(CosmeticChain!D143="Female",0,1)</f>
        <v>1</v>
      </c>
      <c r="D143" s="84">
        <f>IF(CosmeticChain!E143="Yes",1,0)</f>
        <v>1</v>
      </c>
    </row>
    <row r="144" spans="1:4" ht="15">
      <c r="A144" s="84">
        <v>30</v>
      </c>
      <c r="B144" s="84">
        <v>12</v>
      </c>
      <c r="C144" s="83">
        <f>IF(CosmeticChain!D144="Female",0,1)</f>
        <v>1</v>
      </c>
      <c r="D144" s="84">
        <f>IF(CosmeticChain!E144="Yes",1,0)</f>
        <v>1</v>
      </c>
    </row>
    <row r="145" spans="1:4" ht="15">
      <c r="A145" s="84">
        <v>31</v>
      </c>
      <c r="B145" s="84">
        <v>8</v>
      </c>
      <c r="C145" s="83">
        <f>IF(CosmeticChain!D145="Female",0,1)</f>
        <v>1</v>
      </c>
      <c r="D145" s="84">
        <f>IF(CosmeticChain!E145="Yes",1,0)</f>
        <v>1</v>
      </c>
    </row>
    <row r="146" spans="1:4" ht="15">
      <c r="A146" s="84">
        <v>46</v>
      </c>
      <c r="B146" s="84">
        <v>6</v>
      </c>
      <c r="C146" s="83">
        <f>IF(CosmeticChain!D146="Female",0,1)</f>
        <v>0</v>
      </c>
      <c r="D146" s="84">
        <f>IF(CosmeticChain!E146="Yes",1,0)</f>
        <v>0</v>
      </c>
    </row>
    <row r="147" spans="1:4" ht="15">
      <c r="A147" s="84">
        <v>42</v>
      </c>
      <c r="B147" s="84">
        <v>9</v>
      </c>
      <c r="C147" s="83">
        <f>IF(CosmeticChain!D147="Female",0,1)</f>
        <v>1</v>
      </c>
      <c r="D147" s="84">
        <f>IF(CosmeticChain!E147="Yes",1,0)</f>
        <v>1</v>
      </c>
    </row>
    <row r="148" spans="1:4" ht="15">
      <c r="A148" s="84">
        <v>43</v>
      </c>
      <c r="B148" s="84">
        <v>10</v>
      </c>
      <c r="C148" s="83">
        <f>IF(CosmeticChain!D148="Female",0,1)</f>
        <v>0</v>
      </c>
      <c r="D148" s="84">
        <f>IF(CosmeticChain!E148="Yes",1,0)</f>
        <v>0</v>
      </c>
    </row>
    <row r="149" spans="1:4" ht="15">
      <c r="A149" s="84">
        <v>39</v>
      </c>
      <c r="B149" s="84">
        <v>8</v>
      </c>
      <c r="C149" s="83">
        <f>IF(CosmeticChain!D149="Female",0,1)</f>
        <v>1</v>
      </c>
      <c r="D149" s="84">
        <f>IF(CosmeticChain!E149="Yes",1,0)</f>
        <v>0</v>
      </c>
    </row>
    <row r="150" spans="1:4" ht="15">
      <c r="A150" s="84">
        <v>52</v>
      </c>
      <c r="B150" s="84">
        <v>10</v>
      </c>
      <c r="C150" s="83">
        <f>IF(CosmeticChain!D150="Female",0,1)</f>
        <v>0</v>
      </c>
      <c r="D150" s="84">
        <f>IF(CosmeticChain!E150="Yes",1,0)</f>
        <v>0</v>
      </c>
    </row>
    <row r="151" spans="1:4" ht="15">
      <c r="A151" s="84">
        <v>35</v>
      </c>
      <c r="B151" s="84">
        <v>8</v>
      </c>
      <c r="C151" s="83">
        <f>IF(CosmeticChain!D151="Female",0,1)</f>
        <v>1</v>
      </c>
      <c r="D151" s="84">
        <f>IF(CosmeticChain!E151="Yes",1,0)</f>
        <v>0</v>
      </c>
    </row>
  </sheetData>
  <mergeCells count="7">
    <mergeCell ref="AG31:AM35"/>
    <mergeCell ref="AG14:AM17"/>
    <mergeCell ref="J12:P12"/>
    <mergeCell ref="AD16:AD25"/>
    <mergeCell ref="AE16:AE25"/>
    <mergeCell ref="AG10:AM13"/>
    <mergeCell ref="AG27:AM30"/>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2DBE-4012-6D4A-8D67-1193B3658ED9}">
  <dimension ref="B2:P56"/>
  <sheetViews>
    <sheetView topLeftCell="A36" workbookViewId="0">
      <selection activeCell="G56" sqref="B2:G56"/>
    </sheetView>
  </sheetViews>
  <sheetFormatPr baseColWidth="10" defaultRowHeight="13"/>
  <cols>
    <col min="2" max="2" width="16.33203125" bestFit="1" customWidth="1"/>
    <col min="3" max="3" width="17.83203125" bestFit="1" customWidth="1"/>
    <col min="4" max="4" width="12.6640625" bestFit="1" customWidth="1"/>
    <col min="6" max="6" width="14.6640625" bestFit="1" customWidth="1"/>
    <col min="9" max="9" width="20.1640625" bestFit="1" customWidth="1"/>
    <col min="15" max="15" width="20.1640625" bestFit="1" customWidth="1"/>
  </cols>
  <sheetData>
    <row r="2" spans="2:13">
      <c r="B2" t="s">
        <v>94</v>
      </c>
      <c r="C2" t="s">
        <v>95</v>
      </c>
      <c r="D2" t="s">
        <v>363</v>
      </c>
      <c r="E2" t="s">
        <v>364</v>
      </c>
      <c r="F2" t="s">
        <v>365</v>
      </c>
      <c r="G2" t="s">
        <v>364</v>
      </c>
    </row>
    <row r="3" spans="2:13">
      <c r="B3">
        <v>34</v>
      </c>
      <c r="C3">
        <v>2</v>
      </c>
      <c r="D3">
        <v>1</v>
      </c>
      <c r="E3" s="144">
        <f>EXP($J$22+($J$23*B3)+($J$24*C3)+($J$25*D3))/(1+EXP($J$22+($J$23*B3)+($J$24*C3)+($J$25*D3)))</f>
        <v>9.5005442727426212E-2</v>
      </c>
      <c r="F3">
        <v>0</v>
      </c>
      <c r="G3" s="144">
        <f>EXP($J$22+($J$23*B3)+($J$24*C3)+($J$25*F3))/(1+EXP($J$22+($J$23*B3)+($J$24*C3)+($J$25*F3)))</f>
        <v>3.8286378415293927E-2</v>
      </c>
    </row>
    <row r="4" spans="2:13" ht="13" customHeight="1">
      <c r="B4">
        <v>34</v>
      </c>
      <c r="C4">
        <v>3</v>
      </c>
      <c r="D4">
        <v>1</v>
      </c>
      <c r="E4" s="144">
        <f>EXP($J$22+($J$23*B4)+($J$24*C4)+($J$25*D4))/(1+EXP($J$22+($J$23*B4)+($J$24*C4)+($J$25*D4)))</f>
        <v>0.13262016110775546</v>
      </c>
      <c r="F4">
        <v>0</v>
      </c>
      <c r="G4" s="144">
        <f t="shared" ref="G4:G17" si="0">EXP($J$22+($J$23*B4)+($J$24*C4)+($J$25*F4))/(1+EXP($J$22+($J$23*B4)+($J$24*C4)+($J$25*F4)))</f>
        <v>5.4804697355637873E-2</v>
      </c>
      <c r="I4" s="230" t="s">
        <v>371</v>
      </c>
      <c r="J4" s="230"/>
      <c r="K4" s="230"/>
      <c r="L4" s="230"/>
      <c r="M4" s="230"/>
    </row>
    <row r="5" spans="2:13">
      <c r="B5">
        <v>34</v>
      </c>
      <c r="C5">
        <v>4</v>
      </c>
      <c r="D5">
        <v>1</v>
      </c>
      <c r="E5" s="144">
        <f t="shared" ref="E5:E17" si="1">EXP($J$22+($J$23*B5)+($J$24*C5)+($J$25*D5))/(1+EXP($J$22+($J$23*B5)+($J$24*C5)+($J$25*D5)))</f>
        <v>0.18213024954754603</v>
      </c>
      <c r="F5">
        <v>0</v>
      </c>
      <c r="G5" s="144">
        <f t="shared" si="0"/>
        <v>7.7872631399858463E-2</v>
      </c>
      <c r="I5" s="183"/>
      <c r="J5" s="183"/>
      <c r="K5" s="183"/>
      <c r="L5" s="183"/>
      <c r="M5" s="183"/>
    </row>
    <row r="6" spans="2:13">
      <c r="B6">
        <v>34</v>
      </c>
      <c r="C6">
        <v>5</v>
      </c>
      <c r="D6">
        <v>1</v>
      </c>
      <c r="E6" s="144">
        <f t="shared" si="1"/>
        <v>0.24490482483412915</v>
      </c>
      <c r="F6">
        <v>0</v>
      </c>
      <c r="G6" s="144">
        <f t="shared" si="0"/>
        <v>0.10952502618439781</v>
      </c>
      <c r="I6" s="183"/>
      <c r="J6" s="183"/>
      <c r="K6" s="183"/>
      <c r="L6" s="183"/>
      <c r="M6" s="183"/>
    </row>
    <row r="7" spans="2:13">
      <c r="B7">
        <v>34</v>
      </c>
      <c r="C7">
        <v>6</v>
      </c>
      <c r="D7">
        <v>1</v>
      </c>
      <c r="E7" s="144">
        <f t="shared" si="1"/>
        <v>0.32082843353623863</v>
      </c>
      <c r="F7">
        <v>0</v>
      </c>
      <c r="G7" s="144">
        <f t="shared" si="0"/>
        <v>0.1519233304200111</v>
      </c>
    </row>
    <row r="8" spans="2:13">
      <c r="B8">
        <v>34</v>
      </c>
      <c r="C8">
        <v>7</v>
      </c>
      <c r="D8">
        <v>1</v>
      </c>
      <c r="E8" s="144">
        <f t="shared" si="1"/>
        <v>0.40758439826122506</v>
      </c>
      <c r="F8">
        <v>0</v>
      </c>
      <c r="G8" s="144">
        <f t="shared" si="0"/>
        <v>0.20692060213247013</v>
      </c>
    </row>
    <row r="9" spans="2:13">
      <c r="B9">
        <v>34</v>
      </c>
      <c r="C9">
        <v>8</v>
      </c>
      <c r="D9">
        <v>1</v>
      </c>
      <c r="E9" s="144">
        <f t="shared" si="1"/>
        <v>0.50051161870897543</v>
      </c>
      <c r="F9">
        <v>0</v>
      </c>
      <c r="G9" s="144">
        <f>EXP($J$22+($J$23*B9)+($J$24*C9)+($J$25*F9))/(1+EXP($J$22+($J$23*B9)+($J$24*C9)+($J$25*F9)))</f>
        <v>0.27536285996572119</v>
      </c>
    </row>
    <row r="10" spans="2:13">
      <c r="B10">
        <v>34</v>
      </c>
      <c r="C10">
        <v>9</v>
      </c>
      <c r="D10">
        <v>1</v>
      </c>
      <c r="E10" s="144">
        <f t="shared" si="1"/>
        <v>0.59340350802066033</v>
      </c>
      <c r="F10">
        <v>0</v>
      </c>
      <c r="G10" s="144">
        <f t="shared" si="0"/>
        <v>0.35627368538290916</v>
      </c>
    </row>
    <row r="11" spans="2:13">
      <c r="B11">
        <v>34</v>
      </c>
      <c r="C11">
        <v>10</v>
      </c>
      <c r="D11">
        <v>1</v>
      </c>
      <c r="E11" s="144">
        <f t="shared" si="1"/>
        <v>0.68006275569060515</v>
      </c>
      <c r="F11">
        <v>0</v>
      </c>
      <c r="G11" s="144">
        <f>EXP($J$22+($J$23*B11)+($J$24*C11)+($J$25*F11))/(1+EXP($J$22+($J$23*B11)+($J$24*C11)+($J$25*F11)))</f>
        <v>0.44631583500457872</v>
      </c>
    </row>
    <row r="12" spans="2:13">
      <c r="B12">
        <v>34</v>
      </c>
      <c r="C12">
        <v>11</v>
      </c>
      <c r="D12">
        <v>1</v>
      </c>
      <c r="E12" s="144">
        <f t="shared" si="1"/>
        <v>0.75585127959126641</v>
      </c>
      <c r="F12">
        <v>0</v>
      </c>
      <c r="G12" s="144">
        <f t="shared" si="0"/>
        <v>0.54002400707750364</v>
      </c>
    </row>
    <row r="13" spans="2:13">
      <c r="B13">
        <v>34</v>
      </c>
      <c r="C13">
        <v>12</v>
      </c>
      <c r="D13">
        <v>1</v>
      </c>
      <c r="E13" s="144">
        <f t="shared" si="1"/>
        <v>0.81847863859689018</v>
      </c>
      <c r="F13">
        <v>0</v>
      </c>
      <c r="G13" s="144">
        <f t="shared" si="0"/>
        <v>0.63098531922960577</v>
      </c>
    </row>
    <row r="14" spans="2:13">
      <c r="B14">
        <v>34</v>
      </c>
      <c r="C14">
        <v>13</v>
      </c>
      <c r="D14">
        <v>1</v>
      </c>
      <c r="E14" s="144">
        <f t="shared" si="1"/>
        <v>0.86784995191406822</v>
      </c>
      <c r="F14">
        <v>0</v>
      </c>
      <c r="G14" s="144">
        <f t="shared" si="0"/>
        <v>0.71350186789430203</v>
      </c>
    </row>
    <row r="15" spans="2:13">
      <c r="B15">
        <v>34</v>
      </c>
      <c r="C15">
        <v>14</v>
      </c>
      <c r="D15">
        <v>1</v>
      </c>
      <c r="E15" s="144">
        <f t="shared" si="1"/>
        <v>0.90534588392994131</v>
      </c>
      <c r="F15">
        <v>0</v>
      </c>
      <c r="G15" s="144">
        <f>EXP($J$22+($J$23*B15)+($J$24*C15)+($J$25*F15))/(1+EXP($J$22+($J$23*B15)+($J$24*C15)+($J$25*F15)))</f>
        <v>0.7838863987186756</v>
      </c>
    </row>
    <row r="16" spans="2:13">
      <c r="B16">
        <v>34</v>
      </c>
      <c r="C16">
        <v>15</v>
      </c>
      <c r="D16">
        <v>1</v>
      </c>
      <c r="E16" s="144">
        <f t="shared" si="1"/>
        <v>0.93302387450222291</v>
      </c>
      <c r="F16">
        <v>0</v>
      </c>
      <c r="G16" s="144">
        <f t="shared" si="0"/>
        <v>0.84083670417643264</v>
      </c>
    </row>
    <row r="17" spans="2:16">
      <c r="B17">
        <v>34</v>
      </c>
      <c r="C17">
        <v>16</v>
      </c>
      <c r="D17">
        <v>1</v>
      </c>
      <c r="E17" s="144">
        <f t="shared" si="1"/>
        <v>0.95302839551992413</v>
      </c>
      <c r="F17">
        <v>0</v>
      </c>
      <c r="G17" s="144">
        <f t="shared" si="0"/>
        <v>0.8849814892346658</v>
      </c>
    </row>
    <row r="21" spans="2:16">
      <c r="B21" t="s">
        <v>94</v>
      </c>
      <c r="C21" t="s">
        <v>95</v>
      </c>
      <c r="D21" t="s">
        <v>363</v>
      </c>
      <c r="E21" t="s">
        <v>364</v>
      </c>
      <c r="F21" t="s">
        <v>365</v>
      </c>
      <c r="G21" t="s">
        <v>364</v>
      </c>
      <c r="I21" t="s">
        <v>368</v>
      </c>
      <c r="J21" t="s">
        <v>369</v>
      </c>
    </row>
    <row r="22" spans="2:16">
      <c r="B22">
        <v>35</v>
      </c>
      <c r="C22">
        <v>2</v>
      </c>
      <c r="D22">
        <v>1</v>
      </c>
      <c r="E22" s="144">
        <f t="shared" ref="E22:E36" si="2">EXP($J$22+($J$23*B22)+($J$24*C22)+($J$25*D22))/(1+EXP($J$22+($J$23*B22)+($J$24*C22)+($J$25*D22)))</f>
        <v>8.4463338005433083E-2</v>
      </c>
      <c r="F22">
        <v>0</v>
      </c>
      <c r="G22" s="144">
        <f t="shared" ref="G22:G36" si="3">EXP($J$22+$J$23*B22+$J$24*C22+$J$25*F22)/(1+EXP($J$22+$J$23*B22+$J$24*C22+$J$25*F22))</f>
        <v>3.3802920392830019E-2</v>
      </c>
      <c r="I22" t="s">
        <v>370</v>
      </c>
      <c r="J22" s="138">
        <v>0.41709881299148094</v>
      </c>
      <c r="L22" s="138"/>
      <c r="P22" s="138"/>
    </row>
    <row r="23" spans="2:16">
      <c r="B23">
        <v>35</v>
      </c>
      <c r="C23">
        <v>3</v>
      </c>
      <c r="D23">
        <v>1</v>
      </c>
      <c r="E23" s="144">
        <f t="shared" si="2"/>
        <v>0.11845050361160399</v>
      </c>
      <c r="F23">
        <v>0</v>
      </c>
      <c r="G23" s="144">
        <f t="shared" si="3"/>
        <v>4.8484410470328559E-2</v>
      </c>
      <c r="I23" t="s">
        <v>94</v>
      </c>
      <c r="J23" s="138">
        <v>-0.12919809093584525</v>
      </c>
      <c r="P23" s="138"/>
    </row>
    <row r="24" spans="2:16">
      <c r="B24">
        <v>35</v>
      </c>
      <c r="C24">
        <v>4</v>
      </c>
      <c r="D24">
        <v>1</v>
      </c>
      <c r="E24" s="144">
        <f t="shared" si="2"/>
        <v>0.16366890068992335</v>
      </c>
      <c r="F24">
        <v>0</v>
      </c>
      <c r="G24" s="144">
        <f t="shared" si="3"/>
        <v>6.9086508484267159E-2</v>
      </c>
      <c r="I24" t="s">
        <v>95</v>
      </c>
      <c r="J24" s="138">
        <v>0.37600687055690835</v>
      </c>
      <c r="P24" s="138"/>
    </row>
    <row r="25" spans="2:16">
      <c r="B25">
        <v>35</v>
      </c>
      <c r="C25">
        <v>5</v>
      </c>
      <c r="D25">
        <v>1</v>
      </c>
      <c r="E25" s="144">
        <f t="shared" si="2"/>
        <v>0.22180608585804526</v>
      </c>
      <c r="F25">
        <v>0</v>
      </c>
      <c r="G25" s="144">
        <f t="shared" si="3"/>
        <v>9.754544019479032E-2</v>
      </c>
      <c r="I25" t="s">
        <v>360</v>
      </c>
      <c r="J25" s="138">
        <v>0.96962778992212262</v>
      </c>
      <c r="P25" s="138"/>
    </row>
    <row r="26" spans="2:16">
      <c r="B26">
        <v>35</v>
      </c>
      <c r="C26">
        <v>6</v>
      </c>
      <c r="D26">
        <v>1</v>
      </c>
      <c r="E26" s="144">
        <f t="shared" si="2"/>
        <v>0.29335076739768984</v>
      </c>
      <c r="F26">
        <v>0</v>
      </c>
      <c r="G26" s="144">
        <f t="shared" si="3"/>
        <v>0.13601465772039495</v>
      </c>
    </row>
    <row r="27" spans="2:16">
      <c r="B27">
        <v>35</v>
      </c>
      <c r="C27">
        <v>7</v>
      </c>
      <c r="D27">
        <v>1</v>
      </c>
      <c r="E27" s="144">
        <f t="shared" si="2"/>
        <v>0.37679870047653347</v>
      </c>
      <c r="F27">
        <v>0</v>
      </c>
      <c r="G27" s="144">
        <f t="shared" si="3"/>
        <v>0.18651948312009392</v>
      </c>
    </row>
    <row r="28" spans="2:16">
      <c r="B28">
        <v>35</v>
      </c>
      <c r="C28">
        <v>8</v>
      </c>
      <c r="D28">
        <v>1</v>
      </c>
      <c r="E28" s="144">
        <f t="shared" si="2"/>
        <v>0.46825485469104583</v>
      </c>
      <c r="F28">
        <v>0</v>
      </c>
      <c r="G28" s="144">
        <f t="shared" si="3"/>
        <v>0.25034382308069708</v>
      </c>
    </row>
    <row r="29" spans="2:16">
      <c r="B29">
        <v>35</v>
      </c>
      <c r="C29">
        <v>9</v>
      </c>
      <c r="D29">
        <v>1</v>
      </c>
      <c r="E29" s="144">
        <f t="shared" si="2"/>
        <v>0.56189472014207242</v>
      </c>
      <c r="F29">
        <v>0</v>
      </c>
      <c r="G29" s="144">
        <f t="shared" si="3"/>
        <v>0.3272228882029341</v>
      </c>
    </row>
    <row r="30" spans="2:16">
      <c r="B30">
        <v>35</v>
      </c>
      <c r="C30">
        <v>10</v>
      </c>
      <c r="D30">
        <v>1</v>
      </c>
      <c r="E30" s="144">
        <f t="shared" si="2"/>
        <v>0.65132355390924002</v>
      </c>
      <c r="F30">
        <v>0</v>
      </c>
      <c r="G30" s="144">
        <f t="shared" si="3"/>
        <v>0.41465230672863712</v>
      </c>
    </row>
    <row r="31" spans="2:16">
      <c r="B31">
        <v>35</v>
      </c>
      <c r="C31">
        <v>11</v>
      </c>
      <c r="D31">
        <v>1</v>
      </c>
      <c r="E31" s="144">
        <f t="shared" si="2"/>
        <v>0.73122939935989961</v>
      </c>
      <c r="F31">
        <v>0</v>
      </c>
      <c r="G31" s="144">
        <f t="shared" si="3"/>
        <v>0.50780966640640934</v>
      </c>
    </row>
    <row r="32" spans="2:16">
      <c r="B32">
        <v>35</v>
      </c>
      <c r="C32">
        <v>12</v>
      </c>
      <c r="D32">
        <v>1</v>
      </c>
      <c r="E32" s="144">
        <f t="shared" si="2"/>
        <v>0.79848878206770468</v>
      </c>
      <c r="F32">
        <v>0</v>
      </c>
      <c r="G32" s="144">
        <f t="shared" si="3"/>
        <v>0.60042783611960593</v>
      </c>
    </row>
    <row r="33" spans="2:15">
      <c r="B33">
        <v>35</v>
      </c>
      <c r="C33">
        <v>13</v>
      </c>
      <c r="D33">
        <v>1</v>
      </c>
      <c r="E33" s="144">
        <f t="shared" si="2"/>
        <v>0.85231603062404471</v>
      </c>
      <c r="F33">
        <v>0</v>
      </c>
      <c r="G33" s="144">
        <f t="shared" si="3"/>
        <v>0.68638120529854862</v>
      </c>
    </row>
    <row r="34" spans="2:15">
      <c r="B34">
        <v>35</v>
      </c>
      <c r="C34">
        <v>14</v>
      </c>
      <c r="D34">
        <v>1</v>
      </c>
      <c r="E34" s="144">
        <f t="shared" si="2"/>
        <v>0.89367954896725599</v>
      </c>
      <c r="F34">
        <v>0</v>
      </c>
      <c r="G34" s="144">
        <f t="shared" si="3"/>
        <v>0.76119855745774456</v>
      </c>
    </row>
    <row r="35" spans="2:15">
      <c r="B35">
        <v>35</v>
      </c>
      <c r="C35">
        <v>15</v>
      </c>
      <c r="D35">
        <v>1</v>
      </c>
      <c r="E35" s="144">
        <f t="shared" si="2"/>
        <v>0.92448436922934552</v>
      </c>
      <c r="F35">
        <v>0</v>
      </c>
      <c r="G35" s="144">
        <f t="shared" si="3"/>
        <v>0.82277587884316672</v>
      </c>
    </row>
    <row r="36" spans="2:15">
      <c r="B36">
        <v>35</v>
      </c>
      <c r="C36">
        <v>16</v>
      </c>
      <c r="D36">
        <v>1</v>
      </c>
      <c r="E36" s="144">
        <f t="shared" si="2"/>
        <v>0.94689430728440016</v>
      </c>
      <c r="F36">
        <v>0</v>
      </c>
      <c r="G36" s="144">
        <f t="shared" si="3"/>
        <v>0.87116238247458266</v>
      </c>
    </row>
    <row r="41" spans="2:15">
      <c r="B41" t="s">
        <v>94</v>
      </c>
      <c r="C41" t="s">
        <v>95</v>
      </c>
      <c r="D41" t="s">
        <v>363</v>
      </c>
      <c r="E41" t="s">
        <v>364</v>
      </c>
      <c r="F41" t="s">
        <v>365</v>
      </c>
      <c r="G41" t="s">
        <v>364</v>
      </c>
    </row>
    <row r="42" spans="2:15">
      <c r="B42">
        <v>36</v>
      </c>
      <c r="C42">
        <v>2</v>
      </c>
      <c r="D42">
        <v>1</v>
      </c>
      <c r="E42" s="144">
        <f>EXP($J$22+($J$23*B42)+($J$24*C42)+($J$25*D42))/(1+EXP($J$22+($J$23*B42)+($J$24*C42)+($J$25*D42)))</f>
        <v>7.4994082132527118E-2</v>
      </c>
      <c r="F42">
        <v>0</v>
      </c>
      <c r="G42" s="144">
        <f>EXP($J$22+($J$23*B42)+($J$24*C42)+($J$25*F42))/(1+EXP($J$22+($J$23*B42)+($J$24*C42)+($J$25*F42)))</f>
        <v>2.9828205639047044E-2</v>
      </c>
      <c r="O42" t="s">
        <v>374</v>
      </c>
    </row>
    <row r="43" spans="2:15">
      <c r="B43">
        <v>36</v>
      </c>
      <c r="C43">
        <v>3</v>
      </c>
      <c r="D43">
        <v>1</v>
      </c>
      <c r="E43" s="144">
        <f t="shared" ref="E43:E56" si="4">EXP($J$22+($J$23*B43)+($J$24*C43)+($J$25*D43))/(1+EXP($J$22+($J$23*B43)+($J$24*C43)+($J$25*D43)))</f>
        <v>0.10561045327828297</v>
      </c>
      <c r="F43">
        <v>0</v>
      </c>
      <c r="G43" s="144">
        <f t="shared" ref="G43:G56" si="5">EXP($J$22+($J$23*B43)+($J$24*C43)+($J$25*F43))/(1+EXP($J$22+($J$23*B43)+($J$24*C43)+($J$25*F43)))</f>
        <v>4.2859952092153E-2</v>
      </c>
      <c r="O43" t="s">
        <v>375</v>
      </c>
    </row>
    <row r="44" spans="2:15">
      <c r="B44">
        <v>36</v>
      </c>
      <c r="C44">
        <v>4</v>
      </c>
      <c r="D44">
        <v>1</v>
      </c>
      <c r="E44" s="144">
        <f t="shared" si="4"/>
        <v>0.14674310589345255</v>
      </c>
      <c r="F44">
        <v>0</v>
      </c>
      <c r="G44" s="144">
        <f t="shared" si="5"/>
        <v>6.1225876670349476E-2</v>
      </c>
      <c r="O44" t="s">
        <v>376</v>
      </c>
    </row>
    <row r="45" spans="2:15">
      <c r="B45">
        <v>36</v>
      </c>
      <c r="C45">
        <v>5</v>
      </c>
      <c r="D45">
        <v>1</v>
      </c>
      <c r="E45" s="144">
        <f t="shared" si="4"/>
        <v>0.20030802460117808</v>
      </c>
      <c r="F45">
        <v>0</v>
      </c>
      <c r="G45" s="144">
        <f t="shared" si="5"/>
        <v>8.6748505754303526E-2</v>
      </c>
      <c r="O45" t="s">
        <v>377</v>
      </c>
    </row>
    <row r="46" spans="2:15">
      <c r="B46">
        <v>36</v>
      </c>
      <c r="C46">
        <v>6</v>
      </c>
      <c r="D46">
        <v>1</v>
      </c>
      <c r="E46" s="144">
        <f t="shared" si="4"/>
        <v>0.267300248845179</v>
      </c>
      <c r="F46">
        <v>0</v>
      </c>
      <c r="G46" s="144">
        <f t="shared" si="5"/>
        <v>0.12153313608983216</v>
      </c>
      <c r="O46" t="s">
        <v>372</v>
      </c>
    </row>
    <row r="47" spans="2:15">
      <c r="B47">
        <v>36</v>
      </c>
      <c r="C47">
        <v>7</v>
      </c>
      <c r="D47">
        <v>1</v>
      </c>
      <c r="E47" s="144">
        <f t="shared" si="4"/>
        <v>0.34697638335210002</v>
      </c>
      <c r="F47">
        <v>0</v>
      </c>
      <c r="G47" s="144">
        <f t="shared" si="5"/>
        <v>0.16770445493417174</v>
      </c>
      <c r="O47" t="s">
        <v>373</v>
      </c>
    </row>
    <row r="48" spans="2:15">
      <c r="B48">
        <v>36</v>
      </c>
      <c r="C48">
        <v>8</v>
      </c>
      <c r="D48">
        <v>1</v>
      </c>
      <c r="E48" s="144">
        <f t="shared" si="4"/>
        <v>0.43626124200515676</v>
      </c>
      <c r="F48">
        <v>0</v>
      </c>
      <c r="G48" s="144">
        <f t="shared" si="5"/>
        <v>0.22688623331804339</v>
      </c>
    </row>
    <row r="49" spans="2:7">
      <c r="B49">
        <v>36</v>
      </c>
      <c r="C49">
        <v>9</v>
      </c>
      <c r="D49">
        <v>1</v>
      </c>
      <c r="E49" s="144">
        <f t="shared" si="4"/>
        <v>0.5298786497601029</v>
      </c>
      <c r="F49">
        <v>0</v>
      </c>
      <c r="G49" s="144">
        <f t="shared" si="5"/>
        <v>0.29943901949489105</v>
      </c>
    </row>
    <row r="50" spans="2:7">
      <c r="B50">
        <v>36</v>
      </c>
      <c r="C50">
        <v>10</v>
      </c>
      <c r="D50">
        <v>1</v>
      </c>
      <c r="E50" s="144">
        <f t="shared" si="4"/>
        <v>0.62143982354177185</v>
      </c>
      <c r="F50">
        <v>0</v>
      </c>
      <c r="G50" s="144">
        <f t="shared" si="5"/>
        <v>0.3836785060332587</v>
      </c>
    </row>
    <row r="51" spans="2:7">
      <c r="B51">
        <v>36</v>
      </c>
      <c r="C51">
        <v>11</v>
      </c>
      <c r="D51">
        <v>1</v>
      </c>
      <c r="E51" s="144">
        <f t="shared" si="4"/>
        <v>0.70509325965958225</v>
      </c>
      <c r="F51">
        <v>0</v>
      </c>
      <c r="G51" s="144">
        <f t="shared" si="5"/>
        <v>0.47553034238270969</v>
      </c>
    </row>
    <row r="52" spans="2:7">
      <c r="B52">
        <v>36</v>
      </c>
      <c r="C52">
        <v>12</v>
      </c>
      <c r="D52">
        <v>1</v>
      </c>
      <c r="E52" s="144">
        <f t="shared" si="4"/>
        <v>0.77689761422043135</v>
      </c>
      <c r="F52">
        <v>0</v>
      </c>
      <c r="G52" s="144">
        <f t="shared" si="5"/>
        <v>0.56906808733215752</v>
      </c>
    </row>
    <row r="53" spans="2:7">
      <c r="B53">
        <v>36</v>
      </c>
      <c r="C53">
        <v>13</v>
      </c>
      <c r="D53">
        <v>1</v>
      </c>
      <c r="E53" s="144">
        <f t="shared" si="4"/>
        <v>0.83530266092145022</v>
      </c>
      <c r="F53">
        <v>0</v>
      </c>
      <c r="G53" s="144">
        <f t="shared" si="5"/>
        <v>0.65792408282280823</v>
      </c>
    </row>
    <row r="54" spans="2:7">
      <c r="B54">
        <v>36</v>
      </c>
      <c r="C54">
        <v>14</v>
      </c>
      <c r="D54">
        <v>1</v>
      </c>
      <c r="E54" s="144">
        <f t="shared" si="4"/>
        <v>0.88076468543888908</v>
      </c>
      <c r="F54">
        <v>0</v>
      </c>
      <c r="G54" s="144">
        <f t="shared" si="5"/>
        <v>0.73692825047402766</v>
      </c>
    </row>
    <row r="55" spans="2:7">
      <c r="B55">
        <v>36</v>
      </c>
      <c r="C55">
        <v>15</v>
      </c>
      <c r="D55">
        <v>1</v>
      </c>
      <c r="E55" s="144">
        <f t="shared" si="4"/>
        <v>0.91495531373921957</v>
      </c>
      <c r="F55">
        <v>0</v>
      </c>
      <c r="G55" s="144">
        <f t="shared" si="5"/>
        <v>0.80314543387811088</v>
      </c>
    </row>
    <row r="56" spans="2:7">
      <c r="B56">
        <v>36</v>
      </c>
      <c r="C56">
        <v>16</v>
      </c>
      <c r="D56">
        <v>1</v>
      </c>
      <c r="E56" s="144">
        <f t="shared" si="4"/>
        <v>0.94000958418648661</v>
      </c>
      <c r="F56">
        <v>0</v>
      </c>
      <c r="G56" s="144">
        <f t="shared" si="5"/>
        <v>0.85595320163203692</v>
      </c>
    </row>
  </sheetData>
  <mergeCells count="1">
    <mergeCell ref="I4:M4"/>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1A8EB-9C00-4227-BD5B-37C1904545B1}">
  <sheetPr>
    <tabColor theme="6" tint="0.39997558519241921"/>
  </sheetPr>
  <dimension ref="A1:D44"/>
  <sheetViews>
    <sheetView zoomScale="91" zoomScaleNormal="99" workbookViewId="0">
      <selection activeCell="C1" sqref="C1"/>
    </sheetView>
  </sheetViews>
  <sheetFormatPr baseColWidth="10" defaultColWidth="8.83203125" defaultRowHeight="16"/>
  <cols>
    <col min="1" max="1" width="8.83203125" style="99"/>
    <col min="2" max="2" width="10.6640625" style="99" customWidth="1"/>
    <col min="3" max="3" width="28.1640625" style="99" customWidth="1"/>
    <col min="4" max="16384" width="8.83203125" style="99"/>
  </cols>
  <sheetData>
    <row r="1" spans="1:4" ht="25.5" customHeight="1">
      <c r="A1" s="98" t="s">
        <v>256</v>
      </c>
      <c r="B1" s="98" t="s">
        <v>257</v>
      </c>
      <c r="C1" s="98" t="s">
        <v>258</v>
      </c>
    </row>
    <row r="2" spans="1:4">
      <c r="A2" s="100">
        <v>2014</v>
      </c>
      <c r="B2" s="100" t="s">
        <v>259</v>
      </c>
      <c r="C2" s="101">
        <v>1560</v>
      </c>
      <c r="D2" s="102"/>
    </row>
    <row r="3" spans="1:4">
      <c r="A3" s="100"/>
      <c r="B3" s="100" t="s">
        <v>260</v>
      </c>
      <c r="C3" s="101">
        <v>1185.5999999999999</v>
      </c>
      <c r="D3" s="102"/>
    </row>
    <row r="4" spans="1:4">
      <c r="A4" s="100">
        <v>2015</v>
      </c>
      <c r="B4" s="100" t="s">
        <v>261</v>
      </c>
      <c r="C4" s="101">
        <v>1254</v>
      </c>
      <c r="D4" s="102"/>
    </row>
    <row r="5" spans="1:4">
      <c r="A5" s="100"/>
      <c r="B5" s="100" t="s">
        <v>262</v>
      </c>
      <c r="C5" s="101">
        <v>1309.2</v>
      </c>
      <c r="D5" s="102"/>
    </row>
    <row r="6" spans="1:4">
      <c r="A6" s="100"/>
      <c r="B6" s="100" t="s">
        <v>259</v>
      </c>
      <c r="C6" s="101">
        <v>1638</v>
      </c>
      <c r="D6" s="102"/>
    </row>
    <row r="7" spans="1:4">
      <c r="A7" s="100"/>
      <c r="B7" s="100" t="s">
        <v>260</v>
      </c>
      <c r="C7" s="101">
        <v>1207.2</v>
      </c>
      <c r="D7" s="102"/>
    </row>
    <row r="8" spans="1:4">
      <c r="A8" s="100">
        <v>2016</v>
      </c>
      <c r="B8" s="100" t="s">
        <v>261</v>
      </c>
      <c r="C8" s="101">
        <v>1363.2</v>
      </c>
      <c r="D8" s="102"/>
    </row>
    <row r="9" spans="1:4">
      <c r="A9" s="100"/>
      <c r="B9" s="100" t="s">
        <v>262</v>
      </c>
      <c r="C9" s="101">
        <v>1321.2</v>
      </c>
      <c r="D9" s="102"/>
    </row>
    <row r="10" spans="1:4">
      <c r="A10" s="100"/>
      <c r="B10" s="100" t="s">
        <v>259</v>
      </c>
      <c r="C10" s="101">
        <v>1749.6</v>
      </c>
      <c r="D10" s="102"/>
    </row>
    <row r="11" spans="1:4">
      <c r="A11" s="100"/>
      <c r="B11" s="100" t="s">
        <v>260</v>
      </c>
      <c r="C11" s="101">
        <v>1346.3999999999999</v>
      </c>
      <c r="D11" s="102"/>
    </row>
    <row r="12" spans="1:4">
      <c r="A12" s="100">
        <v>2017</v>
      </c>
      <c r="B12" s="100" t="s">
        <v>261</v>
      </c>
      <c r="C12" s="101">
        <v>1599.6</v>
      </c>
      <c r="D12" s="102"/>
    </row>
    <row r="13" spans="1:4">
      <c r="A13" s="100"/>
      <c r="B13" s="100" t="s">
        <v>262</v>
      </c>
      <c r="C13" s="101">
        <v>1617.6</v>
      </c>
      <c r="D13" s="102"/>
    </row>
    <row r="14" spans="1:4">
      <c r="A14" s="100"/>
      <c r="B14" s="100" t="s">
        <v>259</v>
      </c>
      <c r="C14" s="101">
        <v>2060.4</v>
      </c>
      <c r="D14" s="102"/>
    </row>
    <row r="15" spans="1:4">
      <c r="A15" s="100"/>
      <c r="B15" s="100" t="s">
        <v>260</v>
      </c>
      <c r="C15" s="101">
        <v>1438.8</v>
      </c>
      <c r="D15" s="102"/>
    </row>
    <row r="16" spans="1:4">
      <c r="A16" s="100">
        <v>2018</v>
      </c>
      <c r="B16" s="100" t="s">
        <v>261</v>
      </c>
      <c r="C16" s="101">
        <v>1672.8</v>
      </c>
      <c r="D16" s="102"/>
    </row>
    <row r="17" spans="1:4">
      <c r="A17" s="100"/>
      <c r="B17" s="100" t="s">
        <v>262</v>
      </c>
      <c r="C17" s="101">
        <v>1651.2</v>
      </c>
      <c r="D17" s="102"/>
    </row>
    <row r="18" spans="1:4">
      <c r="A18" s="100"/>
      <c r="B18" s="100" t="s">
        <v>259</v>
      </c>
      <c r="C18" s="101">
        <v>1952.3999999999999</v>
      </c>
      <c r="D18" s="102"/>
    </row>
    <row r="19" spans="1:4">
      <c r="A19" s="100"/>
      <c r="B19" s="100" t="s">
        <v>260</v>
      </c>
      <c r="C19" s="101">
        <v>1405.2</v>
      </c>
      <c r="D19" s="102"/>
    </row>
    <row r="20" spans="1:4">
      <c r="A20" s="100">
        <v>2019</v>
      </c>
      <c r="B20" s="100" t="s">
        <v>261</v>
      </c>
      <c r="C20" s="101">
        <v>1609.2</v>
      </c>
      <c r="D20" s="102"/>
    </row>
    <row r="21" spans="1:4">
      <c r="A21" s="100"/>
      <c r="B21" s="100" t="s">
        <v>262</v>
      </c>
      <c r="C21" s="101">
        <v>1693.2</v>
      </c>
      <c r="D21" s="102"/>
    </row>
    <row r="22" spans="1:4">
      <c r="A22" s="100"/>
      <c r="B22" s="100" t="s">
        <v>259</v>
      </c>
      <c r="C22" s="101">
        <v>2095.1999999999998</v>
      </c>
      <c r="D22" s="102"/>
    </row>
    <row r="23" spans="1:4">
      <c r="A23" s="100"/>
      <c r="B23" s="100" t="s">
        <v>260</v>
      </c>
      <c r="C23" s="101">
        <v>1602</v>
      </c>
      <c r="D23" s="102"/>
    </row>
    <row r="24" spans="1:4">
      <c r="A24" s="100">
        <v>2020</v>
      </c>
      <c r="B24" s="100" t="s">
        <v>261</v>
      </c>
      <c r="C24" s="101">
        <v>1666.8</v>
      </c>
      <c r="D24" s="102"/>
    </row>
    <row r="25" spans="1:4">
      <c r="A25" s="100"/>
      <c r="B25" s="100" t="s">
        <v>262</v>
      </c>
      <c r="C25" s="101">
        <v>1681.2</v>
      </c>
      <c r="D25" s="102"/>
    </row>
    <row r="26" spans="1:4">
      <c r="A26" s="100"/>
      <c r="B26" s="100" t="s">
        <v>259</v>
      </c>
      <c r="C26" s="101">
        <v>2157.6</v>
      </c>
      <c r="D26" s="102"/>
    </row>
    <row r="27" spans="1:4">
      <c r="A27" s="100"/>
      <c r="B27" s="100" t="s">
        <v>260</v>
      </c>
      <c r="C27" s="101">
        <v>1699.2</v>
      </c>
      <c r="D27" s="102"/>
    </row>
    <row r="28" spans="1:4">
      <c r="A28" s="100">
        <v>2021</v>
      </c>
      <c r="B28" s="100" t="s">
        <v>261</v>
      </c>
      <c r="C28" s="101">
        <v>1887.6</v>
      </c>
      <c r="D28" s="102"/>
    </row>
    <row r="29" spans="1:4">
      <c r="A29" s="100"/>
      <c r="B29" s="100" t="s">
        <v>262</v>
      </c>
      <c r="C29" s="101">
        <v>1942.8</v>
      </c>
      <c r="D29" s="102"/>
    </row>
    <row r="30" spans="1:4">
      <c r="A30" s="100"/>
      <c r="B30" s="100" t="s">
        <v>259</v>
      </c>
      <c r="C30" s="101">
        <v>2344.7999999999997</v>
      </c>
      <c r="D30" s="102"/>
    </row>
    <row r="31" spans="1:4">
      <c r="A31" s="100"/>
      <c r="B31" s="100" t="s">
        <v>260</v>
      </c>
      <c r="C31" s="101">
        <v>1833.6</v>
      </c>
      <c r="D31" s="102"/>
    </row>
    <row r="32" spans="1:4">
      <c r="A32" s="100">
        <v>2022</v>
      </c>
      <c r="B32" s="100" t="s">
        <v>261</v>
      </c>
      <c r="C32" s="101">
        <v>1950</v>
      </c>
      <c r="D32" s="102"/>
    </row>
    <row r="33" spans="1:4">
      <c r="B33" s="100" t="s">
        <v>262</v>
      </c>
      <c r="C33" s="101">
        <v>1918.8</v>
      </c>
      <c r="D33" s="102"/>
    </row>
    <row r="34" spans="1:4">
      <c r="B34" s="100" t="s">
        <v>259</v>
      </c>
      <c r="C34" s="101">
        <v>2246.4</v>
      </c>
      <c r="D34" s="102"/>
    </row>
    <row r="35" spans="1:4">
      <c r="B35" s="100" t="s">
        <v>260</v>
      </c>
      <c r="C35" s="101">
        <v>1713.6</v>
      </c>
      <c r="D35" s="102"/>
    </row>
    <row r="36" spans="1:4">
      <c r="A36" s="100">
        <v>2023</v>
      </c>
      <c r="B36" s="100" t="s">
        <v>261</v>
      </c>
      <c r="C36" s="101">
        <v>1824</v>
      </c>
      <c r="D36" s="102"/>
    </row>
    <row r="37" spans="1:4">
      <c r="B37" s="100" t="s">
        <v>262</v>
      </c>
      <c r="C37" s="101">
        <v>1965.6</v>
      </c>
      <c r="D37" s="102"/>
    </row>
    <row r="38" spans="1:4">
      <c r="B38" s="100" t="s">
        <v>259</v>
      </c>
      <c r="C38" s="101">
        <v>2336.4</v>
      </c>
      <c r="D38" s="102"/>
    </row>
    <row r="39" spans="1:4">
      <c r="B39" s="100" t="s">
        <v>260</v>
      </c>
      <c r="C39" s="101">
        <v>1833.6</v>
      </c>
      <c r="D39" s="102"/>
    </row>
    <row r="40" spans="1:4">
      <c r="A40" s="100">
        <v>2024</v>
      </c>
      <c r="B40" s="100" t="s">
        <v>261</v>
      </c>
      <c r="C40" s="101">
        <v>2020.8</v>
      </c>
      <c r="D40" s="102"/>
    </row>
    <row r="41" spans="1:4">
      <c r="B41" s="100" t="s">
        <v>262</v>
      </c>
      <c r="C41" s="104"/>
      <c r="D41" s="102"/>
    </row>
    <row r="42" spans="1:4">
      <c r="B42" s="100" t="s">
        <v>259</v>
      </c>
      <c r="C42" s="104"/>
      <c r="D42" s="102"/>
    </row>
    <row r="43" spans="1:4">
      <c r="B43" s="100" t="s">
        <v>260</v>
      </c>
      <c r="C43" s="104"/>
      <c r="D43" s="102"/>
    </row>
    <row r="44" spans="1:4">
      <c r="A44" s="103">
        <v>2025</v>
      </c>
      <c r="B44" s="103" t="s">
        <v>261</v>
      </c>
      <c r="C44" s="104"/>
      <c r="D44" s="10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11DB3-521D-8E40-BACE-853B862AC6AD}">
  <dimension ref="B4:V49"/>
  <sheetViews>
    <sheetView topLeftCell="A48" workbookViewId="0">
      <selection activeCell="N49" sqref="N49:O49"/>
    </sheetView>
  </sheetViews>
  <sheetFormatPr baseColWidth="10" defaultRowHeight="13"/>
  <cols>
    <col min="5" max="5" width="30" bestFit="1" customWidth="1"/>
    <col min="7" max="8" width="13" bestFit="1" customWidth="1"/>
    <col min="10" max="10" width="13" bestFit="1" customWidth="1"/>
  </cols>
  <sheetData>
    <row r="4" spans="2:22" ht="22" customHeight="1">
      <c r="B4" s="186" t="s">
        <v>386</v>
      </c>
      <c r="E4" s="187" t="s">
        <v>387</v>
      </c>
      <c r="G4" s="187" t="s">
        <v>388</v>
      </c>
      <c r="H4" s="187" t="s">
        <v>389</v>
      </c>
      <c r="I4" s="187" t="s">
        <v>390</v>
      </c>
      <c r="J4" s="187" t="s">
        <v>391</v>
      </c>
      <c r="K4" s="187" t="s">
        <v>392</v>
      </c>
      <c r="L4" s="187" t="s">
        <v>393</v>
      </c>
      <c r="M4" s="187"/>
    </row>
    <row r="5" spans="2:22" ht="29" customHeight="1" thickBot="1">
      <c r="B5" s="185" t="s">
        <v>378</v>
      </c>
      <c r="C5" s="185" t="s">
        <v>256</v>
      </c>
      <c r="D5" s="185" t="s">
        <v>257</v>
      </c>
      <c r="E5" s="185" t="s">
        <v>397</v>
      </c>
      <c r="F5" s="185" t="s">
        <v>379</v>
      </c>
      <c r="G5" s="185" t="s">
        <v>380</v>
      </c>
      <c r="H5" s="185" t="s">
        <v>381</v>
      </c>
      <c r="I5" s="185" t="s">
        <v>382</v>
      </c>
      <c r="J5" s="185" t="s">
        <v>383</v>
      </c>
      <c r="K5" s="185" t="s">
        <v>384</v>
      </c>
      <c r="L5" s="185" t="s">
        <v>385</v>
      </c>
      <c r="M5" s="192" t="s">
        <v>399</v>
      </c>
      <c r="N5" s="192" t="s">
        <v>398</v>
      </c>
      <c r="Q5" t="s">
        <v>257</v>
      </c>
      <c r="R5" t="s">
        <v>261</v>
      </c>
      <c r="S5" t="s">
        <v>262</v>
      </c>
      <c r="T5" t="s">
        <v>259</v>
      </c>
      <c r="U5" t="s">
        <v>260</v>
      </c>
    </row>
    <row r="6" spans="2:22" ht="17" thickTop="1">
      <c r="B6">
        <v>1</v>
      </c>
      <c r="C6" s="100">
        <v>2014</v>
      </c>
      <c r="D6" s="100" t="s">
        <v>259</v>
      </c>
      <c r="E6" s="101">
        <v>1560</v>
      </c>
      <c r="I6" s="142">
        <v>1.1833242622829232</v>
      </c>
      <c r="J6">
        <f>E6/I6</f>
        <v>1318.3199649691765</v>
      </c>
      <c r="K6">
        <f xml:space="preserve"> 20.512*B6 + 1317</f>
        <v>1337.5119999999999</v>
      </c>
      <c r="M6" s="101">
        <v>1560</v>
      </c>
      <c r="N6" s="142">
        <f>ABS(M6-O6)/M6</f>
        <v>1.455794916317767E-2</v>
      </c>
      <c r="O6" s="142">
        <f t="shared" ref="O6:O43" si="0">K6*I6</f>
        <v>1582.7104006945572</v>
      </c>
      <c r="R6" s="190">
        <v>0.93795579490631653</v>
      </c>
      <c r="S6" s="190">
        <v>0.9702089817696754</v>
      </c>
      <c r="T6" s="190">
        <v>1.1993410214168039</v>
      </c>
      <c r="U6" s="190">
        <v>0.87421247012817738</v>
      </c>
    </row>
    <row r="7" spans="2:22" ht="16">
      <c r="B7">
        <v>2</v>
      </c>
      <c r="C7" s="100"/>
      <c r="D7" s="100" t="s">
        <v>260</v>
      </c>
      <c r="E7" s="101">
        <v>1185.5999999999999</v>
      </c>
      <c r="I7" s="142">
        <v>0.88181248682513924</v>
      </c>
      <c r="J7">
        <f t="shared" ref="J7:J43" si="1">E7/I7</f>
        <v>1344.5035284866644</v>
      </c>
      <c r="K7">
        <f t="shared" ref="K7:K48" si="2" xml:space="preserve"> 20.512*B7 + 1317</f>
        <v>1358.0239999999999</v>
      </c>
      <c r="M7" s="101">
        <v>1185.5999999999999</v>
      </c>
      <c r="N7" s="142">
        <f t="shared" ref="N7:N44" si="3">ABS(M7-O7)/M7</f>
        <v>1.0056107125694028E-2</v>
      </c>
      <c r="O7" s="142">
        <f t="shared" si="0"/>
        <v>1197.5225206082227</v>
      </c>
      <c r="R7" s="190">
        <v>0.97625953378450969</v>
      </c>
      <c r="S7" s="190">
        <v>0.92540449674301328</v>
      </c>
      <c r="T7" s="190">
        <v>1.1864510222764724</v>
      </c>
      <c r="U7" s="190">
        <v>0.87357664233576637</v>
      </c>
    </row>
    <row r="8" spans="2:22" ht="16">
      <c r="B8">
        <v>3</v>
      </c>
      <c r="C8" s="100">
        <v>2015</v>
      </c>
      <c r="D8" s="100" t="s">
        <v>261</v>
      </c>
      <c r="E8" s="101">
        <v>1254</v>
      </c>
      <c r="F8" s="188">
        <f>AVERAGE(E6:E9)</f>
        <v>1327.2</v>
      </c>
      <c r="G8" s="188">
        <f>AVERAGE(F8:F9)</f>
        <v>1336.95</v>
      </c>
      <c r="H8" s="142">
        <f>E8/G8</f>
        <v>0.93795579490631653</v>
      </c>
      <c r="I8" s="142">
        <v>0.96478152300559439</v>
      </c>
      <c r="J8">
        <f t="shared" si="1"/>
        <v>1299.7761359415344</v>
      </c>
      <c r="K8">
        <f t="shared" si="2"/>
        <v>1378.5360000000001</v>
      </c>
      <c r="M8" s="101">
        <v>1254</v>
      </c>
      <c r="N8" s="142">
        <f t="shared" si="3"/>
        <v>6.0594945452982552E-2</v>
      </c>
      <c r="O8" s="142">
        <f t="shared" si="0"/>
        <v>1329.9860615980401</v>
      </c>
      <c r="R8" s="190">
        <v>0.98914757443650858</v>
      </c>
      <c r="S8" s="190">
        <v>0.97004587568588629</v>
      </c>
      <c r="T8" s="190">
        <v>1.2204353620613062</v>
      </c>
      <c r="U8" s="190">
        <v>0.84555712270803951</v>
      </c>
    </row>
    <row r="9" spans="2:22" ht="16">
      <c r="B9">
        <v>4</v>
      </c>
      <c r="C9" s="100"/>
      <c r="D9" s="100" t="s">
        <v>262</v>
      </c>
      <c r="E9" s="101">
        <v>1309.2</v>
      </c>
      <c r="F9" s="188">
        <f>AVERAGE(E7:E10)</f>
        <v>1346.7</v>
      </c>
      <c r="G9" s="188">
        <f t="shared" ref="G9:G38" si="4">AVERAGE(F9:F10)</f>
        <v>1349.4</v>
      </c>
      <c r="H9" s="142">
        <f t="shared" ref="H9:H41" si="5">E9/G9</f>
        <v>0.9702089817696754</v>
      </c>
      <c r="I9" s="142">
        <v>0.97008172788634328</v>
      </c>
      <c r="J9">
        <f t="shared" si="1"/>
        <v>1349.5770122920906</v>
      </c>
      <c r="K9">
        <f t="shared" si="2"/>
        <v>1399.048</v>
      </c>
      <c r="M9" s="101">
        <v>1309.2</v>
      </c>
      <c r="N9" s="142">
        <f t="shared" si="3"/>
        <v>3.6656661500101453E-2</v>
      </c>
      <c r="O9" s="142">
        <f t="shared" si="0"/>
        <v>1357.1909012359329</v>
      </c>
      <c r="R9" s="190">
        <v>0.98847722035100161</v>
      </c>
      <c r="S9" s="190">
        <v>0.98602651379433903</v>
      </c>
      <c r="T9" s="190">
        <v>1.1744112604890373</v>
      </c>
      <c r="U9" s="190">
        <v>0.8466335291459558</v>
      </c>
    </row>
    <row r="10" spans="2:22" ht="16">
      <c r="B10">
        <v>5</v>
      </c>
      <c r="C10" s="100"/>
      <c r="D10" s="100" t="s">
        <v>259</v>
      </c>
      <c r="E10" s="101">
        <v>1638</v>
      </c>
      <c r="F10" s="188">
        <f>AVERAGE(E8:E11)</f>
        <v>1352.1</v>
      </c>
      <c r="G10" s="188">
        <f t="shared" si="4"/>
        <v>1365.75</v>
      </c>
      <c r="H10" s="142">
        <f t="shared" si="5"/>
        <v>1.1993410214168039</v>
      </c>
      <c r="I10" s="142">
        <v>1.1833242622829232</v>
      </c>
      <c r="J10">
        <f t="shared" si="1"/>
        <v>1384.2359632176353</v>
      </c>
      <c r="K10">
        <f t="shared" si="2"/>
        <v>1419.56</v>
      </c>
      <c r="M10" s="101">
        <v>1638</v>
      </c>
      <c r="N10" s="142">
        <f t="shared" si="3"/>
        <v>2.5518797171151582E-2</v>
      </c>
      <c r="O10" s="142">
        <f t="shared" si="0"/>
        <v>1679.7997897663463</v>
      </c>
      <c r="R10" s="190">
        <v>0.95623495855245577</v>
      </c>
      <c r="S10" s="190">
        <v>0.98139454007998606</v>
      </c>
      <c r="T10" s="190">
        <v>1.1924193273006658</v>
      </c>
      <c r="U10" s="190">
        <v>0.90878148400272296</v>
      </c>
    </row>
    <row r="11" spans="2:22" ht="16">
      <c r="B11">
        <v>6</v>
      </c>
      <c r="C11" s="100"/>
      <c r="D11" s="100" t="s">
        <v>260</v>
      </c>
      <c r="E11" s="101">
        <v>1207.2</v>
      </c>
      <c r="F11" s="188">
        <f t="shared" ref="F11:F40" si="6">AVERAGE(E9:E12)</f>
        <v>1379.3999999999999</v>
      </c>
      <c r="G11" s="188">
        <f t="shared" si="4"/>
        <v>1380.8999999999999</v>
      </c>
      <c r="H11" s="142">
        <f t="shared" si="5"/>
        <v>0.87421247012817738</v>
      </c>
      <c r="I11" s="142">
        <v>0.88181248682513924</v>
      </c>
      <c r="J11">
        <f t="shared" si="1"/>
        <v>1368.9985320420894</v>
      </c>
      <c r="K11">
        <f t="shared" si="2"/>
        <v>1440.0720000000001</v>
      </c>
      <c r="M11" s="101">
        <v>1207.2</v>
      </c>
      <c r="N11" s="142">
        <f t="shared" si="3"/>
        <v>5.1916394571944892E-2</v>
      </c>
      <c r="O11" s="142">
        <f t="shared" si="0"/>
        <v>1269.8734715272519</v>
      </c>
      <c r="R11" s="190">
        <v>0.9421739867729354</v>
      </c>
      <c r="S11" s="190">
        <v>0.93971660937368984</v>
      </c>
      <c r="T11" s="190">
        <v>1.1797900262467189</v>
      </c>
      <c r="U11" s="190">
        <v>0.89947594092424976</v>
      </c>
    </row>
    <row r="12" spans="2:22" ht="16">
      <c r="B12">
        <v>7</v>
      </c>
      <c r="C12" s="100">
        <v>2016</v>
      </c>
      <c r="D12" s="100" t="s">
        <v>261</v>
      </c>
      <c r="E12" s="101">
        <v>1363.2</v>
      </c>
      <c r="F12" s="188">
        <f t="shared" si="6"/>
        <v>1382.3999999999999</v>
      </c>
      <c r="G12" s="188">
        <f t="shared" si="4"/>
        <v>1396.35</v>
      </c>
      <c r="H12" s="142">
        <f t="shared" si="5"/>
        <v>0.97625953378450969</v>
      </c>
      <c r="I12" s="142">
        <v>0.96478152300559439</v>
      </c>
      <c r="J12">
        <f t="shared" si="1"/>
        <v>1412.9623831862039</v>
      </c>
      <c r="K12">
        <f t="shared" si="2"/>
        <v>1460.5840000000001</v>
      </c>
      <c r="M12" s="101">
        <v>1363.2</v>
      </c>
      <c r="N12" s="142">
        <f t="shared" si="3"/>
        <v>3.3703386148476525E-2</v>
      </c>
      <c r="O12" s="142">
        <f t="shared" si="0"/>
        <v>1409.1444559976032</v>
      </c>
      <c r="R12" s="190">
        <v>0.97038864898210986</v>
      </c>
      <c r="S12" s="190">
        <v>0.97854336657600482</v>
      </c>
      <c r="T12" s="190">
        <v>1.1665671641791044</v>
      </c>
      <c r="U12" s="190">
        <v>0.91006551518761181</v>
      </c>
    </row>
    <row r="13" spans="2:22" ht="16">
      <c r="B13">
        <v>8</v>
      </c>
      <c r="C13" s="100"/>
      <c r="D13" s="100" t="s">
        <v>262</v>
      </c>
      <c r="E13" s="101">
        <v>1321.2</v>
      </c>
      <c r="F13" s="188">
        <f t="shared" si="6"/>
        <v>1410.3000000000002</v>
      </c>
      <c r="G13" s="188">
        <f t="shared" si="4"/>
        <v>1427.7</v>
      </c>
      <c r="H13" s="142">
        <f t="shared" si="5"/>
        <v>0.92540449674301328</v>
      </c>
      <c r="I13" s="142">
        <v>0.97008172788634328</v>
      </c>
      <c r="J13">
        <f t="shared" si="1"/>
        <v>1361.9471040637873</v>
      </c>
      <c r="K13">
        <f t="shared" si="2"/>
        <v>1481.096</v>
      </c>
      <c r="M13" s="101">
        <v>1321.2</v>
      </c>
      <c r="N13" s="142">
        <f t="shared" si="3"/>
        <v>8.7484231642106725E-2</v>
      </c>
      <c r="O13" s="142">
        <f t="shared" si="0"/>
        <v>1436.7841668455515</v>
      </c>
      <c r="R13" s="190">
        <v>0.97524381095273815</v>
      </c>
      <c r="S13" s="190">
        <v>0.97292363857620923</v>
      </c>
      <c r="T13" s="190">
        <v>1.1570733214865179</v>
      </c>
      <c r="U13" s="190">
        <v>0.88716315912091326</v>
      </c>
    </row>
    <row r="14" spans="2:22" ht="16">
      <c r="B14">
        <v>9</v>
      </c>
      <c r="C14" s="100"/>
      <c r="D14" s="100" t="s">
        <v>259</v>
      </c>
      <c r="E14" s="101">
        <v>1749.6</v>
      </c>
      <c r="F14" s="188">
        <f t="shared" si="6"/>
        <v>1445.1</v>
      </c>
      <c r="G14" s="188">
        <f t="shared" si="4"/>
        <v>1474.6499999999999</v>
      </c>
      <c r="H14" s="142">
        <f t="shared" si="5"/>
        <v>1.1864510222764724</v>
      </c>
      <c r="I14" s="142">
        <v>1.1833242622829232</v>
      </c>
      <c r="J14">
        <f t="shared" si="1"/>
        <v>1478.5465453269687</v>
      </c>
      <c r="K14">
        <f t="shared" si="2"/>
        <v>1501.6079999999999</v>
      </c>
      <c r="M14" s="101">
        <v>1749.6</v>
      </c>
      <c r="N14" s="142">
        <f t="shared" si="3"/>
        <v>1.559738159472779E-2</v>
      </c>
      <c r="O14" s="142">
        <f t="shared" si="0"/>
        <v>1776.8891788381356</v>
      </c>
      <c r="R14" s="190">
        <v>0.93603263798014003</v>
      </c>
      <c r="S14" s="190">
        <v>0.99529090080510396</v>
      </c>
      <c r="T14" s="190">
        <v>1.1597915115413255</v>
      </c>
      <c r="U14" s="191"/>
      <c r="V14" t="s">
        <v>395</v>
      </c>
    </row>
    <row r="15" spans="2:22" ht="16">
      <c r="B15">
        <v>10</v>
      </c>
      <c r="C15" s="100"/>
      <c r="D15" s="100" t="s">
        <v>260</v>
      </c>
      <c r="E15" s="101">
        <v>1346.3999999999999</v>
      </c>
      <c r="F15" s="188">
        <f t="shared" si="6"/>
        <v>1504.1999999999998</v>
      </c>
      <c r="G15" s="188">
        <f t="shared" si="4"/>
        <v>1541.25</v>
      </c>
      <c r="H15" s="142">
        <f t="shared" si="5"/>
        <v>0.87357664233576637</v>
      </c>
      <c r="I15" s="142">
        <v>0.88181248682513924</v>
      </c>
      <c r="J15">
        <f t="shared" si="1"/>
        <v>1526.8552216214953</v>
      </c>
      <c r="K15">
        <f t="shared" si="2"/>
        <v>1522.12</v>
      </c>
      <c r="M15" s="101">
        <v>1346.3999999999999</v>
      </c>
      <c r="N15" s="142">
        <f t="shared" si="3"/>
        <v>3.1012905182107807E-3</v>
      </c>
      <c r="O15" s="142">
        <f t="shared" si="0"/>
        <v>1342.2244224462809</v>
      </c>
      <c r="Q15" t="s">
        <v>394</v>
      </c>
      <c r="R15" s="142">
        <f>AVERAGE(R6:R14)</f>
        <v>0.96354601852430177</v>
      </c>
      <c r="S15" s="142">
        <f t="shared" ref="S15:U15" si="7">AVERAGE(S6:S14)</f>
        <v>0.96883943593376742</v>
      </c>
      <c r="T15" s="142">
        <f t="shared" si="7"/>
        <v>1.1818088907775504</v>
      </c>
      <c r="U15" s="142">
        <f t="shared" si="7"/>
        <v>0.88068323294417949</v>
      </c>
      <c r="V15" s="142">
        <f>SUM(R15:U15)</f>
        <v>3.9948775781797989</v>
      </c>
    </row>
    <row r="16" spans="2:22" ht="16">
      <c r="B16">
        <v>11</v>
      </c>
      <c r="C16" s="100">
        <v>2017</v>
      </c>
      <c r="D16" s="100" t="s">
        <v>261</v>
      </c>
      <c r="E16" s="101">
        <v>1599.6</v>
      </c>
      <c r="F16" s="188">
        <f t="shared" si="6"/>
        <v>1578.3000000000002</v>
      </c>
      <c r="G16" s="188">
        <f t="shared" si="4"/>
        <v>1617.15</v>
      </c>
      <c r="H16" s="142">
        <f t="shared" si="5"/>
        <v>0.98914757443650858</v>
      </c>
      <c r="I16" s="142">
        <v>0.96478152300559439</v>
      </c>
      <c r="J16">
        <f t="shared" si="1"/>
        <v>1657.9919513971915</v>
      </c>
      <c r="K16">
        <f t="shared" si="2"/>
        <v>1542.6320000000001</v>
      </c>
      <c r="M16" s="101">
        <v>1599.6</v>
      </c>
      <c r="N16" s="142">
        <f t="shared" si="3"/>
        <v>6.9578113030028615E-2</v>
      </c>
      <c r="O16" s="142">
        <f t="shared" si="0"/>
        <v>1488.3028503971661</v>
      </c>
      <c r="Q16" t="s">
        <v>396</v>
      </c>
      <c r="R16" s="142">
        <f>(R15/$V$15)*4</f>
        <v>0.96478152300559439</v>
      </c>
      <c r="S16" s="142">
        <f t="shared" ref="S16:U16" si="8">(S15/$V$15)*4</f>
        <v>0.97008172788634328</v>
      </c>
      <c r="T16" s="142">
        <f t="shared" si="8"/>
        <v>1.1833242622829232</v>
      </c>
      <c r="U16" s="142">
        <f t="shared" si="8"/>
        <v>0.88181248682513924</v>
      </c>
      <c r="V16">
        <f>SUM(R16:U16)</f>
        <v>4</v>
      </c>
    </row>
    <row r="17" spans="2:15" ht="16">
      <c r="B17">
        <v>12</v>
      </c>
      <c r="C17" s="100"/>
      <c r="D17" s="100" t="s">
        <v>262</v>
      </c>
      <c r="E17" s="101">
        <v>1617.6</v>
      </c>
      <c r="F17" s="188">
        <f t="shared" si="6"/>
        <v>1656</v>
      </c>
      <c r="G17" s="188">
        <f t="shared" si="4"/>
        <v>1667.5500000000002</v>
      </c>
      <c r="H17" s="142">
        <f t="shared" si="5"/>
        <v>0.97004587568588629</v>
      </c>
      <c r="I17" s="142">
        <v>0.97008172788634328</v>
      </c>
      <c r="J17">
        <f t="shared" si="1"/>
        <v>1667.4883708246912</v>
      </c>
      <c r="K17">
        <f t="shared" si="2"/>
        <v>1563.144</v>
      </c>
      <c r="M17" s="101">
        <v>1617.6</v>
      </c>
      <c r="N17" s="142">
        <f t="shared" si="3"/>
        <v>6.2575771231966892E-2</v>
      </c>
      <c r="O17" s="142">
        <f t="shared" si="0"/>
        <v>1516.3774324551703</v>
      </c>
    </row>
    <row r="18" spans="2:15" ht="16">
      <c r="B18">
        <v>13</v>
      </c>
      <c r="C18" s="100"/>
      <c r="D18" s="100" t="s">
        <v>259</v>
      </c>
      <c r="E18" s="101">
        <v>2060.4</v>
      </c>
      <c r="F18" s="188">
        <f t="shared" si="6"/>
        <v>1679.1000000000001</v>
      </c>
      <c r="G18" s="188">
        <f t="shared" si="4"/>
        <v>1688.25</v>
      </c>
      <c r="H18" s="142">
        <f t="shared" si="5"/>
        <v>1.2204353620613062</v>
      </c>
      <c r="I18" s="142">
        <v>1.1833242622829232</v>
      </c>
      <c r="J18">
        <f t="shared" si="1"/>
        <v>1741.1964460400586</v>
      </c>
      <c r="K18">
        <f t="shared" si="2"/>
        <v>1583.6559999999999</v>
      </c>
      <c r="M18" s="101">
        <v>2060.4</v>
      </c>
      <c r="N18" s="142">
        <f t="shared" si="3"/>
        <v>9.0478272223876471E-2</v>
      </c>
      <c r="O18" s="142">
        <f t="shared" si="0"/>
        <v>1873.978567909925</v>
      </c>
    </row>
    <row r="19" spans="2:15" ht="16">
      <c r="B19">
        <v>14</v>
      </c>
      <c r="C19" s="100"/>
      <c r="D19" s="100" t="s">
        <v>260</v>
      </c>
      <c r="E19" s="101">
        <v>1438.8</v>
      </c>
      <c r="F19" s="188">
        <f t="shared" si="6"/>
        <v>1697.4</v>
      </c>
      <c r="G19" s="188">
        <f t="shared" si="4"/>
        <v>1701.6</v>
      </c>
      <c r="H19" s="142">
        <f t="shared" si="5"/>
        <v>0.84555712270803951</v>
      </c>
      <c r="I19" s="142">
        <v>0.88181248682513924</v>
      </c>
      <c r="J19">
        <f t="shared" si="1"/>
        <v>1631.6394034974803</v>
      </c>
      <c r="K19">
        <f t="shared" si="2"/>
        <v>1604.1680000000001</v>
      </c>
      <c r="M19" s="101">
        <v>1438.8</v>
      </c>
      <c r="N19" s="142">
        <f t="shared" si="3"/>
        <v>1.6836687958500077E-2</v>
      </c>
      <c r="O19" s="142">
        <f t="shared" si="0"/>
        <v>1414.57537336531</v>
      </c>
    </row>
    <row r="20" spans="2:15" ht="16">
      <c r="B20">
        <v>15</v>
      </c>
      <c r="C20" s="100">
        <v>2018</v>
      </c>
      <c r="D20" s="100" t="s">
        <v>261</v>
      </c>
      <c r="E20" s="101">
        <v>1672.8</v>
      </c>
      <c r="F20" s="188">
        <f t="shared" si="6"/>
        <v>1705.8</v>
      </c>
      <c r="G20" s="188">
        <f t="shared" si="4"/>
        <v>1692.3</v>
      </c>
      <c r="H20" s="142">
        <f t="shared" si="5"/>
        <v>0.98847722035100161</v>
      </c>
      <c r="I20" s="142">
        <v>0.96478152300559439</v>
      </c>
      <c r="J20">
        <f t="shared" si="1"/>
        <v>1733.8640511985634</v>
      </c>
      <c r="K20">
        <f t="shared" si="2"/>
        <v>1624.68</v>
      </c>
      <c r="M20" s="101">
        <v>1672.8</v>
      </c>
      <c r="N20" s="142">
        <f t="shared" si="3"/>
        <v>6.2971517935958093E-2</v>
      </c>
      <c r="O20" s="142">
        <f t="shared" si="0"/>
        <v>1567.4612447967293</v>
      </c>
    </row>
    <row r="21" spans="2:15" ht="16">
      <c r="B21">
        <v>16</v>
      </c>
      <c r="C21" s="100"/>
      <c r="D21" s="100" t="s">
        <v>262</v>
      </c>
      <c r="E21" s="101">
        <v>1651.2</v>
      </c>
      <c r="F21" s="188">
        <f t="shared" si="6"/>
        <v>1678.8</v>
      </c>
      <c r="G21" s="188">
        <f t="shared" si="4"/>
        <v>1674.6</v>
      </c>
      <c r="H21" s="142">
        <f t="shared" si="5"/>
        <v>0.98602651379433903</v>
      </c>
      <c r="I21" s="142">
        <v>0.97008172788634328</v>
      </c>
      <c r="J21">
        <f t="shared" si="1"/>
        <v>1702.1246277854416</v>
      </c>
      <c r="K21">
        <f t="shared" si="2"/>
        <v>1645.192</v>
      </c>
      <c r="M21" s="101">
        <v>1651.2</v>
      </c>
      <c r="N21" s="142">
        <f t="shared" si="3"/>
        <v>3.3447978400685072E-2</v>
      </c>
      <c r="O21" s="142">
        <f t="shared" si="0"/>
        <v>1595.9706980647888</v>
      </c>
    </row>
    <row r="22" spans="2:15" ht="16">
      <c r="B22">
        <v>17</v>
      </c>
      <c r="C22" s="100"/>
      <c r="D22" s="100" t="s">
        <v>259</v>
      </c>
      <c r="E22" s="101">
        <v>1952.3999999999999</v>
      </c>
      <c r="F22" s="188">
        <f t="shared" si="6"/>
        <v>1670.3999999999999</v>
      </c>
      <c r="G22" s="188">
        <f t="shared" si="4"/>
        <v>1662.4499999999998</v>
      </c>
      <c r="H22" s="142">
        <f t="shared" si="5"/>
        <v>1.1744112604890373</v>
      </c>
      <c r="I22" s="142">
        <v>1.1833242622829232</v>
      </c>
      <c r="J22">
        <f t="shared" si="1"/>
        <v>1649.9281407729616</v>
      </c>
      <c r="K22">
        <f t="shared" si="2"/>
        <v>1665.704</v>
      </c>
      <c r="M22" s="101">
        <v>1952.3999999999999</v>
      </c>
      <c r="N22" s="142">
        <f t="shared" si="3"/>
        <v>9.561543219480894E-3</v>
      </c>
      <c r="O22" s="142">
        <f t="shared" si="0"/>
        <v>1971.0679569817144</v>
      </c>
    </row>
    <row r="23" spans="2:15" ht="16">
      <c r="B23">
        <v>18</v>
      </c>
      <c r="C23" s="100"/>
      <c r="D23" s="100" t="s">
        <v>260</v>
      </c>
      <c r="E23" s="101">
        <v>1405.2</v>
      </c>
      <c r="F23" s="188">
        <f t="shared" si="6"/>
        <v>1654.5</v>
      </c>
      <c r="G23" s="188">
        <f t="shared" si="4"/>
        <v>1659.75</v>
      </c>
      <c r="H23" s="142">
        <f t="shared" si="5"/>
        <v>0.8466335291459558</v>
      </c>
      <c r="I23" s="142">
        <v>0.88181248682513924</v>
      </c>
      <c r="J23">
        <f t="shared" si="1"/>
        <v>1593.5360646334859</v>
      </c>
      <c r="K23">
        <f t="shared" si="2"/>
        <v>1686.2159999999999</v>
      </c>
      <c r="M23" s="101">
        <v>1405.2</v>
      </c>
      <c r="N23" s="142">
        <f t="shared" si="3"/>
        <v>5.8159923344960819E-2</v>
      </c>
      <c r="O23" s="142">
        <f t="shared" si="0"/>
        <v>1486.926324284339</v>
      </c>
    </row>
    <row r="24" spans="2:15" ht="16">
      <c r="B24">
        <v>19</v>
      </c>
      <c r="C24" s="100">
        <v>2019</v>
      </c>
      <c r="D24" s="100" t="s">
        <v>261</v>
      </c>
      <c r="E24" s="101">
        <v>1609.2</v>
      </c>
      <c r="F24" s="188">
        <f t="shared" si="6"/>
        <v>1665</v>
      </c>
      <c r="G24" s="188">
        <f t="shared" si="4"/>
        <v>1682.85</v>
      </c>
      <c r="H24" s="142">
        <f t="shared" si="5"/>
        <v>0.95623495855245577</v>
      </c>
      <c r="I24" s="142">
        <v>0.96478152300559439</v>
      </c>
      <c r="J24">
        <f t="shared" si="1"/>
        <v>1667.9423907154044</v>
      </c>
      <c r="K24">
        <f t="shared" si="2"/>
        <v>1706.7280000000001</v>
      </c>
      <c r="M24" s="101">
        <v>1609.2</v>
      </c>
      <c r="N24" s="142">
        <f t="shared" si="3"/>
        <v>2.3253566490362979E-2</v>
      </c>
      <c r="O24" s="142">
        <f t="shared" si="0"/>
        <v>1646.6196391962922</v>
      </c>
    </row>
    <row r="25" spans="2:15" ht="16">
      <c r="B25">
        <v>20</v>
      </c>
      <c r="C25" s="100"/>
      <c r="D25" s="100" t="s">
        <v>262</v>
      </c>
      <c r="E25" s="101">
        <v>1693.2</v>
      </c>
      <c r="F25" s="188">
        <f t="shared" si="6"/>
        <v>1700.7</v>
      </c>
      <c r="G25" s="188">
        <f t="shared" si="4"/>
        <v>1725.3000000000002</v>
      </c>
      <c r="H25" s="142">
        <f t="shared" si="5"/>
        <v>0.98139454007998606</v>
      </c>
      <c r="I25" s="142">
        <v>0.97008172788634328</v>
      </c>
      <c r="J25">
        <f t="shared" si="1"/>
        <v>1745.4199489863793</v>
      </c>
      <c r="K25">
        <f t="shared" si="2"/>
        <v>1727.24</v>
      </c>
      <c r="M25" s="101">
        <v>1693.2</v>
      </c>
      <c r="N25" s="142">
        <f t="shared" si="3"/>
        <v>1.0415802223950145E-2</v>
      </c>
      <c r="O25" s="142">
        <f t="shared" si="0"/>
        <v>1675.5639636744077</v>
      </c>
    </row>
    <row r="26" spans="2:15" ht="16">
      <c r="B26">
        <v>21</v>
      </c>
      <c r="C26" s="100"/>
      <c r="D26" s="100" t="s">
        <v>259</v>
      </c>
      <c r="E26" s="101">
        <v>2095.1999999999998</v>
      </c>
      <c r="F26" s="188">
        <f t="shared" si="6"/>
        <v>1749.9</v>
      </c>
      <c r="G26" s="188">
        <f t="shared" si="4"/>
        <v>1757.1</v>
      </c>
      <c r="H26" s="142">
        <f t="shared" si="5"/>
        <v>1.1924193273006658</v>
      </c>
      <c r="I26" s="142">
        <v>1.1833242622829232</v>
      </c>
      <c r="J26">
        <f t="shared" si="1"/>
        <v>1770.6051221816786</v>
      </c>
      <c r="K26">
        <f t="shared" si="2"/>
        <v>1747.752</v>
      </c>
      <c r="M26" s="101">
        <v>2095.1999999999998</v>
      </c>
      <c r="N26" s="142">
        <f t="shared" si="3"/>
        <v>1.2906955873661754E-2</v>
      </c>
      <c r="O26" s="142">
        <f t="shared" si="0"/>
        <v>2068.1573460535037</v>
      </c>
    </row>
    <row r="27" spans="2:15" ht="16">
      <c r="B27">
        <v>22</v>
      </c>
      <c r="C27" s="100"/>
      <c r="D27" s="100" t="s">
        <v>260</v>
      </c>
      <c r="E27" s="101">
        <v>1602</v>
      </c>
      <c r="F27" s="188">
        <f t="shared" si="6"/>
        <v>1764.3</v>
      </c>
      <c r="G27" s="188">
        <f t="shared" si="4"/>
        <v>1762.8</v>
      </c>
      <c r="H27" s="142">
        <f t="shared" si="5"/>
        <v>0.90878148400272296</v>
      </c>
      <c r="I27" s="142">
        <v>0.88181248682513924</v>
      </c>
      <c r="J27">
        <f t="shared" si="1"/>
        <v>1816.7127636940254</v>
      </c>
      <c r="K27">
        <f t="shared" si="2"/>
        <v>1768.2640000000001</v>
      </c>
      <c r="M27" s="101">
        <v>1602</v>
      </c>
      <c r="N27" s="142">
        <f t="shared" si="3"/>
        <v>2.6668367538471807E-2</v>
      </c>
      <c r="O27" s="142">
        <f t="shared" si="0"/>
        <v>1559.2772752033682</v>
      </c>
    </row>
    <row r="28" spans="2:15" ht="16">
      <c r="B28">
        <v>23</v>
      </c>
      <c r="C28" s="100">
        <v>2020</v>
      </c>
      <c r="D28" s="100" t="s">
        <v>261</v>
      </c>
      <c r="E28" s="101">
        <v>1666.8</v>
      </c>
      <c r="F28" s="188">
        <f t="shared" si="6"/>
        <v>1761.3</v>
      </c>
      <c r="G28" s="188">
        <f t="shared" si="4"/>
        <v>1769.1</v>
      </c>
      <c r="H28" s="142">
        <f t="shared" si="5"/>
        <v>0.9421739867729354</v>
      </c>
      <c r="I28" s="142">
        <v>0.96478152300559439</v>
      </c>
      <c r="J28">
        <f t="shared" si="1"/>
        <v>1727.6450266246804</v>
      </c>
      <c r="K28">
        <f t="shared" si="2"/>
        <v>1788.7760000000001</v>
      </c>
      <c r="M28" s="101">
        <v>1666.8</v>
      </c>
      <c r="N28" s="142">
        <f t="shared" si="3"/>
        <v>3.5383989438358125E-2</v>
      </c>
      <c r="O28" s="142">
        <f t="shared" si="0"/>
        <v>1725.7780335958553</v>
      </c>
    </row>
    <row r="29" spans="2:15" ht="16">
      <c r="B29">
        <v>24</v>
      </c>
      <c r="C29" s="100"/>
      <c r="D29" s="100" t="s">
        <v>262</v>
      </c>
      <c r="E29" s="101">
        <v>1681.2</v>
      </c>
      <c r="F29" s="188">
        <f t="shared" si="6"/>
        <v>1776.9</v>
      </c>
      <c r="G29" s="188">
        <f t="shared" si="4"/>
        <v>1789.0500000000002</v>
      </c>
      <c r="H29" s="142">
        <f t="shared" si="5"/>
        <v>0.93971660937368984</v>
      </c>
      <c r="I29" s="142">
        <v>0.97008172788634328</v>
      </c>
      <c r="J29">
        <f t="shared" si="1"/>
        <v>1733.0498572146828</v>
      </c>
      <c r="K29">
        <f t="shared" si="2"/>
        <v>1809.288</v>
      </c>
      <c r="M29" s="101">
        <v>1681.2</v>
      </c>
      <c r="N29" s="142">
        <f t="shared" si="3"/>
        <v>4.3990738332159288E-2</v>
      </c>
      <c r="O29" s="142">
        <f t="shared" si="0"/>
        <v>1755.1572292840262</v>
      </c>
    </row>
    <row r="30" spans="2:15" ht="16">
      <c r="B30">
        <v>25</v>
      </c>
      <c r="C30" s="100"/>
      <c r="D30" s="100" t="s">
        <v>259</v>
      </c>
      <c r="E30" s="101">
        <v>2157.6</v>
      </c>
      <c r="F30" s="188">
        <f t="shared" si="6"/>
        <v>1801.2</v>
      </c>
      <c r="G30" s="188">
        <f t="shared" si="4"/>
        <v>1828.8000000000002</v>
      </c>
      <c r="H30" s="142">
        <f t="shared" si="5"/>
        <v>1.1797900262467189</v>
      </c>
      <c r="I30" s="142">
        <v>1.1833242622829232</v>
      </c>
      <c r="J30">
        <f t="shared" si="1"/>
        <v>1823.3379207804458</v>
      </c>
      <c r="K30">
        <f t="shared" si="2"/>
        <v>1829.8</v>
      </c>
      <c r="M30" s="101">
        <v>2157.6</v>
      </c>
      <c r="N30" s="142">
        <f t="shared" si="3"/>
        <v>3.5440930317448588E-3</v>
      </c>
      <c r="O30" s="142">
        <f t="shared" si="0"/>
        <v>2165.2467351252926</v>
      </c>
    </row>
    <row r="31" spans="2:15" ht="16">
      <c r="B31">
        <v>26</v>
      </c>
      <c r="C31" s="100"/>
      <c r="D31" s="100" t="s">
        <v>260</v>
      </c>
      <c r="E31" s="101">
        <v>1699.2</v>
      </c>
      <c r="F31" s="188">
        <f t="shared" si="6"/>
        <v>1856.4</v>
      </c>
      <c r="G31" s="188">
        <f t="shared" si="4"/>
        <v>1889.1</v>
      </c>
      <c r="H31" s="142">
        <f t="shared" si="5"/>
        <v>0.89947594092424976</v>
      </c>
      <c r="I31" s="142">
        <v>0.88181248682513924</v>
      </c>
      <c r="J31">
        <f t="shared" si="1"/>
        <v>1926.9402796934382</v>
      </c>
      <c r="K31">
        <f t="shared" si="2"/>
        <v>1850.3119999999999</v>
      </c>
      <c r="M31" s="101">
        <v>1699.2</v>
      </c>
      <c r="N31" s="142">
        <f t="shared" si="3"/>
        <v>3.9766816076743858E-2</v>
      </c>
      <c r="O31" s="142">
        <f t="shared" si="0"/>
        <v>1631.6282261223969</v>
      </c>
    </row>
    <row r="32" spans="2:15" ht="16">
      <c r="B32">
        <v>27</v>
      </c>
      <c r="C32" s="100">
        <v>2021</v>
      </c>
      <c r="D32" s="100" t="s">
        <v>261</v>
      </c>
      <c r="E32" s="101">
        <v>1887.6</v>
      </c>
      <c r="F32" s="188">
        <f t="shared" si="6"/>
        <v>1921.8</v>
      </c>
      <c r="G32" s="188">
        <f t="shared" si="4"/>
        <v>1945.1999999999998</v>
      </c>
      <c r="H32" s="142">
        <f t="shared" si="5"/>
        <v>0.97038864898210986</v>
      </c>
      <c r="I32" s="142">
        <v>0.96478152300559439</v>
      </c>
      <c r="J32">
        <f t="shared" si="1"/>
        <v>1956.5051309435726</v>
      </c>
      <c r="K32">
        <f t="shared" si="2"/>
        <v>1870.8240000000001</v>
      </c>
      <c r="M32" s="101">
        <v>1887.6</v>
      </c>
      <c r="N32" s="142">
        <f t="shared" si="3"/>
        <v>4.3792949779922513E-2</v>
      </c>
      <c r="O32" s="142">
        <f t="shared" si="0"/>
        <v>1804.9364279954182</v>
      </c>
    </row>
    <row r="33" spans="2:15" ht="16">
      <c r="B33">
        <v>28</v>
      </c>
      <c r="C33" s="100"/>
      <c r="D33" s="100" t="s">
        <v>262</v>
      </c>
      <c r="E33" s="101">
        <v>1942.8</v>
      </c>
      <c r="F33" s="188">
        <f t="shared" si="6"/>
        <v>1968.6</v>
      </c>
      <c r="G33" s="188">
        <f t="shared" si="4"/>
        <v>1985.3999999999999</v>
      </c>
      <c r="H33" s="142">
        <f t="shared" si="5"/>
        <v>0.97854336657600482</v>
      </c>
      <c r="I33" s="142">
        <v>0.97008172788634328</v>
      </c>
      <c r="J33">
        <f t="shared" si="1"/>
        <v>2002.717857837667</v>
      </c>
      <c r="K33">
        <f t="shared" si="2"/>
        <v>1891.336</v>
      </c>
      <c r="M33" s="101">
        <v>1942.8</v>
      </c>
      <c r="N33" s="142">
        <f t="shared" si="3"/>
        <v>5.5615351609200586E-2</v>
      </c>
      <c r="O33" s="142">
        <f t="shared" si="0"/>
        <v>1834.7504948936451</v>
      </c>
    </row>
    <row r="34" spans="2:15" ht="16">
      <c r="B34">
        <v>29</v>
      </c>
      <c r="C34" s="100"/>
      <c r="D34" s="100" t="s">
        <v>259</v>
      </c>
      <c r="E34" s="101">
        <v>2344.7999999999997</v>
      </c>
      <c r="F34" s="188">
        <f t="shared" si="6"/>
        <v>2002.1999999999998</v>
      </c>
      <c r="G34" s="188">
        <f t="shared" si="4"/>
        <v>2009.9999999999998</v>
      </c>
      <c r="H34" s="142">
        <f t="shared" si="5"/>
        <v>1.1665671641791044</v>
      </c>
      <c r="I34" s="142">
        <v>1.1833242622829232</v>
      </c>
      <c r="J34">
        <f t="shared" si="1"/>
        <v>1981.5363165767467</v>
      </c>
      <c r="K34">
        <f t="shared" si="2"/>
        <v>1911.848</v>
      </c>
      <c r="M34" s="101">
        <v>2344.7999999999997</v>
      </c>
      <c r="N34" s="142">
        <f t="shared" si="3"/>
        <v>3.5168831372789901E-2</v>
      </c>
      <c r="O34" s="142">
        <f t="shared" si="0"/>
        <v>2262.336124197082</v>
      </c>
    </row>
    <row r="35" spans="2:15" ht="16">
      <c r="B35">
        <v>30</v>
      </c>
      <c r="C35" s="100"/>
      <c r="D35" s="100" t="s">
        <v>260</v>
      </c>
      <c r="E35" s="101">
        <v>1833.6</v>
      </c>
      <c r="F35" s="188">
        <f t="shared" si="6"/>
        <v>2017.7999999999997</v>
      </c>
      <c r="G35" s="188">
        <f t="shared" si="4"/>
        <v>2014.7999999999997</v>
      </c>
      <c r="H35" s="142">
        <f t="shared" si="5"/>
        <v>0.91006551518761181</v>
      </c>
      <c r="I35" s="142">
        <v>0.88181248682513924</v>
      </c>
      <c r="J35">
        <f t="shared" si="1"/>
        <v>2079.3536351494163</v>
      </c>
      <c r="K35">
        <f t="shared" si="2"/>
        <v>1932.3600000000001</v>
      </c>
      <c r="M35" s="101">
        <v>1833.6</v>
      </c>
      <c r="N35" s="142">
        <f t="shared" si="3"/>
        <v>7.0691984597825941E-2</v>
      </c>
      <c r="O35" s="142">
        <f t="shared" si="0"/>
        <v>1703.9791770414263</v>
      </c>
    </row>
    <row r="36" spans="2:15" ht="16">
      <c r="B36">
        <v>31</v>
      </c>
      <c r="C36" s="100">
        <v>2022</v>
      </c>
      <c r="D36" s="100" t="s">
        <v>261</v>
      </c>
      <c r="E36" s="101">
        <v>1950</v>
      </c>
      <c r="F36" s="188">
        <f t="shared" si="6"/>
        <v>2011.8</v>
      </c>
      <c r="G36" s="188">
        <f t="shared" si="4"/>
        <v>1999.5</v>
      </c>
      <c r="H36" s="142">
        <f t="shared" si="5"/>
        <v>0.97524381095273815</v>
      </c>
      <c r="I36" s="142">
        <v>0.96478152300559439</v>
      </c>
      <c r="J36">
        <f t="shared" si="1"/>
        <v>2021.1829865119553</v>
      </c>
      <c r="K36">
        <f t="shared" si="2"/>
        <v>1952.8720000000001</v>
      </c>
      <c r="M36" s="101">
        <v>1950</v>
      </c>
      <c r="N36" s="142">
        <f t="shared" si="3"/>
        <v>3.3797526976932668E-2</v>
      </c>
      <c r="O36" s="142">
        <f t="shared" si="0"/>
        <v>1884.0948223949813</v>
      </c>
    </row>
    <row r="37" spans="2:15" ht="16">
      <c r="B37">
        <v>32</v>
      </c>
      <c r="C37" s="99"/>
      <c r="D37" s="100" t="s">
        <v>262</v>
      </c>
      <c r="E37" s="101">
        <v>1918.8</v>
      </c>
      <c r="F37" s="188">
        <f t="shared" si="6"/>
        <v>1987.1999999999998</v>
      </c>
      <c r="G37" s="188">
        <f t="shared" si="4"/>
        <v>1972.2</v>
      </c>
      <c r="H37" s="142">
        <f t="shared" si="5"/>
        <v>0.97292363857620923</v>
      </c>
      <c r="I37" s="142">
        <v>0.97008172788634328</v>
      </c>
      <c r="J37">
        <f t="shared" si="1"/>
        <v>1977.9776742942738</v>
      </c>
      <c r="K37">
        <f t="shared" si="2"/>
        <v>1973.384</v>
      </c>
      <c r="M37" s="101">
        <v>1918.8</v>
      </c>
      <c r="N37" s="142">
        <f t="shared" si="3"/>
        <v>2.3224095772025831E-3</v>
      </c>
      <c r="O37" s="142">
        <f t="shared" si="0"/>
        <v>1914.3437605032636</v>
      </c>
    </row>
    <row r="38" spans="2:15" ht="16">
      <c r="B38">
        <v>33</v>
      </c>
      <c r="C38" s="99"/>
      <c r="D38" s="100" t="s">
        <v>259</v>
      </c>
      <c r="E38" s="101">
        <v>2246.4</v>
      </c>
      <c r="F38" s="188">
        <f t="shared" si="6"/>
        <v>1957.2000000000003</v>
      </c>
      <c r="G38" s="188">
        <f t="shared" si="4"/>
        <v>1941.45</v>
      </c>
      <c r="H38" s="142">
        <f t="shared" si="5"/>
        <v>1.1570733214865179</v>
      </c>
      <c r="I38" s="142">
        <v>1.1833242622829232</v>
      </c>
      <c r="J38">
        <f t="shared" si="1"/>
        <v>1898.3807495556143</v>
      </c>
      <c r="K38">
        <f t="shared" si="2"/>
        <v>1993.896</v>
      </c>
      <c r="M38" s="101">
        <v>2246.4</v>
      </c>
      <c r="N38" s="142">
        <f t="shared" si="3"/>
        <v>5.0314063955159916E-2</v>
      </c>
      <c r="O38" s="142">
        <f t="shared" si="0"/>
        <v>2359.4255132688713</v>
      </c>
    </row>
    <row r="39" spans="2:15" ht="16">
      <c r="B39">
        <v>34</v>
      </c>
      <c r="C39" s="99"/>
      <c r="D39" s="100" t="s">
        <v>260</v>
      </c>
      <c r="E39" s="101">
        <v>1713.6</v>
      </c>
      <c r="F39" s="188">
        <f t="shared" si="6"/>
        <v>1925.6999999999998</v>
      </c>
      <c r="G39" s="188">
        <f>AVERAGE(F39:F40)</f>
        <v>1931.55</v>
      </c>
      <c r="H39" s="142">
        <f t="shared" si="5"/>
        <v>0.88716315912091326</v>
      </c>
      <c r="I39" s="142">
        <v>0.88181248682513924</v>
      </c>
      <c r="J39">
        <f t="shared" si="1"/>
        <v>1943.2702820637214</v>
      </c>
      <c r="K39">
        <f t="shared" si="2"/>
        <v>2014.4079999999999</v>
      </c>
      <c r="M39" s="101">
        <v>1713.6</v>
      </c>
      <c r="N39" s="142">
        <f t="shared" si="3"/>
        <v>3.6607217530611053E-2</v>
      </c>
      <c r="O39" s="142">
        <f t="shared" si="0"/>
        <v>1776.330127960455</v>
      </c>
    </row>
    <row r="40" spans="2:15" ht="16">
      <c r="B40">
        <v>35</v>
      </c>
      <c r="C40" s="100">
        <v>2023</v>
      </c>
      <c r="D40" s="100" t="s">
        <v>261</v>
      </c>
      <c r="E40" s="101">
        <v>1824</v>
      </c>
      <c r="F40" s="188">
        <f t="shared" si="6"/>
        <v>1937.4</v>
      </c>
      <c r="G40" s="188">
        <f>AVERAGE(F40:F41)</f>
        <v>1948.65</v>
      </c>
      <c r="H40" s="142">
        <f t="shared" si="5"/>
        <v>0.93603263798014003</v>
      </c>
      <c r="I40" s="142">
        <v>0.96478152300559439</v>
      </c>
      <c r="J40">
        <f t="shared" si="1"/>
        <v>1890.5834704604135</v>
      </c>
      <c r="K40">
        <f t="shared" si="2"/>
        <v>2034.92</v>
      </c>
      <c r="M40" s="101">
        <v>1824</v>
      </c>
      <c r="N40" s="142">
        <f t="shared" si="3"/>
        <v>7.6344965347886068E-2</v>
      </c>
      <c r="O40" s="142">
        <f t="shared" si="0"/>
        <v>1963.2532167945442</v>
      </c>
    </row>
    <row r="41" spans="2:15" ht="16">
      <c r="B41">
        <v>36</v>
      </c>
      <c r="C41" s="99"/>
      <c r="D41" s="100" t="s">
        <v>262</v>
      </c>
      <c r="E41" s="101">
        <v>1965.6</v>
      </c>
      <c r="F41" s="188">
        <f>AVERAGE(E39:E42)</f>
        <v>1959.9</v>
      </c>
      <c r="G41" s="188">
        <f>AVERAGE(F41:F42)</f>
        <v>1974.9</v>
      </c>
      <c r="H41" s="142">
        <f t="shared" si="5"/>
        <v>0.99529090080510396</v>
      </c>
      <c r="I41" s="142">
        <v>0.97008172788634328</v>
      </c>
      <c r="J41">
        <f t="shared" si="1"/>
        <v>2026.2210322038902</v>
      </c>
      <c r="K41">
        <f t="shared" si="2"/>
        <v>2055.4319999999998</v>
      </c>
      <c r="M41" s="101">
        <v>1965.6</v>
      </c>
      <c r="N41" s="142">
        <f t="shared" si="3"/>
        <v>1.4416476451405329E-2</v>
      </c>
      <c r="O41" s="142">
        <f t="shared" si="0"/>
        <v>1993.9370261128822</v>
      </c>
    </row>
    <row r="42" spans="2:15" ht="16">
      <c r="B42">
        <v>37</v>
      </c>
      <c r="C42" s="99"/>
      <c r="D42" s="100" t="s">
        <v>259</v>
      </c>
      <c r="E42" s="101">
        <v>2336.4</v>
      </c>
      <c r="F42" s="188">
        <f>AVERAGE(E40:E43)</f>
        <v>1989.9</v>
      </c>
      <c r="G42" s="188">
        <f>AVERAGE(F42:F43)</f>
        <v>2014.5</v>
      </c>
      <c r="H42" s="142">
        <f>E42/G42</f>
        <v>1.1597915115413255</v>
      </c>
      <c r="I42" s="142">
        <v>1.1833242622829232</v>
      </c>
      <c r="J42">
        <f t="shared" si="1"/>
        <v>1974.4376706115283</v>
      </c>
      <c r="K42">
        <f t="shared" si="2"/>
        <v>2075.944</v>
      </c>
      <c r="M42" s="101">
        <v>2336.4</v>
      </c>
      <c r="N42" s="142">
        <f t="shared" si="3"/>
        <v>5.1410247534951457E-2</v>
      </c>
      <c r="O42" s="142">
        <f t="shared" si="0"/>
        <v>2456.5149023406607</v>
      </c>
    </row>
    <row r="43" spans="2:15" ht="16">
      <c r="B43">
        <v>38</v>
      </c>
      <c r="C43" s="99"/>
      <c r="D43" s="100" t="s">
        <v>260</v>
      </c>
      <c r="E43" s="101">
        <v>1833.6</v>
      </c>
      <c r="F43" s="188">
        <f>AVERAGE(E41:E44)</f>
        <v>2039.1000000000001</v>
      </c>
      <c r="I43" s="142">
        <v>0.88181248682513924</v>
      </c>
      <c r="J43">
        <f t="shared" si="1"/>
        <v>2079.3536351494163</v>
      </c>
      <c r="K43">
        <f t="shared" si="2"/>
        <v>2096.4560000000001</v>
      </c>
      <c r="L43">
        <v>1848.6810788794842</v>
      </c>
      <c r="M43" s="101">
        <v>1833.6</v>
      </c>
      <c r="N43" s="142">
        <f t="shared" si="3"/>
        <v>8.224846683837406E-3</v>
      </c>
      <c r="O43" s="142">
        <f t="shared" si="0"/>
        <v>1848.6810788794842</v>
      </c>
    </row>
    <row r="44" spans="2:15" ht="16">
      <c r="B44">
        <v>39</v>
      </c>
      <c r="C44" s="100">
        <v>2024</v>
      </c>
      <c r="D44" s="100" t="s">
        <v>261</v>
      </c>
      <c r="E44" s="101">
        <v>2020.8</v>
      </c>
      <c r="I44" s="142">
        <v>0.96478152300559439</v>
      </c>
      <c r="J44">
        <f>E44/I44</f>
        <v>2094.567476483774</v>
      </c>
      <c r="K44">
        <f t="shared" si="2"/>
        <v>2116.9679999999998</v>
      </c>
      <c r="L44">
        <f>K44*I44</f>
        <v>2042.4116111941071</v>
      </c>
      <c r="M44" s="101">
        <v>2020.8</v>
      </c>
      <c r="N44" s="142">
        <f t="shared" si="3"/>
        <v>1.0694581944827359E-2</v>
      </c>
      <c r="O44" s="142">
        <v>2042.4116111941071</v>
      </c>
    </row>
    <row r="45" spans="2:15" ht="16">
      <c r="B45">
        <v>40</v>
      </c>
      <c r="C45" s="99"/>
      <c r="D45" s="100" t="s">
        <v>262</v>
      </c>
      <c r="I45" s="142">
        <v>0.97008172788634328</v>
      </c>
      <c r="K45" s="189">
        <f t="shared" si="2"/>
        <v>2137.48</v>
      </c>
      <c r="L45" s="194">
        <f t="shared" ref="L45:L48" si="9">K45*I45</f>
        <v>2073.5302917225013</v>
      </c>
    </row>
    <row r="46" spans="2:15" ht="16">
      <c r="B46">
        <v>41</v>
      </c>
      <c r="C46" s="99"/>
      <c r="D46" s="100" t="s">
        <v>259</v>
      </c>
      <c r="I46" s="142">
        <v>1.1833242622829232</v>
      </c>
      <c r="K46" s="189">
        <f t="shared" si="2"/>
        <v>2157.9920000000002</v>
      </c>
      <c r="L46" s="194">
        <f t="shared" si="9"/>
        <v>2553.60429141245</v>
      </c>
    </row>
    <row r="47" spans="2:15" ht="16">
      <c r="B47">
        <v>42</v>
      </c>
      <c r="C47" s="99"/>
      <c r="D47" s="100" t="s">
        <v>260</v>
      </c>
      <c r="I47" s="142">
        <v>0.88181248682513924</v>
      </c>
      <c r="K47" s="189">
        <f t="shared" si="2"/>
        <v>2178.5039999999999</v>
      </c>
      <c r="L47" s="194">
        <f t="shared" si="9"/>
        <v>1921.0320297985131</v>
      </c>
    </row>
    <row r="48" spans="2:15" ht="16">
      <c r="B48">
        <v>43</v>
      </c>
      <c r="C48" s="103">
        <v>2025</v>
      </c>
      <c r="D48" s="103" t="s">
        <v>261</v>
      </c>
      <c r="I48" s="142">
        <v>0.96478152300559439</v>
      </c>
      <c r="K48" s="189">
        <f t="shared" si="2"/>
        <v>2199.0160000000001</v>
      </c>
      <c r="L48" s="194">
        <f t="shared" si="9"/>
        <v>2121.5700055936704</v>
      </c>
    </row>
    <row r="49" spans="14:15">
      <c r="N49" t="s">
        <v>400</v>
      </c>
      <c r="O49" s="193">
        <f>AVERAGE(N6:N44)</f>
        <v>3.6618685502616315E-2</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4"/>
  <sheetViews>
    <sheetView zoomScale="90" workbookViewId="0">
      <selection sqref="A1:F2"/>
    </sheetView>
  </sheetViews>
  <sheetFormatPr baseColWidth="10" defaultColWidth="8.83203125" defaultRowHeight="13"/>
  <cols>
    <col min="1" max="1" width="40.33203125" customWidth="1"/>
    <col min="6" max="6" width="13.6640625" customWidth="1"/>
    <col min="7" max="8" width="15.1640625" customWidth="1"/>
    <col min="257" max="257" width="40.33203125" customWidth="1"/>
    <col min="262" max="262" width="13.6640625" customWidth="1"/>
    <col min="263" max="264" width="15.1640625" customWidth="1"/>
    <col min="513" max="513" width="40.33203125" customWidth="1"/>
    <col min="518" max="518" width="13.6640625" customWidth="1"/>
    <col min="519" max="520" width="15.1640625" customWidth="1"/>
    <col min="769" max="769" width="40.33203125" customWidth="1"/>
    <col min="774" max="774" width="13.6640625" customWidth="1"/>
    <col min="775" max="776" width="15.1640625" customWidth="1"/>
    <col min="1025" max="1025" width="40.33203125" customWidth="1"/>
    <col min="1030" max="1030" width="13.6640625" customWidth="1"/>
    <col min="1031" max="1032" width="15.1640625" customWidth="1"/>
    <col min="1281" max="1281" width="40.33203125" customWidth="1"/>
    <col min="1286" max="1286" width="13.6640625" customWidth="1"/>
    <col min="1287" max="1288" width="15.1640625" customWidth="1"/>
    <col min="1537" max="1537" width="40.33203125" customWidth="1"/>
    <col min="1542" max="1542" width="13.6640625" customWidth="1"/>
    <col min="1543" max="1544" width="15.1640625" customWidth="1"/>
    <col min="1793" max="1793" width="40.33203125" customWidth="1"/>
    <col min="1798" max="1798" width="13.6640625" customWidth="1"/>
    <col min="1799" max="1800" width="15.1640625" customWidth="1"/>
    <col min="2049" max="2049" width="40.33203125" customWidth="1"/>
    <col min="2054" max="2054" width="13.6640625" customWidth="1"/>
    <col min="2055" max="2056" width="15.1640625" customWidth="1"/>
    <col min="2305" max="2305" width="40.33203125" customWidth="1"/>
    <col min="2310" max="2310" width="13.6640625" customWidth="1"/>
    <col min="2311" max="2312" width="15.1640625" customWidth="1"/>
    <col min="2561" max="2561" width="40.33203125" customWidth="1"/>
    <col min="2566" max="2566" width="13.6640625" customWidth="1"/>
    <col min="2567" max="2568" width="15.1640625" customWidth="1"/>
    <col min="2817" max="2817" width="40.33203125" customWidth="1"/>
    <col min="2822" max="2822" width="13.6640625" customWidth="1"/>
    <col min="2823" max="2824" width="15.1640625" customWidth="1"/>
    <col min="3073" max="3073" width="40.33203125" customWidth="1"/>
    <col min="3078" max="3078" width="13.6640625" customWidth="1"/>
    <col min="3079" max="3080" width="15.1640625" customWidth="1"/>
    <col min="3329" max="3329" width="40.33203125" customWidth="1"/>
    <col min="3334" max="3334" width="13.6640625" customWidth="1"/>
    <col min="3335" max="3336" width="15.1640625" customWidth="1"/>
    <col min="3585" max="3585" width="40.33203125" customWidth="1"/>
    <col min="3590" max="3590" width="13.6640625" customWidth="1"/>
    <col min="3591" max="3592" width="15.1640625" customWidth="1"/>
    <col min="3841" max="3841" width="40.33203125" customWidth="1"/>
    <col min="3846" max="3846" width="13.6640625" customWidth="1"/>
    <col min="3847" max="3848" width="15.1640625" customWidth="1"/>
    <col min="4097" max="4097" width="40.33203125" customWidth="1"/>
    <col min="4102" max="4102" width="13.6640625" customWidth="1"/>
    <col min="4103" max="4104" width="15.1640625" customWidth="1"/>
    <col min="4353" max="4353" width="40.33203125" customWidth="1"/>
    <col min="4358" max="4358" width="13.6640625" customWidth="1"/>
    <col min="4359" max="4360" width="15.1640625" customWidth="1"/>
    <col min="4609" max="4609" width="40.33203125" customWidth="1"/>
    <col min="4614" max="4614" width="13.6640625" customWidth="1"/>
    <col min="4615" max="4616" width="15.1640625" customWidth="1"/>
    <col min="4865" max="4865" width="40.33203125" customWidth="1"/>
    <col min="4870" max="4870" width="13.6640625" customWidth="1"/>
    <col min="4871" max="4872" width="15.1640625" customWidth="1"/>
    <col min="5121" max="5121" width="40.33203125" customWidth="1"/>
    <col min="5126" max="5126" width="13.6640625" customWidth="1"/>
    <col min="5127" max="5128" width="15.1640625" customWidth="1"/>
    <col min="5377" max="5377" width="40.33203125" customWidth="1"/>
    <col min="5382" max="5382" width="13.6640625" customWidth="1"/>
    <col min="5383" max="5384" width="15.1640625" customWidth="1"/>
    <col min="5633" max="5633" width="40.33203125" customWidth="1"/>
    <col min="5638" max="5638" width="13.6640625" customWidth="1"/>
    <col min="5639" max="5640" width="15.1640625" customWidth="1"/>
    <col min="5889" max="5889" width="40.33203125" customWidth="1"/>
    <col min="5894" max="5894" width="13.6640625" customWidth="1"/>
    <col min="5895" max="5896" width="15.1640625" customWidth="1"/>
    <col min="6145" max="6145" width="40.33203125" customWidth="1"/>
    <col min="6150" max="6150" width="13.6640625" customWidth="1"/>
    <col min="6151" max="6152" width="15.1640625" customWidth="1"/>
    <col min="6401" max="6401" width="40.33203125" customWidth="1"/>
    <col min="6406" max="6406" width="13.6640625" customWidth="1"/>
    <col min="6407" max="6408" width="15.1640625" customWidth="1"/>
    <col min="6657" max="6657" width="40.33203125" customWidth="1"/>
    <col min="6662" max="6662" width="13.6640625" customWidth="1"/>
    <col min="6663" max="6664" width="15.1640625" customWidth="1"/>
    <col min="6913" max="6913" width="40.33203125" customWidth="1"/>
    <col min="6918" max="6918" width="13.6640625" customWidth="1"/>
    <col min="6919" max="6920" width="15.1640625" customWidth="1"/>
    <col min="7169" max="7169" width="40.33203125" customWidth="1"/>
    <col min="7174" max="7174" width="13.6640625" customWidth="1"/>
    <col min="7175" max="7176" width="15.1640625" customWidth="1"/>
    <col min="7425" max="7425" width="40.33203125" customWidth="1"/>
    <col min="7430" max="7430" width="13.6640625" customWidth="1"/>
    <col min="7431" max="7432" width="15.1640625" customWidth="1"/>
    <col min="7681" max="7681" width="40.33203125" customWidth="1"/>
    <col min="7686" max="7686" width="13.6640625" customWidth="1"/>
    <col min="7687" max="7688" width="15.1640625" customWidth="1"/>
    <col min="7937" max="7937" width="40.33203125" customWidth="1"/>
    <col min="7942" max="7942" width="13.6640625" customWidth="1"/>
    <col min="7943" max="7944" width="15.1640625" customWidth="1"/>
    <col min="8193" max="8193" width="40.33203125" customWidth="1"/>
    <col min="8198" max="8198" width="13.6640625" customWidth="1"/>
    <col min="8199" max="8200" width="15.1640625" customWidth="1"/>
    <col min="8449" max="8449" width="40.33203125" customWidth="1"/>
    <col min="8454" max="8454" width="13.6640625" customWidth="1"/>
    <col min="8455" max="8456" width="15.1640625" customWidth="1"/>
    <col min="8705" max="8705" width="40.33203125" customWidth="1"/>
    <col min="8710" max="8710" width="13.6640625" customWidth="1"/>
    <col min="8711" max="8712" width="15.1640625" customWidth="1"/>
    <col min="8961" max="8961" width="40.33203125" customWidth="1"/>
    <col min="8966" max="8966" width="13.6640625" customWidth="1"/>
    <col min="8967" max="8968" width="15.1640625" customWidth="1"/>
    <col min="9217" max="9217" width="40.33203125" customWidth="1"/>
    <col min="9222" max="9222" width="13.6640625" customWidth="1"/>
    <col min="9223" max="9224" width="15.1640625" customWidth="1"/>
    <col min="9473" max="9473" width="40.33203125" customWidth="1"/>
    <col min="9478" max="9478" width="13.6640625" customWidth="1"/>
    <col min="9479" max="9480" width="15.1640625" customWidth="1"/>
    <col min="9729" max="9729" width="40.33203125" customWidth="1"/>
    <col min="9734" max="9734" width="13.6640625" customWidth="1"/>
    <col min="9735" max="9736" width="15.1640625" customWidth="1"/>
    <col min="9985" max="9985" width="40.33203125" customWidth="1"/>
    <col min="9990" max="9990" width="13.6640625" customWidth="1"/>
    <col min="9991" max="9992" width="15.1640625" customWidth="1"/>
    <col min="10241" max="10241" width="40.33203125" customWidth="1"/>
    <col min="10246" max="10246" width="13.6640625" customWidth="1"/>
    <col min="10247" max="10248" width="15.1640625" customWidth="1"/>
    <col min="10497" max="10497" width="40.33203125" customWidth="1"/>
    <col min="10502" max="10502" width="13.6640625" customWidth="1"/>
    <col min="10503" max="10504" width="15.1640625" customWidth="1"/>
    <col min="10753" max="10753" width="40.33203125" customWidth="1"/>
    <col min="10758" max="10758" width="13.6640625" customWidth="1"/>
    <col min="10759" max="10760" width="15.1640625" customWidth="1"/>
    <col min="11009" max="11009" width="40.33203125" customWidth="1"/>
    <col min="11014" max="11014" width="13.6640625" customWidth="1"/>
    <col min="11015" max="11016" width="15.1640625" customWidth="1"/>
    <col min="11265" max="11265" width="40.33203125" customWidth="1"/>
    <col min="11270" max="11270" width="13.6640625" customWidth="1"/>
    <col min="11271" max="11272" width="15.1640625" customWidth="1"/>
    <col min="11521" max="11521" width="40.33203125" customWidth="1"/>
    <col min="11526" max="11526" width="13.6640625" customWidth="1"/>
    <col min="11527" max="11528" width="15.1640625" customWidth="1"/>
    <col min="11777" max="11777" width="40.33203125" customWidth="1"/>
    <col min="11782" max="11782" width="13.6640625" customWidth="1"/>
    <col min="11783" max="11784" width="15.1640625" customWidth="1"/>
    <col min="12033" max="12033" width="40.33203125" customWidth="1"/>
    <col min="12038" max="12038" width="13.6640625" customWidth="1"/>
    <col min="12039" max="12040" width="15.1640625" customWidth="1"/>
    <col min="12289" max="12289" width="40.33203125" customWidth="1"/>
    <col min="12294" max="12294" width="13.6640625" customWidth="1"/>
    <col min="12295" max="12296" width="15.1640625" customWidth="1"/>
    <col min="12545" max="12545" width="40.33203125" customWidth="1"/>
    <col min="12550" max="12550" width="13.6640625" customWidth="1"/>
    <col min="12551" max="12552" width="15.1640625" customWidth="1"/>
    <col min="12801" max="12801" width="40.33203125" customWidth="1"/>
    <col min="12806" max="12806" width="13.6640625" customWidth="1"/>
    <col min="12807" max="12808" width="15.1640625" customWidth="1"/>
    <col min="13057" max="13057" width="40.33203125" customWidth="1"/>
    <col min="13062" max="13062" width="13.6640625" customWidth="1"/>
    <col min="13063" max="13064" width="15.1640625" customWidth="1"/>
    <col min="13313" max="13313" width="40.33203125" customWidth="1"/>
    <col min="13318" max="13318" width="13.6640625" customWidth="1"/>
    <col min="13319" max="13320" width="15.1640625" customWidth="1"/>
    <col min="13569" max="13569" width="40.33203125" customWidth="1"/>
    <col min="13574" max="13574" width="13.6640625" customWidth="1"/>
    <col min="13575" max="13576" width="15.1640625" customWidth="1"/>
    <col min="13825" max="13825" width="40.33203125" customWidth="1"/>
    <col min="13830" max="13830" width="13.6640625" customWidth="1"/>
    <col min="13831" max="13832" width="15.1640625" customWidth="1"/>
    <col min="14081" max="14081" width="40.33203125" customWidth="1"/>
    <col min="14086" max="14086" width="13.6640625" customWidth="1"/>
    <col min="14087" max="14088" width="15.1640625" customWidth="1"/>
    <col min="14337" max="14337" width="40.33203125" customWidth="1"/>
    <col min="14342" max="14342" width="13.6640625" customWidth="1"/>
    <col min="14343" max="14344" width="15.1640625" customWidth="1"/>
    <col min="14593" max="14593" width="40.33203125" customWidth="1"/>
    <col min="14598" max="14598" width="13.6640625" customWidth="1"/>
    <col min="14599" max="14600" width="15.1640625" customWidth="1"/>
    <col min="14849" max="14849" width="40.33203125" customWidth="1"/>
    <col min="14854" max="14854" width="13.6640625" customWidth="1"/>
    <col min="14855" max="14856" width="15.1640625" customWidth="1"/>
    <col min="15105" max="15105" width="40.33203125" customWidth="1"/>
    <col min="15110" max="15110" width="13.6640625" customWidth="1"/>
    <col min="15111" max="15112" width="15.1640625" customWidth="1"/>
    <col min="15361" max="15361" width="40.33203125" customWidth="1"/>
    <col min="15366" max="15366" width="13.6640625" customWidth="1"/>
    <col min="15367" max="15368" width="15.1640625" customWidth="1"/>
    <col min="15617" max="15617" width="40.33203125" customWidth="1"/>
    <col min="15622" max="15622" width="13.6640625" customWidth="1"/>
    <col min="15623" max="15624" width="15.1640625" customWidth="1"/>
    <col min="15873" max="15873" width="40.33203125" customWidth="1"/>
    <col min="15878" max="15878" width="13.6640625" customWidth="1"/>
    <col min="15879" max="15880" width="15.1640625" customWidth="1"/>
    <col min="16129" max="16129" width="40.33203125" customWidth="1"/>
    <col min="16134" max="16134" width="13.6640625" customWidth="1"/>
    <col min="16135" max="16136" width="15.1640625" customWidth="1"/>
  </cols>
  <sheetData>
    <row r="1" spans="1:6" ht="12.75" customHeight="1">
      <c r="A1" s="231" t="s">
        <v>17</v>
      </c>
      <c r="B1" s="231"/>
      <c r="C1" s="231"/>
      <c r="D1" s="231"/>
      <c r="E1" s="231"/>
      <c r="F1" s="231"/>
    </row>
    <row r="2" spans="1:6">
      <c r="A2" s="231"/>
      <c r="B2" s="231"/>
      <c r="C2" s="231"/>
      <c r="D2" s="231"/>
      <c r="E2" s="231"/>
      <c r="F2" s="231"/>
    </row>
    <row r="4" spans="1:6" ht="28">
      <c r="A4" s="2" t="s">
        <v>1</v>
      </c>
    </row>
    <row r="6" spans="1:6">
      <c r="A6" s="3" t="s">
        <v>2</v>
      </c>
    </row>
    <row r="7" spans="1:6">
      <c r="A7" s="4" t="s">
        <v>3</v>
      </c>
      <c r="B7" s="5" t="s">
        <v>4</v>
      </c>
    </row>
    <row r="8" spans="1:6">
      <c r="A8" s="4" t="s">
        <v>18</v>
      </c>
      <c r="B8" s="5" t="s">
        <v>19</v>
      </c>
    </row>
    <row r="9" spans="1:6">
      <c r="A9" s="4" t="s">
        <v>20</v>
      </c>
      <c r="B9" s="5" t="s">
        <v>21</v>
      </c>
    </row>
    <row r="10" spans="1:6">
      <c r="A10" s="6"/>
      <c r="B10" s="7"/>
    </row>
    <row r="11" spans="1:6">
      <c r="A11" s="3" t="s">
        <v>6</v>
      </c>
      <c r="B11" s="7"/>
    </row>
    <row r="12" spans="1:6">
      <c r="A12" s="4" t="s">
        <v>7</v>
      </c>
      <c r="B12" s="8">
        <v>0.6</v>
      </c>
    </row>
    <row r="13" spans="1:6">
      <c r="A13" s="4" t="s">
        <v>22</v>
      </c>
      <c r="B13" s="8">
        <v>0.4</v>
      </c>
    </row>
    <row r="14" spans="1:6">
      <c r="A14" s="4" t="s">
        <v>9</v>
      </c>
      <c r="B14" s="8">
        <v>-0.8</v>
      </c>
    </row>
    <row r="15" spans="1:6">
      <c r="A15" s="6"/>
      <c r="B15" s="7"/>
    </row>
    <row r="16" spans="1:6">
      <c r="A16" s="4" t="s">
        <v>10</v>
      </c>
      <c r="B16" s="8">
        <v>3</v>
      </c>
    </row>
    <row r="18" spans="1:4">
      <c r="A18" s="3" t="s">
        <v>11</v>
      </c>
    </row>
    <row r="19" spans="1:4">
      <c r="A19" s="4" t="s">
        <v>12</v>
      </c>
      <c r="B19" s="8">
        <v>0</v>
      </c>
    </row>
    <row r="20" spans="1:4">
      <c r="A20" s="4" t="s">
        <v>13</v>
      </c>
      <c r="B20" s="8">
        <v>1</v>
      </c>
    </row>
    <row r="21" spans="1:4">
      <c r="A21" s="4"/>
      <c r="B21" s="7"/>
    </row>
    <row r="22" spans="1:4">
      <c r="A22" s="4"/>
      <c r="B22" s="7"/>
    </row>
    <row r="31" spans="1:4" s="10" customFormat="1">
      <c r="A31" s="9" t="s">
        <v>16</v>
      </c>
    </row>
    <row r="32" spans="1:4">
      <c r="B32" s="11"/>
      <c r="C32" s="11" t="str">
        <f>CONCATENATE("Low ", B7)</f>
        <v>Low IV</v>
      </c>
      <c r="D32" s="11" t="str">
        <f>CONCATENATE("High ", B7)</f>
        <v>High IV</v>
      </c>
    </row>
    <row r="33" spans="2:4">
      <c r="B33" s="12" t="str">
        <f>B8</f>
        <v>Women</v>
      </c>
      <c r="C33" s="11">
        <f>((B19-B20)*B12)+B16</f>
        <v>2.4</v>
      </c>
      <c r="D33" s="11">
        <f>(B19+B20)*B12+B16</f>
        <v>3.6</v>
      </c>
    </row>
    <row r="34" spans="2:4">
      <c r="B34" s="12" t="str">
        <f>B9</f>
        <v>Men</v>
      </c>
      <c r="C34" s="11">
        <f>((B19-B20)*B12)+B13+((B19-B20)*B14)+B16</f>
        <v>3.6</v>
      </c>
      <c r="D34" s="11">
        <f>(B19+B20)*B12+B13+((B19+B20)*B14)+B16</f>
        <v>3.2</v>
      </c>
    </row>
  </sheetData>
  <mergeCells count="1">
    <mergeCell ref="A1:F2"/>
  </mergeCells>
  <pageMargins left="0.75" right="0.75" top="1" bottom="1" header="0.5" footer="0.5"/>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 Copyright Statement</vt:lpstr>
      <vt:lpstr>Variable Description </vt:lpstr>
      <vt:lpstr>Grocery+ Data</vt:lpstr>
      <vt:lpstr>1a. Exploring Data</vt:lpstr>
      <vt:lpstr>1b. Regression Analysis (a)</vt:lpstr>
      <vt:lpstr>1b. Regression Analysis (b)</vt:lpstr>
      <vt:lpstr>1b. Regression Analysis (c)</vt:lpstr>
      <vt:lpstr>BikeMart</vt:lpstr>
      <vt:lpstr>2a. Exploring data</vt:lpstr>
      <vt:lpstr>2b. Testing interaction</vt:lpstr>
      <vt:lpstr>2c. Interaction - Cont Var</vt:lpstr>
      <vt:lpstr>Gadget4U Data</vt:lpstr>
      <vt:lpstr>Q3. Model 1</vt:lpstr>
      <vt:lpstr>Q3. Model 2</vt:lpstr>
      <vt:lpstr>Q3. Model 3</vt:lpstr>
      <vt:lpstr>CosmeticChain</vt:lpstr>
      <vt:lpstr>Q4.1 - Building model</vt:lpstr>
      <vt:lpstr>Q4.2 Predicting probability</vt:lpstr>
      <vt:lpstr>MoonlightAle</vt:lpstr>
      <vt:lpstr>Working</vt:lpstr>
      <vt:lpstr>Interaction - Binary Var</vt:lpstr>
    </vt:vector>
  </TitlesOfParts>
  <Company>Deakin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Dilal Saundage</dc:creator>
  <cp:lastModifiedBy>BA HUY HOANG LE</cp:lastModifiedBy>
  <dcterms:created xsi:type="dcterms:W3CDTF">2017-03-21T02:56:51Z</dcterms:created>
  <dcterms:modified xsi:type="dcterms:W3CDTF">2025-07-31T01:26:53Z</dcterms:modified>
</cp:coreProperties>
</file>