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ojects\TrafficCounter2\"/>
    </mc:Choice>
  </mc:AlternateContent>
  <bookViews>
    <workbookView xWindow="0" yWindow="0" windowWidth="20490" windowHeight="7425" activeTab="1"/>
  </bookViews>
  <sheets>
    <sheet name="RAW" sheetId="1" r:id="rId1"/>
    <sheet name="Traffic Counter - Test 3 Log" sheetId="2" r:id="rId2"/>
    <sheet name="Video Analysis" sheetId="3" r:id="rId3"/>
    <sheet name="Sheet1" sheetId="4" r:id="rId4"/>
  </sheets>
  <definedNames>
    <definedName name="trafficCount__test3" localSheetId="0">RAW!$A$1:$AD$115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2" i="2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U47" i="4"/>
  <c r="U48" i="4"/>
  <c r="U46" i="4"/>
  <c r="N43" i="2" l="1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" i="2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3" i="2"/>
  <c r="M3" i="2" s="1"/>
  <c r="L4" i="2"/>
  <c r="L5" i="2"/>
  <c r="L6" i="2"/>
  <c r="L7" i="2"/>
  <c r="L8" i="2"/>
  <c r="L9" i="2"/>
  <c r="L2" i="2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3" i="3"/>
  <c r="F2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D52" i="3"/>
  <c r="C52" i="3"/>
  <c r="B52" i="3"/>
  <c r="F52" i="3" l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</calcChain>
</file>

<file path=xl/comments1.xml><?xml version="1.0" encoding="utf-8"?>
<comments xmlns="http://schemas.openxmlformats.org/spreadsheetml/2006/main">
  <authors>
    <author>Karl Mohring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Number of detections from PIR motion sensor (HC-SR501)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Previous sensor status
FALSE - the sensor was previously off, indicating a new detection event
TRUE - The sensor was previously on, indicating an extended event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Number of traffic events detected by the ultrasonic sensor (XL-Maxsonar-EZ2)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Distance between sensor and target (cm), as read by the ultrasonic sensor (XL-Maxsonar-EZ2)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Number of traffic events detected by the Optical Flow sensor (ADNS-3080)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Absolute motion in the X direction (pixels)
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Absolue motion in the Y direction (pixels)
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Connection status with the ADNS-3080 Optical flow sensor
TRUE - sensor is connected and responding
FALSE - Sensor not connected</t>
        </r>
      </text>
    </comment>
  </commentList>
</comments>
</file>

<file path=xl/comments2.xml><?xml version="1.0" encoding="utf-8"?>
<comments xmlns="http://schemas.openxmlformats.org/spreadsheetml/2006/main">
  <authors>
    <author>Karl Mohring</author>
  </authors>
  <commentList>
    <comment ref="B29" authorId="0" shapeId="0">
      <text>
        <r>
          <rPr>
            <b/>
            <sz val="9"/>
            <color indexed="81"/>
            <rFont val="Tahoma"/>
            <charset val="1"/>
          </rPr>
          <t>Karl Mohring:</t>
        </r>
        <r>
          <rPr>
            <sz val="9"/>
            <color indexed="81"/>
            <rFont val="Tahoma"/>
            <charset val="1"/>
          </rPr>
          <t xml:space="preserve">
Turkey - may have been detected</t>
        </r>
      </text>
    </comment>
  </commentList>
</comments>
</file>

<file path=xl/connections.xml><?xml version="1.0" encoding="utf-8"?>
<connections xmlns="http://schemas.openxmlformats.org/spreadsheetml/2006/main">
  <connection id="1" name="trafficCount (test3)" type="6" refreshedVersion="5" background="1" saveData="1">
    <textPr codePage="850" sourceFile="E:\Dropbox\Projects\TrafficCounter2\TrafficSink\trafficCount (test3).log" space="1" comma="1" semicolon="1" consecutive="1" qualifier="singleQuote" delimiter="{">
      <textFields count="30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<sst xmlns="http://schemas.openxmlformats.org/spreadsheetml/2006/main" count="2079" uniqueCount="52">
  <si>
    <t>-</t>
  </si>
  <si>
    <t>ERROR</t>
  </si>
  <si>
    <t>Serial</t>
  </si>
  <si>
    <t>port</t>
  </si>
  <si>
    <t>[COM5]</t>
  </si>
  <si>
    <t>cannot</t>
  </si>
  <si>
    <t>be</t>
  </si>
  <si>
    <t>opened</t>
  </si>
  <si>
    <t>:(</t>
  </si>
  <si>
    <t>[COM3]</t>
  </si>
  <si>
    <t>INFO</t>
  </si>
  <si>
    <t>Incoming</t>
  </si>
  <si>
    <t>packet:</t>
  </si>
  <si>
    <t>u'count_pir':</t>
  </si>
  <si>
    <t>u'of_dy':</t>
  </si>
  <si>
    <t>u'count_uvd':</t>
  </si>
  <si>
    <t>u'of_dx':</t>
  </si>
  <si>
    <t>u'count_of':</t>
  </si>
  <si>
    <t>u'range':</t>
  </si>
  <si>
    <t>u'version':</t>
  </si>
  <si>
    <t>u'of_status':</t>
  </si>
  <si>
    <t>u'pir_status':</t>
  </si>
  <si>
    <t>u'id':</t>
  </si>
  <si>
    <t>u'trafficCount'</t>
  </si>
  <si>
    <t>u'of_connected':</t>
  </si>
  <si>
    <t>False}</t>
  </si>
  <si>
    <t>True}</t>
  </si>
  <si>
    <t>Date</t>
  </si>
  <si>
    <t>Time</t>
  </si>
  <si>
    <t>PIR Count</t>
  </si>
  <si>
    <t>PIR Status</t>
  </si>
  <si>
    <t>UVD Count</t>
  </si>
  <si>
    <t>UVD Range</t>
  </si>
  <si>
    <t>Optical Flow Count</t>
  </si>
  <si>
    <t>Optical flow DiffX</t>
  </si>
  <si>
    <t>Optical Flow DiffY</t>
  </si>
  <si>
    <t>Optical flow connection status</t>
  </si>
  <si>
    <t>Timestamp</t>
  </si>
  <si>
    <t>Pedestrians</t>
  </si>
  <si>
    <t>Vehicles</t>
  </si>
  <si>
    <t>Cyclists</t>
  </si>
  <si>
    <t>Total</t>
  </si>
  <si>
    <t>Accumulated - All</t>
  </si>
  <si>
    <t>Accumulated Vehicles</t>
  </si>
  <si>
    <t>Accumulated Cyclists</t>
  </si>
  <si>
    <t>Accumulated Pedestrians</t>
  </si>
  <si>
    <t>PIR - New Events</t>
  </si>
  <si>
    <t>UVD Events</t>
  </si>
  <si>
    <t>PIR - New Cumulative</t>
  </si>
  <si>
    <t>Corrected Time</t>
  </si>
  <si>
    <t>Adjusted Time</t>
  </si>
  <si>
    <t>Accumulated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</si>
</sst>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26" formatCode="hh:mm:ss"/>
    </dxf>
    <dxf>
      <numFmt numFmtId="26" formatCode="hh:mm:ss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Traffic event</a:t>
            </a:r>
            <a:r>
              <a:rPr lang="en-AU" baseline="0"/>
              <a:t> count comparison between PIR motion sensor (HC-SR501) and manual video image processing - ALL traffic types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'Traffic Counter - Test 3 Log'!$B$2:$B$114</c:f>
              <c:numCache>
                <c:formatCode>h:mm:ss</c:formatCode>
                <c:ptCount val="113"/>
                <c:pt idx="0">
                  <c:v>0.64628472222222222</c:v>
                </c:pt>
                <c:pt idx="1">
                  <c:v>0.64678240740740744</c:v>
                </c:pt>
                <c:pt idx="2">
                  <c:v>0.64681712962962956</c:v>
                </c:pt>
                <c:pt idx="3">
                  <c:v>0.64714120370370376</c:v>
                </c:pt>
                <c:pt idx="4">
                  <c:v>0.64717592592592588</c:v>
                </c:pt>
                <c:pt idx="5">
                  <c:v>0.64759259259259261</c:v>
                </c:pt>
                <c:pt idx="6">
                  <c:v>0.64762731481481484</c:v>
                </c:pt>
                <c:pt idx="7">
                  <c:v>0.64766203703703706</c:v>
                </c:pt>
                <c:pt idx="8">
                  <c:v>0.64769675925925929</c:v>
                </c:pt>
                <c:pt idx="9">
                  <c:v>0.64773148148148152</c:v>
                </c:pt>
                <c:pt idx="10">
                  <c:v>0.64776620370370364</c:v>
                </c:pt>
                <c:pt idx="11">
                  <c:v>0.64780092592592597</c:v>
                </c:pt>
                <c:pt idx="12">
                  <c:v>0.64783564814814809</c:v>
                </c:pt>
                <c:pt idx="13">
                  <c:v>0.64809027777777783</c:v>
                </c:pt>
                <c:pt idx="14">
                  <c:v>0.64854166666666668</c:v>
                </c:pt>
                <c:pt idx="15">
                  <c:v>0.64907407407407403</c:v>
                </c:pt>
                <c:pt idx="16">
                  <c:v>0.64910879629629636</c:v>
                </c:pt>
                <c:pt idx="17">
                  <c:v>0.64923611111111112</c:v>
                </c:pt>
                <c:pt idx="18">
                  <c:v>0.64927083333333335</c:v>
                </c:pt>
                <c:pt idx="19">
                  <c:v>0.64937500000000004</c:v>
                </c:pt>
                <c:pt idx="20">
                  <c:v>0.64940972222222226</c:v>
                </c:pt>
                <c:pt idx="21">
                  <c:v>0.64956018518518521</c:v>
                </c:pt>
                <c:pt idx="22">
                  <c:v>0.64959490740740744</c:v>
                </c:pt>
                <c:pt idx="23">
                  <c:v>0.64962962962962967</c:v>
                </c:pt>
                <c:pt idx="24">
                  <c:v>0.65060185185185182</c:v>
                </c:pt>
                <c:pt idx="25">
                  <c:v>0.65063657407407405</c:v>
                </c:pt>
                <c:pt idx="26">
                  <c:v>0.65067129629629628</c:v>
                </c:pt>
                <c:pt idx="27">
                  <c:v>0.65077546296296296</c:v>
                </c:pt>
                <c:pt idx="28">
                  <c:v>0.65081018518518519</c:v>
                </c:pt>
                <c:pt idx="29">
                  <c:v>0.65126157407407403</c:v>
                </c:pt>
                <c:pt idx="30">
                  <c:v>0.65130787037037041</c:v>
                </c:pt>
                <c:pt idx="31">
                  <c:v>0.65134259259259253</c:v>
                </c:pt>
                <c:pt idx="32">
                  <c:v>0.65167824074074077</c:v>
                </c:pt>
                <c:pt idx="33">
                  <c:v>0.65171296296296299</c:v>
                </c:pt>
                <c:pt idx="34">
                  <c:v>0.65225694444444449</c:v>
                </c:pt>
                <c:pt idx="35">
                  <c:v>0.65225694444444449</c:v>
                </c:pt>
                <c:pt idx="36">
                  <c:v>0.65251157407407401</c:v>
                </c:pt>
                <c:pt idx="37">
                  <c:v>0.65254629629629635</c:v>
                </c:pt>
                <c:pt idx="38">
                  <c:v>0.65258101851851846</c:v>
                </c:pt>
                <c:pt idx="39">
                  <c:v>0.6529166666666667</c:v>
                </c:pt>
                <c:pt idx="40">
                  <c:v>0.65295138888888882</c:v>
                </c:pt>
                <c:pt idx="41">
                  <c:v>0.65312500000000007</c:v>
                </c:pt>
                <c:pt idx="42">
                  <c:v>0.65315972222222218</c:v>
                </c:pt>
                <c:pt idx="43">
                  <c:v>0.65328703703703705</c:v>
                </c:pt>
                <c:pt idx="44">
                  <c:v>0.65332175925925928</c:v>
                </c:pt>
                <c:pt idx="45">
                  <c:v>0.65582175925925923</c:v>
                </c:pt>
                <c:pt idx="46">
                  <c:v>0.65585648148148146</c:v>
                </c:pt>
                <c:pt idx="47">
                  <c:v>0.65605324074074078</c:v>
                </c:pt>
                <c:pt idx="48">
                  <c:v>0.6560879629629629</c:v>
                </c:pt>
                <c:pt idx="49">
                  <c:v>0.65612268518518524</c:v>
                </c:pt>
                <c:pt idx="50">
                  <c:v>0.65636574074074072</c:v>
                </c:pt>
                <c:pt idx="51">
                  <c:v>0.65636574074074072</c:v>
                </c:pt>
                <c:pt idx="52">
                  <c:v>0.65659722222222217</c:v>
                </c:pt>
                <c:pt idx="53">
                  <c:v>0.6566319444444445</c:v>
                </c:pt>
                <c:pt idx="54">
                  <c:v>0.65840277777777778</c:v>
                </c:pt>
                <c:pt idx="55">
                  <c:v>0.65843750000000001</c:v>
                </c:pt>
                <c:pt idx="56">
                  <c:v>0.65940972222222227</c:v>
                </c:pt>
                <c:pt idx="57">
                  <c:v>0.65944444444444439</c:v>
                </c:pt>
                <c:pt idx="58">
                  <c:v>0.66070601851851851</c:v>
                </c:pt>
                <c:pt idx="59">
                  <c:v>0.66074074074074074</c:v>
                </c:pt>
                <c:pt idx="60">
                  <c:v>0.66077546296296297</c:v>
                </c:pt>
                <c:pt idx="61">
                  <c:v>0.66105324074074068</c:v>
                </c:pt>
                <c:pt idx="62">
                  <c:v>0.66108796296296302</c:v>
                </c:pt>
                <c:pt idx="63">
                  <c:v>0.66211805555555558</c:v>
                </c:pt>
                <c:pt idx="64">
                  <c:v>0.66215277777777781</c:v>
                </c:pt>
                <c:pt idx="65">
                  <c:v>0.66252314814814817</c:v>
                </c:pt>
                <c:pt idx="66">
                  <c:v>0.66256944444444443</c:v>
                </c:pt>
                <c:pt idx="67">
                  <c:v>0.66265046296296293</c:v>
                </c:pt>
                <c:pt idx="68">
                  <c:v>0.66268518518518515</c:v>
                </c:pt>
                <c:pt idx="69">
                  <c:v>0.66293981481481479</c:v>
                </c:pt>
                <c:pt idx="70">
                  <c:v>0.66298611111111116</c:v>
                </c:pt>
                <c:pt idx="71">
                  <c:v>0.66311342592592593</c:v>
                </c:pt>
                <c:pt idx="72">
                  <c:v>0.66314814814814815</c:v>
                </c:pt>
                <c:pt idx="73">
                  <c:v>0.66328703703703706</c:v>
                </c:pt>
                <c:pt idx="74">
                  <c:v>0.66332175925925929</c:v>
                </c:pt>
                <c:pt idx="75">
                  <c:v>0.66381944444444441</c:v>
                </c:pt>
                <c:pt idx="76">
                  <c:v>0.66385416666666663</c:v>
                </c:pt>
                <c:pt idx="77">
                  <c:v>0.66395833333333332</c:v>
                </c:pt>
                <c:pt idx="78">
                  <c:v>0.66399305555555554</c:v>
                </c:pt>
                <c:pt idx="79">
                  <c:v>0.66427083333333337</c:v>
                </c:pt>
                <c:pt idx="80">
                  <c:v>0.66430555555555559</c:v>
                </c:pt>
                <c:pt idx="81">
                  <c:v>0.66472222222222221</c:v>
                </c:pt>
                <c:pt idx="82">
                  <c:v>0.66475694444444444</c:v>
                </c:pt>
                <c:pt idx="83">
                  <c:v>0.66479166666666667</c:v>
                </c:pt>
                <c:pt idx="84">
                  <c:v>0.66521990740740744</c:v>
                </c:pt>
                <c:pt idx="85">
                  <c:v>0.66531249999999997</c:v>
                </c:pt>
                <c:pt idx="86">
                  <c:v>0.66583333333333339</c:v>
                </c:pt>
                <c:pt idx="87">
                  <c:v>0.6658680555555555</c:v>
                </c:pt>
                <c:pt idx="88">
                  <c:v>0.66590277777777784</c:v>
                </c:pt>
                <c:pt idx="89">
                  <c:v>0.66593749999999996</c:v>
                </c:pt>
                <c:pt idx="90">
                  <c:v>0.66756944444444455</c:v>
                </c:pt>
                <c:pt idx="91">
                  <c:v>0.66760416666666667</c:v>
                </c:pt>
                <c:pt idx="92">
                  <c:v>0.66763888888888889</c:v>
                </c:pt>
                <c:pt idx="93">
                  <c:v>0.66778935185185195</c:v>
                </c:pt>
                <c:pt idx="94">
                  <c:v>0.66782407407407407</c:v>
                </c:pt>
                <c:pt idx="95">
                  <c:v>0.66836805555555545</c:v>
                </c:pt>
                <c:pt idx="96">
                  <c:v>0.6685416666666667</c:v>
                </c:pt>
                <c:pt idx="97">
                  <c:v>0.66861111111111116</c:v>
                </c:pt>
                <c:pt idx="98">
                  <c:v>0.66864583333333327</c:v>
                </c:pt>
                <c:pt idx="99">
                  <c:v>0.6686805555555555</c:v>
                </c:pt>
                <c:pt idx="100">
                  <c:v>0.66871527777777784</c:v>
                </c:pt>
                <c:pt idx="101">
                  <c:v>0.66875000000000007</c:v>
                </c:pt>
                <c:pt idx="102">
                  <c:v>0.66896990740740747</c:v>
                </c:pt>
                <c:pt idx="103">
                  <c:v>0.66900462962962959</c:v>
                </c:pt>
                <c:pt idx="104">
                  <c:v>0.66954861111111119</c:v>
                </c:pt>
                <c:pt idx="105">
                  <c:v>0.66958333333333331</c:v>
                </c:pt>
                <c:pt idx="106">
                  <c:v>0.66965277777777776</c:v>
                </c:pt>
                <c:pt idx="107">
                  <c:v>0.66997685185185185</c:v>
                </c:pt>
                <c:pt idx="108">
                  <c:v>0.67009259259259257</c:v>
                </c:pt>
                <c:pt idx="109">
                  <c:v>0.67012731481481491</c:v>
                </c:pt>
                <c:pt idx="110">
                  <c:v>0.67016203703703703</c:v>
                </c:pt>
                <c:pt idx="111">
                  <c:v>0.67030092592592594</c:v>
                </c:pt>
                <c:pt idx="112">
                  <c:v>0.67030092592592594</c:v>
                </c:pt>
              </c:numCache>
            </c:numRef>
          </c:xVal>
          <c:yVal>
            <c:numRef>
              <c:f>'Traffic Counter - Test 3 Log'!$C$2:$C$114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108</c:v>
                </c:pt>
                <c:pt idx="112">
                  <c:v>109</c:v>
                </c:pt>
              </c:numCache>
            </c:numRef>
          </c:yVal>
          <c:smooth val="0"/>
        </c:ser>
        <c:ser>
          <c:idx val="1"/>
          <c:order val="1"/>
          <c:tx>
            <c:v>Video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'Video Analysis'!$A$2:$A$51</c:f>
              <c:numCache>
                <c:formatCode>h:mm:ss</c:formatCode>
                <c:ptCount val="50"/>
                <c:pt idx="0">
                  <c:v>0.64725694444444437</c:v>
                </c:pt>
                <c:pt idx="1">
                  <c:v>0.64760416666666665</c:v>
                </c:pt>
                <c:pt idx="2">
                  <c:v>0.64766203703703706</c:v>
                </c:pt>
                <c:pt idx="3">
                  <c:v>0.64809027777777783</c:v>
                </c:pt>
                <c:pt idx="4">
                  <c:v>0.64846064814814819</c:v>
                </c:pt>
                <c:pt idx="5">
                  <c:v>0.64899305555555553</c:v>
                </c:pt>
                <c:pt idx="6">
                  <c:v>0.64954861111111117</c:v>
                </c:pt>
                <c:pt idx="7">
                  <c:v>0.6497222222222222</c:v>
                </c:pt>
                <c:pt idx="8">
                  <c:v>0.64986111111111111</c:v>
                </c:pt>
                <c:pt idx="9">
                  <c:v>0.65004629629629629</c:v>
                </c:pt>
                <c:pt idx="10">
                  <c:v>0.65107638888888886</c:v>
                </c:pt>
                <c:pt idx="11">
                  <c:v>0.65175925925925926</c:v>
                </c:pt>
                <c:pt idx="12">
                  <c:v>0.6521527777777778</c:v>
                </c:pt>
                <c:pt idx="13">
                  <c:v>0.65271990740740737</c:v>
                </c:pt>
                <c:pt idx="14">
                  <c:v>0.65298611111111116</c:v>
                </c:pt>
                <c:pt idx="15">
                  <c:v>0.65302083333333327</c:v>
                </c:pt>
                <c:pt idx="16">
                  <c:v>0.65340277777777778</c:v>
                </c:pt>
                <c:pt idx="17">
                  <c:v>0.65342592592592597</c:v>
                </c:pt>
                <c:pt idx="18">
                  <c:v>0.65361111111111114</c:v>
                </c:pt>
                <c:pt idx="19">
                  <c:v>0.65376157407407409</c:v>
                </c:pt>
                <c:pt idx="20">
                  <c:v>0.65630787037037031</c:v>
                </c:pt>
                <c:pt idx="21">
                  <c:v>0.65653935185185186</c:v>
                </c:pt>
                <c:pt idx="22">
                  <c:v>0.65684027777777776</c:v>
                </c:pt>
                <c:pt idx="23">
                  <c:v>0.65888888888888886</c:v>
                </c:pt>
                <c:pt idx="24">
                  <c:v>0.65989583333333335</c:v>
                </c:pt>
                <c:pt idx="25">
                  <c:v>0.66120370370370374</c:v>
                </c:pt>
                <c:pt idx="26">
                  <c:v>0.66153935185185186</c:v>
                </c:pt>
                <c:pt idx="27">
                  <c:v>0.6622569444444445</c:v>
                </c:pt>
                <c:pt idx="28">
                  <c:v>0.66260416666666666</c:v>
                </c:pt>
                <c:pt idx="29">
                  <c:v>0.66313657407407411</c:v>
                </c:pt>
                <c:pt idx="30">
                  <c:v>0.66343750000000001</c:v>
                </c:pt>
                <c:pt idx="31">
                  <c:v>0.66358796296296296</c:v>
                </c:pt>
                <c:pt idx="32">
                  <c:v>0.66377314814814814</c:v>
                </c:pt>
                <c:pt idx="33">
                  <c:v>0.66429398148148155</c:v>
                </c:pt>
                <c:pt idx="34">
                  <c:v>0.66443287037037035</c:v>
                </c:pt>
                <c:pt idx="35">
                  <c:v>0.66476851851851848</c:v>
                </c:pt>
                <c:pt idx="36">
                  <c:v>0.66520833333333329</c:v>
                </c:pt>
                <c:pt idx="37">
                  <c:v>0.66523148148148148</c:v>
                </c:pt>
                <c:pt idx="38">
                  <c:v>0.6663310185185185</c:v>
                </c:pt>
                <c:pt idx="39">
                  <c:v>0.66638888888888892</c:v>
                </c:pt>
                <c:pt idx="40" formatCode="[$-F400]h:mm:ss\ AM/PM">
                  <c:v>0.66806712962962955</c:v>
                </c:pt>
                <c:pt idx="41">
                  <c:v>0.66828703703703696</c:v>
                </c:pt>
                <c:pt idx="42">
                  <c:v>0.66910879629629638</c:v>
                </c:pt>
                <c:pt idx="43">
                  <c:v>0.66917824074074073</c:v>
                </c:pt>
                <c:pt idx="44">
                  <c:v>0.66945601851851855</c:v>
                </c:pt>
                <c:pt idx="45">
                  <c:v>0.67003472222222227</c:v>
                </c:pt>
                <c:pt idx="46">
                  <c:v>0.67013888888888884</c:v>
                </c:pt>
                <c:pt idx="47">
                  <c:v>0.67045138888888889</c:v>
                </c:pt>
                <c:pt idx="48">
                  <c:v>0.6705902777777778</c:v>
                </c:pt>
                <c:pt idx="49">
                  <c:v>0.67077546296296298</c:v>
                </c:pt>
              </c:numCache>
            </c:numRef>
          </c:xVal>
          <c:yVal>
            <c:numRef>
              <c:f>'Video Analysis'!$E$2:$E$51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56</c:v>
                </c:pt>
                <c:pt idx="49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40112"/>
        <c:axId val="-155684464"/>
      </c:scatterChart>
      <c:valAx>
        <c:axId val="-1968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84464"/>
        <c:crosses val="autoZero"/>
        <c:crossBetween val="midCat"/>
        <c:majorUnit val="2.5000000000000005E-3"/>
      </c:valAx>
      <c:valAx>
        <c:axId val="-155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Traffic Event</a:t>
                </a:r>
                <a:r>
                  <a:rPr lang="en-AU" baseline="0"/>
                  <a:t> Count (COUNTS)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24884328705779E-2"/>
          <c:y val="9.3923636871870945E-3"/>
          <c:w val="0.94441040096823681"/>
          <c:h val="0.94151999696234356"/>
        </c:manualLayout>
      </c:layout>
      <c:scatterChart>
        <c:scatterStyle val="smoothMarker"/>
        <c:varyColors val="0"/>
        <c:ser>
          <c:idx val="0"/>
          <c:order val="0"/>
          <c:tx>
            <c:v>UVD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'Traffic Counter - Test 3 Log'!$B$2:$B$114</c:f>
              <c:numCache>
                <c:formatCode>h:mm:ss</c:formatCode>
                <c:ptCount val="113"/>
                <c:pt idx="0">
                  <c:v>0.64628472222222222</c:v>
                </c:pt>
                <c:pt idx="1">
                  <c:v>0.64678240740740744</c:v>
                </c:pt>
                <c:pt idx="2">
                  <c:v>0.64681712962962956</c:v>
                </c:pt>
                <c:pt idx="3">
                  <c:v>0.64714120370370376</c:v>
                </c:pt>
                <c:pt idx="4">
                  <c:v>0.64717592592592588</c:v>
                </c:pt>
                <c:pt idx="5">
                  <c:v>0.64759259259259261</c:v>
                </c:pt>
                <c:pt idx="6">
                  <c:v>0.64762731481481484</c:v>
                </c:pt>
                <c:pt idx="7">
                  <c:v>0.64766203703703706</c:v>
                </c:pt>
                <c:pt idx="8">
                  <c:v>0.64769675925925929</c:v>
                </c:pt>
                <c:pt idx="9">
                  <c:v>0.64773148148148152</c:v>
                </c:pt>
                <c:pt idx="10">
                  <c:v>0.64776620370370364</c:v>
                </c:pt>
                <c:pt idx="11">
                  <c:v>0.64780092592592597</c:v>
                </c:pt>
                <c:pt idx="12">
                  <c:v>0.64783564814814809</c:v>
                </c:pt>
                <c:pt idx="13">
                  <c:v>0.64809027777777783</c:v>
                </c:pt>
                <c:pt idx="14">
                  <c:v>0.64854166666666668</c:v>
                </c:pt>
                <c:pt idx="15">
                  <c:v>0.64907407407407403</c:v>
                </c:pt>
                <c:pt idx="16">
                  <c:v>0.64910879629629636</c:v>
                </c:pt>
                <c:pt idx="17">
                  <c:v>0.64923611111111112</c:v>
                </c:pt>
                <c:pt idx="18">
                  <c:v>0.64927083333333335</c:v>
                </c:pt>
                <c:pt idx="19">
                  <c:v>0.64937500000000004</c:v>
                </c:pt>
                <c:pt idx="20">
                  <c:v>0.64940972222222226</c:v>
                </c:pt>
                <c:pt idx="21">
                  <c:v>0.64956018518518521</c:v>
                </c:pt>
                <c:pt idx="22">
                  <c:v>0.64959490740740744</c:v>
                </c:pt>
                <c:pt idx="23">
                  <c:v>0.64962962962962967</c:v>
                </c:pt>
                <c:pt idx="24">
                  <c:v>0.65060185185185182</c:v>
                </c:pt>
                <c:pt idx="25">
                  <c:v>0.65063657407407405</c:v>
                </c:pt>
                <c:pt idx="26">
                  <c:v>0.65067129629629628</c:v>
                </c:pt>
                <c:pt idx="27">
                  <c:v>0.65077546296296296</c:v>
                </c:pt>
                <c:pt idx="28">
                  <c:v>0.65081018518518519</c:v>
                </c:pt>
                <c:pt idx="29">
                  <c:v>0.65126157407407403</c:v>
                </c:pt>
                <c:pt idx="30">
                  <c:v>0.65130787037037041</c:v>
                </c:pt>
                <c:pt idx="31">
                  <c:v>0.65134259259259253</c:v>
                </c:pt>
                <c:pt idx="32">
                  <c:v>0.65167824074074077</c:v>
                </c:pt>
                <c:pt idx="33">
                  <c:v>0.65171296296296299</c:v>
                </c:pt>
                <c:pt idx="34">
                  <c:v>0.65225694444444449</c:v>
                </c:pt>
                <c:pt idx="35">
                  <c:v>0.65225694444444449</c:v>
                </c:pt>
                <c:pt idx="36">
                  <c:v>0.65251157407407401</c:v>
                </c:pt>
                <c:pt idx="37">
                  <c:v>0.65254629629629635</c:v>
                </c:pt>
                <c:pt idx="38">
                  <c:v>0.65258101851851846</c:v>
                </c:pt>
                <c:pt idx="39">
                  <c:v>0.6529166666666667</c:v>
                </c:pt>
                <c:pt idx="40">
                  <c:v>0.65295138888888882</c:v>
                </c:pt>
                <c:pt idx="41">
                  <c:v>0.65312500000000007</c:v>
                </c:pt>
                <c:pt idx="42">
                  <c:v>0.65315972222222218</c:v>
                </c:pt>
                <c:pt idx="43">
                  <c:v>0.65328703703703705</c:v>
                </c:pt>
                <c:pt idx="44">
                  <c:v>0.65332175925925928</c:v>
                </c:pt>
                <c:pt idx="45">
                  <c:v>0.65582175925925923</c:v>
                </c:pt>
                <c:pt idx="46">
                  <c:v>0.65585648148148146</c:v>
                </c:pt>
                <c:pt idx="47">
                  <c:v>0.65605324074074078</c:v>
                </c:pt>
                <c:pt idx="48">
                  <c:v>0.6560879629629629</c:v>
                </c:pt>
                <c:pt idx="49">
                  <c:v>0.65612268518518524</c:v>
                </c:pt>
                <c:pt idx="50">
                  <c:v>0.65636574074074072</c:v>
                </c:pt>
                <c:pt idx="51">
                  <c:v>0.65636574074074072</c:v>
                </c:pt>
                <c:pt idx="52">
                  <c:v>0.65659722222222217</c:v>
                </c:pt>
                <c:pt idx="53">
                  <c:v>0.6566319444444445</c:v>
                </c:pt>
                <c:pt idx="54">
                  <c:v>0.65840277777777778</c:v>
                </c:pt>
                <c:pt idx="55">
                  <c:v>0.65843750000000001</c:v>
                </c:pt>
                <c:pt idx="56">
                  <c:v>0.65940972222222227</c:v>
                </c:pt>
                <c:pt idx="57">
                  <c:v>0.65944444444444439</c:v>
                </c:pt>
                <c:pt idx="58">
                  <c:v>0.66070601851851851</c:v>
                </c:pt>
                <c:pt idx="59">
                  <c:v>0.66074074074074074</c:v>
                </c:pt>
                <c:pt idx="60">
                  <c:v>0.66077546296296297</c:v>
                </c:pt>
                <c:pt idx="61">
                  <c:v>0.66105324074074068</c:v>
                </c:pt>
                <c:pt idx="62">
                  <c:v>0.66108796296296302</c:v>
                </c:pt>
                <c:pt idx="63">
                  <c:v>0.66211805555555558</c:v>
                </c:pt>
                <c:pt idx="64">
                  <c:v>0.66215277777777781</c:v>
                </c:pt>
                <c:pt idx="65">
                  <c:v>0.66252314814814817</c:v>
                </c:pt>
                <c:pt idx="66">
                  <c:v>0.66256944444444443</c:v>
                </c:pt>
                <c:pt idx="67">
                  <c:v>0.66265046296296293</c:v>
                </c:pt>
                <c:pt idx="68">
                  <c:v>0.66268518518518515</c:v>
                </c:pt>
                <c:pt idx="69">
                  <c:v>0.66293981481481479</c:v>
                </c:pt>
                <c:pt idx="70">
                  <c:v>0.66298611111111116</c:v>
                </c:pt>
                <c:pt idx="71">
                  <c:v>0.66311342592592593</c:v>
                </c:pt>
                <c:pt idx="72">
                  <c:v>0.66314814814814815</c:v>
                </c:pt>
                <c:pt idx="73">
                  <c:v>0.66328703703703706</c:v>
                </c:pt>
                <c:pt idx="74">
                  <c:v>0.66332175925925929</c:v>
                </c:pt>
                <c:pt idx="75">
                  <c:v>0.66381944444444441</c:v>
                </c:pt>
                <c:pt idx="76">
                  <c:v>0.66385416666666663</c:v>
                </c:pt>
                <c:pt idx="77">
                  <c:v>0.66395833333333332</c:v>
                </c:pt>
                <c:pt idx="78">
                  <c:v>0.66399305555555554</c:v>
                </c:pt>
                <c:pt idx="79">
                  <c:v>0.66427083333333337</c:v>
                </c:pt>
                <c:pt idx="80">
                  <c:v>0.66430555555555559</c:v>
                </c:pt>
                <c:pt idx="81">
                  <c:v>0.66472222222222221</c:v>
                </c:pt>
                <c:pt idx="82">
                  <c:v>0.66475694444444444</c:v>
                </c:pt>
                <c:pt idx="83">
                  <c:v>0.66479166666666667</c:v>
                </c:pt>
                <c:pt idx="84">
                  <c:v>0.66521990740740744</c:v>
                </c:pt>
                <c:pt idx="85">
                  <c:v>0.66531249999999997</c:v>
                </c:pt>
                <c:pt idx="86">
                  <c:v>0.66583333333333339</c:v>
                </c:pt>
                <c:pt idx="87">
                  <c:v>0.6658680555555555</c:v>
                </c:pt>
                <c:pt idx="88">
                  <c:v>0.66590277777777784</c:v>
                </c:pt>
                <c:pt idx="89">
                  <c:v>0.66593749999999996</c:v>
                </c:pt>
                <c:pt idx="90">
                  <c:v>0.66756944444444455</c:v>
                </c:pt>
                <c:pt idx="91">
                  <c:v>0.66760416666666667</c:v>
                </c:pt>
                <c:pt idx="92">
                  <c:v>0.66763888888888889</c:v>
                </c:pt>
                <c:pt idx="93">
                  <c:v>0.66778935185185195</c:v>
                </c:pt>
                <c:pt idx="94">
                  <c:v>0.66782407407407407</c:v>
                </c:pt>
                <c:pt idx="95">
                  <c:v>0.66836805555555545</c:v>
                </c:pt>
                <c:pt idx="96">
                  <c:v>0.6685416666666667</c:v>
                </c:pt>
                <c:pt idx="97">
                  <c:v>0.66861111111111116</c:v>
                </c:pt>
                <c:pt idx="98">
                  <c:v>0.66864583333333327</c:v>
                </c:pt>
                <c:pt idx="99">
                  <c:v>0.6686805555555555</c:v>
                </c:pt>
                <c:pt idx="100">
                  <c:v>0.66871527777777784</c:v>
                </c:pt>
                <c:pt idx="101">
                  <c:v>0.66875000000000007</c:v>
                </c:pt>
                <c:pt idx="102">
                  <c:v>0.66896990740740747</c:v>
                </c:pt>
                <c:pt idx="103">
                  <c:v>0.66900462962962959</c:v>
                </c:pt>
                <c:pt idx="104">
                  <c:v>0.66954861111111119</c:v>
                </c:pt>
                <c:pt idx="105">
                  <c:v>0.66958333333333331</c:v>
                </c:pt>
                <c:pt idx="106">
                  <c:v>0.66965277777777776</c:v>
                </c:pt>
                <c:pt idx="107">
                  <c:v>0.66997685185185185</c:v>
                </c:pt>
                <c:pt idx="108">
                  <c:v>0.67009259259259257</c:v>
                </c:pt>
                <c:pt idx="109">
                  <c:v>0.67012731481481491</c:v>
                </c:pt>
                <c:pt idx="110">
                  <c:v>0.67016203703703703</c:v>
                </c:pt>
                <c:pt idx="111">
                  <c:v>0.67030092592592594</c:v>
                </c:pt>
                <c:pt idx="112">
                  <c:v>0.67030092592592594</c:v>
                </c:pt>
              </c:numCache>
            </c:numRef>
          </c:xVal>
          <c:yVal>
            <c:numRef>
              <c:f>'Traffic Counter - Test 3 Log'!$E$2:$E$114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'Video Analysis'!$A$2:$A$51</c:f>
              <c:numCache>
                <c:formatCode>h:mm:ss</c:formatCode>
                <c:ptCount val="50"/>
                <c:pt idx="0">
                  <c:v>0.64725694444444437</c:v>
                </c:pt>
                <c:pt idx="1">
                  <c:v>0.64760416666666665</c:v>
                </c:pt>
                <c:pt idx="2">
                  <c:v>0.64766203703703706</c:v>
                </c:pt>
                <c:pt idx="3">
                  <c:v>0.64809027777777783</c:v>
                </c:pt>
                <c:pt idx="4">
                  <c:v>0.64846064814814819</c:v>
                </c:pt>
                <c:pt idx="5">
                  <c:v>0.64899305555555553</c:v>
                </c:pt>
                <c:pt idx="6">
                  <c:v>0.64954861111111117</c:v>
                </c:pt>
                <c:pt idx="7">
                  <c:v>0.6497222222222222</c:v>
                </c:pt>
                <c:pt idx="8">
                  <c:v>0.64986111111111111</c:v>
                </c:pt>
                <c:pt idx="9">
                  <c:v>0.65004629629629629</c:v>
                </c:pt>
                <c:pt idx="10">
                  <c:v>0.65107638888888886</c:v>
                </c:pt>
                <c:pt idx="11">
                  <c:v>0.65175925925925926</c:v>
                </c:pt>
                <c:pt idx="12">
                  <c:v>0.6521527777777778</c:v>
                </c:pt>
                <c:pt idx="13">
                  <c:v>0.65271990740740737</c:v>
                </c:pt>
                <c:pt idx="14">
                  <c:v>0.65298611111111116</c:v>
                </c:pt>
                <c:pt idx="15">
                  <c:v>0.65302083333333327</c:v>
                </c:pt>
                <c:pt idx="16">
                  <c:v>0.65340277777777778</c:v>
                </c:pt>
                <c:pt idx="17">
                  <c:v>0.65342592592592597</c:v>
                </c:pt>
                <c:pt idx="18">
                  <c:v>0.65361111111111114</c:v>
                </c:pt>
                <c:pt idx="19">
                  <c:v>0.65376157407407409</c:v>
                </c:pt>
                <c:pt idx="20">
                  <c:v>0.65630787037037031</c:v>
                </c:pt>
                <c:pt idx="21">
                  <c:v>0.65653935185185186</c:v>
                </c:pt>
                <c:pt idx="22">
                  <c:v>0.65684027777777776</c:v>
                </c:pt>
                <c:pt idx="23">
                  <c:v>0.65888888888888886</c:v>
                </c:pt>
                <c:pt idx="24">
                  <c:v>0.65989583333333335</c:v>
                </c:pt>
                <c:pt idx="25">
                  <c:v>0.66120370370370374</c:v>
                </c:pt>
                <c:pt idx="26">
                  <c:v>0.66153935185185186</c:v>
                </c:pt>
                <c:pt idx="27">
                  <c:v>0.6622569444444445</c:v>
                </c:pt>
                <c:pt idx="28">
                  <c:v>0.66260416666666666</c:v>
                </c:pt>
                <c:pt idx="29">
                  <c:v>0.66313657407407411</c:v>
                </c:pt>
                <c:pt idx="30">
                  <c:v>0.66343750000000001</c:v>
                </c:pt>
                <c:pt idx="31">
                  <c:v>0.66358796296296296</c:v>
                </c:pt>
                <c:pt idx="32">
                  <c:v>0.66377314814814814</c:v>
                </c:pt>
                <c:pt idx="33">
                  <c:v>0.66429398148148155</c:v>
                </c:pt>
                <c:pt idx="34">
                  <c:v>0.66443287037037035</c:v>
                </c:pt>
                <c:pt idx="35">
                  <c:v>0.66476851851851848</c:v>
                </c:pt>
                <c:pt idx="36">
                  <c:v>0.66520833333333329</c:v>
                </c:pt>
                <c:pt idx="37">
                  <c:v>0.66523148148148148</c:v>
                </c:pt>
                <c:pt idx="38">
                  <c:v>0.6663310185185185</c:v>
                </c:pt>
                <c:pt idx="39">
                  <c:v>0.66638888888888892</c:v>
                </c:pt>
                <c:pt idx="40" formatCode="[$-F400]h:mm:ss\ AM/PM">
                  <c:v>0.66806712962962955</c:v>
                </c:pt>
                <c:pt idx="41">
                  <c:v>0.66828703703703696</c:v>
                </c:pt>
                <c:pt idx="42">
                  <c:v>0.66910879629629638</c:v>
                </c:pt>
                <c:pt idx="43">
                  <c:v>0.66917824074074073</c:v>
                </c:pt>
                <c:pt idx="44">
                  <c:v>0.66945601851851855</c:v>
                </c:pt>
                <c:pt idx="45">
                  <c:v>0.67003472222222227</c:v>
                </c:pt>
                <c:pt idx="46">
                  <c:v>0.67013888888888884</c:v>
                </c:pt>
                <c:pt idx="47">
                  <c:v>0.67045138888888889</c:v>
                </c:pt>
                <c:pt idx="48">
                  <c:v>0.6705902777777778</c:v>
                </c:pt>
                <c:pt idx="49">
                  <c:v>0.67077546296296298</c:v>
                </c:pt>
              </c:numCache>
            </c:numRef>
          </c:xVal>
          <c:yVal>
            <c:numRef>
              <c:f>'Video Analysis'!$G$2:$G$51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55687184"/>
        <c:axId val="-155696432"/>
      </c:scatterChart>
      <c:valAx>
        <c:axId val="-1556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96432"/>
        <c:crosses val="autoZero"/>
        <c:crossBetween val="midCat"/>
      </c:valAx>
      <c:valAx>
        <c:axId val="-1556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Vehicle detection comparison between Ultrasonic Vehicle Detector and Actual (reviewed footage); Time offset adjusted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63354037267082E-2"/>
          <c:y val="1.1371676366541138E-2"/>
          <c:w val="0.93269565217391304"/>
          <c:h val="0.92919613309205917"/>
        </c:manualLayout>
      </c:layout>
      <c:scatterChart>
        <c:scatterStyle val="lineMarker"/>
        <c:varyColors val="0"/>
        <c:ser>
          <c:idx val="0"/>
          <c:order val="0"/>
          <c:tx>
            <c:v>UVD 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'Traffic Counter - Test 3 Log'!$B$2:$B$114</c:f>
              <c:numCache>
                <c:formatCode>h:mm:ss</c:formatCode>
                <c:ptCount val="113"/>
                <c:pt idx="0">
                  <c:v>0.64628472222222222</c:v>
                </c:pt>
                <c:pt idx="1">
                  <c:v>0.64678240740740744</c:v>
                </c:pt>
                <c:pt idx="2">
                  <c:v>0.64681712962962956</c:v>
                </c:pt>
                <c:pt idx="3">
                  <c:v>0.64714120370370376</c:v>
                </c:pt>
                <c:pt idx="4">
                  <c:v>0.64717592592592588</c:v>
                </c:pt>
                <c:pt idx="5">
                  <c:v>0.64759259259259261</c:v>
                </c:pt>
                <c:pt idx="6">
                  <c:v>0.64762731481481484</c:v>
                </c:pt>
                <c:pt idx="7">
                  <c:v>0.64766203703703706</c:v>
                </c:pt>
                <c:pt idx="8">
                  <c:v>0.64769675925925929</c:v>
                </c:pt>
                <c:pt idx="9">
                  <c:v>0.64773148148148152</c:v>
                </c:pt>
                <c:pt idx="10">
                  <c:v>0.64776620370370364</c:v>
                </c:pt>
                <c:pt idx="11">
                  <c:v>0.64780092592592597</c:v>
                </c:pt>
                <c:pt idx="12">
                  <c:v>0.64783564814814809</c:v>
                </c:pt>
                <c:pt idx="13">
                  <c:v>0.64809027777777783</c:v>
                </c:pt>
                <c:pt idx="14">
                  <c:v>0.64854166666666668</c:v>
                </c:pt>
                <c:pt idx="15">
                  <c:v>0.64907407407407403</c:v>
                </c:pt>
                <c:pt idx="16">
                  <c:v>0.64910879629629636</c:v>
                </c:pt>
                <c:pt idx="17">
                  <c:v>0.64923611111111112</c:v>
                </c:pt>
                <c:pt idx="18">
                  <c:v>0.64927083333333335</c:v>
                </c:pt>
                <c:pt idx="19">
                  <c:v>0.64937500000000004</c:v>
                </c:pt>
                <c:pt idx="20">
                  <c:v>0.64940972222222226</c:v>
                </c:pt>
                <c:pt idx="21">
                  <c:v>0.64956018518518521</c:v>
                </c:pt>
                <c:pt idx="22">
                  <c:v>0.64959490740740744</c:v>
                </c:pt>
                <c:pt idx="23">
                  <c:v>0.64962962962962967</c:v>
                </c:pt>
                <c:pt idx="24">
                  <c:v>0.65060185185185182</c:v>
                </c:pt>
                <c:pt idx="25">
                  <c:v>0.65063657407407405</c:v>
                </c:pt>
                <c:pt idx="26">
                  <c:v>0.65067129629629628</c:v>
                </c:pt>
                <c:pt idx="27">
                  <c:v>0.65077546296296296</c:v>
                </c:pt>
                <c:pt idx="28">
                  <c:v>0.65081018518518519</c:v>
                </c:pt>
                <c:pt idx="29">
                  <c:v>0.65126157407407403</c:v>
                </c:pt>
                <c:pt idx="30">
                  <c:v>0.65130787037037041</c:v>
                </c:pt>
                <c:pt idx="31">
                  <c:v>0.65134259259259253</c:v>
                </c:pt>
                <c:pt idx="32">
                  <c:v>0.65167824074074077</c:v>
                </c:pt>
                <c:pt idx="33">
                  <c:v>0.65171296296296299</c:v>
                </c:pt>
                <c:pt idx="34">
                  <c:v>0.65225694444444449</c:v>
                </c:pt>
                <c:pt idx="35">
                  <c:v>0.65225694444444449</c:v>
                </c:pt>
                <c:pt idx="36">
                  <c:v>0.65251157407407401</c:v>
                </c:pt>
                <c:pt idx="37">
                  <c:v>0.65254629629629635</c:v>
                </c:pt>
                <c:pt idx="38">
                  <c:v>0.65258101851851846</c:v>
                </c:pt>
                <c:pt idx="39">
                  <c:v>0.6529166666666667</c:v>
                </c:pt>
                <c:pt idx="40">
                  <c:v>0.65295138888888882</c:v>
                </c:pt>
                <c:pt idx="41">
                  <c:v>0.65312500000000007</c:v>
                </c:pt>
                <c:pt idx="42">
                  <c:v>0.65315972222222218</c:v>
                </c:pt>
                <c:pt idx="43">
                  <c:v>0.65328703703703705</c:v>
                </c:pt>
                <c:pt idx="44">
                  <c:v>0.65332175925925928</c:v>
                </c:pt>
                <c:pt idx="45">
                  <c:v>0.65582175925925923</c:v>
                </c:pt>
                <c:pt idx="46">
                  <c:v>0.65585648148148146</c:v>
                </c:pt>
                <c:pt idx="47">
                  <c:v>0.65605324074074078</c:v>
                </c:pt>
                <c:pt idx="48">
                  <c:v>0.6560879629629629</c:v>
                </c:pt>
                <c:pt idx="49">
                  <c:v>0.65612268518518524</c:v>
                </c:pt>
                <c:pt idx="50">
                  <c:v>0.65636574074074072</c:v>
                </c:pt>
                <c:pt idx="51">
                  <c:v>0.65636574074074072</c:v>
                </c:pt>
                <c:pt idx="52">
                  <c:v>0.65659722222222217</c:v>
                </c:pt>
                <c:pt idx="53">
                  <c:v>0.6566319444444445</c:v>
                </c:pt>
                <c:pt idx="54">
                  <c:v>0.65840277777777778</c:v>
                </c:pt>
                <c:pt idx="55">
                  <c:v>0.65843750000000001</c:v>
                </c:pt>
                <c:pt idx="56">
                  <c:v>0.65940972222222227</c:v>
                </c:pt>
                <c:pt idx="57">
                  <c:v>0.65944444444444439</c:v>
                </c:pt>
                <c:pt idx="58">
                  <c:v>0.66070601851851851</c:v>
                </c:pt>
                <c:pt idx="59">
                  <c:v>0.66074074074074074</c:v>
                </c:pt>
                <c:pt idx="60">
                  <c:v>0.66077546296296297</c:v>
                </c:pt>
                <c:pt idx="61">
                  <c:v>0.66105324074074068</c:v>
                </c:pt>
                <c:pt idx="62">
                  <c:v>0.66108796296296302</c:v>
                </c:pt>
                <c:pt idx="63">
                  <c:v>0.66211805555555558</c:v>
                </c:pt>
                <c:pt idx="64">
                  <c:v>0.66215277777777781</c:v>
                </c:pt>
                <c:pt idx="65">
                  <c:v>0.66252314814814817</c:v>
                </c:pt>
                <c:pt idx="66">
                  <c:v>0.66256944444444443</c:v>
                </c:pt>
                <c:pt idx="67">
                  <c:v>0.66265046296296293</c:v>
                </c:pt>
                <c:pt idx="68">
                  <c:v>0.66268518518518515</c:v>
                </c:pt>
                <c:pt idx="69">
                  <c:v>0.66293981481481479</c:v>
                </c:pt>
                <c:pt idx="70">
                  <c:v>0.66298611111111116</c:v>
                </c:pt>
                <c:pt idx="71">
                  <c:v>0.66311342592592593</c:v>
                </c:pt>
                <c:pt idx="72">
                  <c:v>0.66314814814814815</c:v>
                </c:pt>
                <c:pt idx="73">
                  <c:v>0.66328703703703706</c:v>
                </c:pt>
                <c:pt idx="74">
                  <c:v>0.66332175925925929</c:v>
                </c:pt>
                <c:pt idx="75">
                  <c:v>0.66381944444444441</c:v>
                </c:pt>
                <c:pt idx="76">
                  <c:v>0.66385416666666663</c:v>
                </c:pt>
                <c:pt idx="77">
                  <c:v>0.66395833333333332</c:v>
                </c:pt>
                <c:pt idx="78">
                  <c:v>0.66399305555555554</c:v>
                </c:pt>
                <c:pt idx="79">
                  <c:v>0.66427083333333337</c:v>
                </c:pt>
                <c:pt idx="80">
                  <c:v>0.66430555555555559</c:v>
                </c:pt>
                <c:pt idx="81">
                  <c:v>0.66472222222222221</c:v>
                </c:pt>
                <c:pt idx="82">
                  <c:v>0.66475694444444444</c:v>
                </c:pt>
                <c:pt idx="83">
                  <c:v>0.66479166666666667</c:v>
                </c:pt>
                <c:pt idx="84">
                  <c:v>0.66521990740740744</c:v>
                </c:pt>
                <c:pt idx="85">
                  <c:v>0.66531249999999997</c:v>
                </c:pt>
                <c:pt idx="86">
                  <c:v>0.66583333333333339</c:v>
                </c:pt>
                <c:pt idx="87">
                  <c:v>0.6658680555555555</c:v>
                </c:pt>
                <c:pt idx="88">
                  <c:v>0.66590277777777784</c:v>
                </c:pt>
                <c:pt idx="89">
                  <c:v>0.66593749999999996</c:v>
                </c:pt>
                <c:pt idx="90">
                  <c:v>0.66756944444444455</c:v>
                </c:pt>
                <c:pt idx="91">
                  <c:v>0.66760416666666667</c:v>
                </c:pt>
                <c:pt idx="92">
                  <c:v>0.66763888888888889</c:v>
                </c:pt>
                <c:pt idx="93">
                  <c:v>0.66778935185185195</c:v>
                </c:pt>
                <c:pt idx="94">
                  <c:v>0.66782407407407407</c:v>
                </c:pt>
                <c:pt idx="95">
                  <c:v>0.66836805555555545</c:v>
                </c:pt>
                <c:pt idx="96">
                  <c:v>0.6685416666666667</c:v>
                </c:pt>
                <c:pt idx="97">
                  <c:v>0.66861111111111116</c:v>
                </c:pt>
                <c:pt idx="98">
                  <c:v>0.66864583333333327</c:v>
                </c:pt>
                <c:pt idx="99">
                  <c:v>0.6686805555555555</c:v>
                </c:pt>
                <c:pt idx="100">
                  <c:v>0.66871527777777784</c:v>
                </c:pt>
                <c:pt idx="101">
                  <c:v>0.66875000000000007</c:v>
                </c:pt>
                <c:pt idx="102">
                  <c:v>0.66896990740740747</c:v>
                </c:pt>
                <c:pt idx="103">
                  <c:v>0.66900462962962959</c:v>
                </c:pt>
                <c:pt idx="104">
                  <c:v>0.66954861111111119</c:v>
                </c:pt>
                <c:pt idx="105">
                  <c:v>0.66958333333333331</c:v>
                </c:pt>
                <c:pt idx="106">
                  <c:v>0.66965277777777776</c:v>
                </c:pt>
                <c:pt idx="107">
                  <c:v>0.66997685185185185</c:v>
                </c:pt>
                <c:pt idx="108">
                  <c:v>0.67009259259259257</c:v>
                </c:pt>
                <c:pt idx="109">
                  <c:v>0.67012731481481491</c:v>
                </c:pt>
                <c:pt idx="110">
                  <c:v>0.67016203703703703</c:v>
                </c:pt>
                <c:pt idx="111">
                  <c:v>0.67030092592592594</c:v>
                </c:pt>
                <c:pt idx="112">
                  <c:v>0.67030092592592594</c:v>
                </c:pt>
              </c:numCache>
            </c:numRef>
          </c:xVal>
          <c:yVal>
            <c:numRef>
              <c:f>'Traffic Counter - Test 3 Log'!$N$2:$N$114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Video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'Video Analysis'!$K$2:$K$51</c:f>
              <c:numCache>
                <c:formatCode>h:mm:ss</c:formatCode>
                <c:ptCount val="50"/>
                <c:pt idx="0">
                  <c:v>0.64679398148148137</c:v>
                </c:pt>
                <c:pt idx="1">
                  <c:v>0.64714120370370365</c:v>
                </c:pt>
                <c:pt idx="2">
                  <c:v>0.64719907407407407</c:v>
                </c:pt>
                <c:pt idx="3">
                  <c:v>0.64762731481481484</c:v>
                </c:pt>
                <c:pt idx="4">
                  <c:v>0.64799768518518519</c:v>
                </c:pt>
                <c:pt idx="5">
                  <c:v>0.64853009259259253</c:v>
                </c:pt>
                <c:pt idx="6">
                  <c:v>0.64908564814814818</c:v>
                </c:pt>
                <c:pt idx="7">
                  <c:v>0.6492592592592592</c:v>
                </c:pt>
                <c:pt idx="8">
                  <c:v>0.64939814814814811</c:v>
                </c:pt>
                <c:pt idx="9">
                  <c:v>0.64958333333333329</c:v>
                </c:pt>
                <c:pt idx="10">
                  <c:v>0.65061342592592586</c:v>
                </c:pt>
                <c:pt idx="11">
                  <c:v>0.65129629629629626</c:v>
                </c:pt>
                <c:pt idx="12">
                  <c:v>0.65168981481481481</c:v>
                </c:pt>
                <c:pt idx="13">
                  <c:v>0.65225694444444438</c:v>
                </c:pt>
                <c:pt idx="14">
                  <c:v>0.65252314814814816</c:v>
                </c:pt>
                <c:pt idx="15">
                  <c:v>0.65255787037037027</c:v>
                </c:pt>
                <c:pt idx="16">
                  <c:v>0.65293981481481478</c:v>
                </c:pt>
                <c:pt idx="17">
                  <c:v>0.65296296296296297</c:v>
                </c:pt>
                <c:pt idx="18">
                  <c:v>0.65314814814814814</c:v>
                </c:pt>
                <c:pt idx="19">
                  <c:v>0.65329861111111109</c:v>
                </c:pt>
                <c:pt idx="20">
                  <c:v>0.65584490740740731</c:v>
                </c:pt>
                <c:pt idx="21">
                  <c:v>0.65607638888888886</c:v>
                </c:pt>
                <c:pt idx="22">
                  <c:v>0.65637731481481476</c:v>
                </c:pt>
                <c:pt idx="23">
                  <c:v>0.65842592592592586</c:v>
                </c:pt>
                <c:pt idx="24">
                  <c:v>0.65943287037037035</c:v>
                </c:pt>
                <c:pt idx="25">
                  <c:v>0.66074074074074074</c:v>
                </c:pt>
                <c:pt idx="26">
                  <c:v>0.66107638888888887</c:v>
                </c:pt>
                <c:pt idx="27">
                  <c:v>0.6617939814814815</c:v>
                </c:pt>
                <c:pt idx="28">
                  <c:v>0.66214120370370366</c:v>
                </c:pt>
                <c:pt idx="29">
                  <c:v>0.66267361111111112</c:v>
                </c:pt>
                <c:pt idx="30">
                  <c:v>0.66297453703703701</c:v>
                </c:pt>
                <c:pt idx="31">
                  <c:v>0.66312499999999996</c:v>
                </c:pt>
                <c:pt idx="32">
                  <c:v>0.66331018518518514</c:v>
                </c:pt>
                <c:pt idx="33">
                  <c:v>0.66383101851851856</c:v>
                </c:pt>
                <c:pt idx="34">
                  <c:v>0.66396990740740736</c:v>
                </c:pt>
                <c:pt idx="35">
                  <c:v>0.66430555555555548</c:v>
                </c:pt>
                <c:pt idx="36">
                  <c:v>0.66474537037037029</c:v>
                </c:pt>
                <c:pt idx="37">
                  <c:v>0.66476851851851848</c:v>
                </c:pt>
                <c:pt idx="38">
                  <c:v>0.6658680555555555</c:v>
                </c:pt>
                <c:pt idx="39">
                  <c:v>0.66592592592592592</c:v>
                </c:pt>
                <c:pt idx="40">
                  <c:v>0.66760416666666655</c:v>
                </c:pt>
                <c:pt idx="41">
                  <c:v>0.66782407407407396</c:v>
                </c:pt>
                <c:pt idx="42">
                  <c:v>0.66864583333333338</c:v>
                </c:pt>
                <c:pt idx="43">
                  <c:v>0.66871527777777773</c:v>
                </c:pt>
                <c:pt idx="44">
                  <c:v>0.66899305555555555</c:v>
                </c:pt>
                <c:pt idx="45">
                  <c:v>0.66957175925925927</c:v>
                </c:pt>
                <c:pt idx="46">
                  <c:v>0.66967592592592584</c:v>
                </c:pt>
                <c:pt idx="47">
                  <c:v>0.66998842592592589</c:v>
                </c:pt>
                <c:pt idx="48">
                  <c:v>0.6701273148148148</c:v>
                </c:pt>
                <c:pt idx="49">
                  <c:v>0.67031249999999998</c:v>
                </c:pt>
              </c:numCache>
            </c:numRef>
          </c:xVal>
          <c:yVal>
            <c:numRef>
              <c:f>'Video Analysis'!$C$2:$C$51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94256"/>
        <c:axId val="-155683920"/>
      </c:scatterChart>
      <c:valAx>
        <c:axId val="-1556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83920"/>
        <c:crosses val="autoZero"/>
        <c:crossBetween val="midCat"/>
      </c:valAx>
      <c:valAx>
        <c:axId val="-155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Traffic event count comparison between PIR motion sensor (HC-SR501) and manual video image processing - ALL traffic types; New PIR events 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'Traffic Counter - Test 3 Log'!$Q$2:$Q$114</c:f>
              <c:numCache>
                <c:formatCode>h:mm:ss</c:formatCode>
                <c:ptCount val="113"/>
                <c:pt idx="0">
                  <c:v>0.64674768518518522</c:v>
                </c:pt>
                <c:pt idx="1">
                  <c:v>0.64724537037037044</c:v>
                </c:pt>
                <c:pt idx="2">
                  <c:v>0.64728009259259256</c:v>
                </c:pt>
                <c:pt idx="3">
                  <c:v>0.64760416666666676</c:v>
                </c:pt>
                <c:pt idx="4">
                  <c:v>0.64763888888888888</c:v>
                </c:pt>
                <c:pt idx="5">
                  <c:v>0.64805555555555561</c:v>
                </c:pt>
                <c:pt idx="6">
                  <c:v>0.64809027777777783</c:v>
                </c:pt>
                <c:pt idx="7">
                  <c:v>0.64812500000000006</c:v>
                </c:pt>
                <c:pt idx="8">
                  <c:v>0.64815972222222229</c:v>
                </c:pt>
                <c:pt idx="9">
                  <c:v>0.64819444444444452</c:v>
                </c:pt>
                <c:pt idx="10">
                  <c:v>0.64822916666666663</c:v>
                </c:pt>
                <c:pt idx="11">
                  <c:v>0.64826388888888897</c:v>
                </c:pt>
                <c:pt idx="12">
                  <c:v>0.64829861111111109</c:v>
                </c:pt>
                <c:pt idx="13">
                  <c:v>0.64855324074074083</c:v>
                </c:pt>
                <c:pt idx="14">
                  <c:v>0.64900462962962968</c:v>
                </c:pt>
                <c:pt idx="15">
                  <c:v>0.64953703703703702</c:v>
                </c:pt>
                <c:pt idx="16">
                  <c:v>0.64957175925925936</c:v>
                </c:pt>
                <c:pt idx="17">
                  <c:v>0.64969907407407412</c:v>
                </c:pt>
                <c:pt idx="18">
                  <c:v>0.64973379629629635</c:v>
                </c:pt>
                <c:pt idx="19">
                  <c:v>0.64983796296296303</c:v>
                </c:pt>
                <c:pt idx="20">
                  <c:v>0.64987268518518526</c:v>
                </c:pt>
                <c:pt idx="21">
                  <c:v>0.65002314814814821</c:v>
                </c:pt>
                <c:pt idx="22">
                  <c:v>0.65005787037037044</c:v>
                </c:pt>
                <c:pt idx="23">
                  <c:v>0.65009259259259267</c:v>
                </c:pt>
                <c:pt idx="24">
                  <c:v>0.65106481481481482</c:v>
                </c:pt>
                <c:pt idx="25">
                  <c:v>0.65109953703703705</c:v>
                </c:pt>
                <c:pt idx="26">
                  <c:v>0.65113425925925927</c:v>
                </c:pt>
                <c:pt idx="27">
                  <c:v>0.65123842592592596</c:v>
                </c:pt>
                <c:pt idx="28">
                  <c:v>0.65127314814814818</c:v>
                </c:pt>
                <c:pt idx="29">
                  <c:v>0.65172453703703703</c:v>
                </c:pt>
                <c:pt idx="30">
                  <c:v>0.65177083333333341</c:v>
                </c:pt>
                <c:pt idx="31">
                  <c:v>0.65180555555555553</c:v>
                </c:pt>
                <c:pt idx="32">
                  <c:v>0.65214120370370376</c:v>
                </c:pt>
                <c:pt idx="33">
                  <c:v>0.65217592592592599</c:v>
                </c:pt>
                <c:pt idx="34">
                  <c:v>0.65271990740740748</c:v>
                </c:pt>
                <c:pt idx="35">
                  <c:v>0.65271990740740748</c:v>
                </c:pt>
                <c:pt idx="36">
                  <c:v>0.65297453703703701</c:v>
                </c:pt>
                <c:pt idx="37">
                  <c:v>0.65300925925925934</c:v>
                </c:pt>
                <c:pt idx="38">
                  <c:v>0.65304398148148146</c:v>
                </c:pt>
                <c:pt idx="39">
                  <c:v>0.6533796296296297</c:v>
                </c:pt>
                <c:pt idx="40">
                  <c:v>0.65341435185185182</c:v>
                </c:pt>
                <c:pt idx="41">
                  <c:v>0.65358796296296306</c:v>
                </c:pt>
                <c:pt idx="42">
                  <c:v>0.65362268518518518</c:v>
                </c:pt>
                <c:pt idx="43">
                  <c:v>0.65375000000000005</c:v>
                </c:pt>
                <c:pt idx="44">
                  <c:v>0.65378472222222228</c:v>
                </c:pt>
                <c:pt idx="45">
                  <c:v>0.65628472222222223</c:v>
                </c:pt>
                <c:pt idx="46">
                  <c:v>0.65631944444444446</c:v>
                </c:pt>
                <c:pt idx="47">
                  <c:v>0.65651620370370378</c:v>
                </c:pt>
                <c:pt idx="48">
                  <c:v>0.6565509259259259</c:v>
                </c:pt>
                <c:pt idx="49">
                  <c:v>0.65658564814814824</c:v>
                </c:pt>
                <c:pt idx="50">
                  <c:v>0.65682870370370372</c:v>
                </c:pt>
                <c:pt idx="51">
                  <c:v>0.65682870370370372</c:v>
                </c:pt>
                <c:pt idx="52">
                  <c:v>0.65706018518518516</c:v>
                </c:pt>
                <c:pt idx="53">
                  <c:v>0.6570949074074075</c:v>
                </c:pt>
                <c:pt idx="54">
                  <c:v>0.65886574074074078</c:v>
                </c:pt>
                <c:pt idx="55">
                  <c:v>0.65890046296296301</c:v>
                </c:pt>
                <c:pt idx="56">
                  <c:v>0.65987268518518527</c:v>
                </c:pt>
                <c:pt idx="57">
                  <c:v>0.65990740740740739</c:v>
                </c:pt>
                <c:pt idx="58">
                  <c:v>0.66116898148148151</c:v>
                </c:pt>
                <c:pt idx="59">
                  <c:v>0.66120370370370374</c:v>
                </c:pt>
                <c:pt idx="60">
                  <c:v>0.66123842592592597</c:v>
                </c:pt>
                <c:pt idx="61">
                  <c:v>0.66151620370370368</c:v>
                </c:pt>
                <c:pt idx="62">
                  <c:v>0.66155092592592601</c:v>
                </c:pt>
                <c:pt idx="63">
                  <c:v>0.66258101851851858</c:v>
                </c:pt>
                <c:pt idx="64">
                  <c:v>0.66261574074074081</c:v>
                </c:pt>
                <c:pt idx="65">
                  <c:v>0.66298611111111116</c:v>
                </c:pt>
                <c:pt idx="66">
                  <c:v>0.66303240740740743</c:v>
                </c:pt>
                <c:pt idx="67">
                  <c:v>0.66311342592592593</c:v>
                </c:pt>
                <c:pt idx="68">
                  <c:v>0.66314814814814815</c:v>
                </c:pt>
                <c:pt idx="69">
                  <c:v>0.66340277777777779</c:v>
                </c:pt>
                <c:pt idx="70">
                  <c:v>0.66344907407407416</c:v>
                </c:pt>
                <c:pt idx="71">
                  <c:v>0.66357638888888892</c:v>
                </c:pt>
                <c:pt idx="72">
                  <c:v>0.66361111111111115</c:v>
                </c:pt>
                <c:pt idx="73">
                  <c:v>0.66375000000000006</c:v>
                </c:pt>
                <c:pt idx="74">
                  <c:v>0.66378472222222229</c:v>
                </c:pt>
                <c:pt idx="75">
                  <c:v>0.6642824074074074</c:v>
                </c:pt>
                <c:pt idx="76">
                  <c:v>0.66431712962962963</c:v>
                </c:pt>
                <c:pt idx="77">
                  <c:v>0.66442129629629632</c:v>
                </c:pt>
                <c:pt idx="78">
                  <c:v>0.66445601851851854</c:v>
                </c:pt>
                <c:pt idx="79">
                  <c:v>0.66473379629629636</c:v>
                </c:pt>
                <c:pt idx="80">
                  <c:v>0.66476851851851859</c:v>
                </c:pt>
                <c:pt idx="81">
                  <c:v>0.66518518518518521</c:v>
                </c:pt>
                <c:pt idx="82">
                  <c:v>0.66521990740740744</c:v>
                </c:pt>
                <c:pt idx="83">
                  <c:v>0.66525462962962967</c:v>
                </c:pt>
                <c:pt idx="84">
                  <c:v>0.66568287037037044</c:v>
                </c:pt>
                <c:pt idx="85">
                  <c:v>0.66577546296296297</c:v>
                </c:pt>
                <c:pt idx="86">
                  <c:v>0.66629629629629639</c:v>
                </c:pt>
                <c:pt idx="87">
                  <c:v>0.6663310185185185</c:v>
                </c:pt>
                <c:pt idx="88">
                  <c:v>0.66636574074074084</c:v>
                </c:pt>
                <c:pt idx="89">
                  <c:v>0.66640046296296296</c:v>
                </c:pt>
                <c:pt idx="90">
                  <c:v>0.66803240740740755</c:v>
                </c:pt>
                <c:pt idx="91">
                  <c:v>0.66806712962962966</c:v>
                </c:pt>
                <c:pt idx="92">
                  <c:v>0.66810185185185189</c:v>
                </c:pt>
                <c:pt idx="93">
                  <c:v>0.66825231481481495</c:v>
                </c:pt>
                <c:pt idx="94">
                  <c:v>0.66828703703703707</c:v>
                </c:pt>
                <c:pt idx="95">
                  <c:v>0.66883101851851845</c:v>
                </c:pt>
                <c:pt idx="96">
                  <c:v>0.6690046296296297</c:v>
                </c:pt>
                <c:pt idx="97">
                  <c:v>0.66907407407407415</c:v>
                </c:pt>
                <c:pt idx="98">
                  <c:v>0.66910879629629627</c:v>
                </c:pt>
                <c:pt idx="99">
                  <c:v>0.6691435185185185</c:v>
                </c:pt>
                <c:pt idx="100">
                  <c:v>0.66917824074074084</c:v>
                </c:pt>
                <c:pt idx="101">
                  <c:v>0.66921296296296306</c:v>
                </c:pt>
                <c:pt idx="102">
                  <c:v>0.66943287037037047</c:v>
                </c:pt>
                <c:pt idx="103">
                  <c:v>0.66946759259259259</c:v>
                </c:pt>
                <c:pt idx="104">
                  <c:v>0.67001157407407419</c:v>
                </c:pt>
                <c:pt idx="105">
                  <c:v>0.67004629629629631</c:v>
                </c:pt>
                <c:pt idx="106">
                  <c:v>0.67011574074074076</c:v>
                </c:pt>
                <c:pt idx="107">
                  <c:v>0.67043981481481485</c:v>
                </c:pt>
                <c:pt idx="108">
                  <c:v>0.67055555555555557</c:v>
                </c:pt>
                <c:pt idx="109">
                  <c:v>0.67059027777777791</c:v>
                </c:pt>
                <c:pt idx="110">
                  <c:v>0.67062500000000003</c:v>
                </c:pt>
                <c:pt idx="111">
                  <c:v>0.67076388888888894</c:v>
                </c:pt>
                <c:pt idx="112">
                  <c:v>0.67076388888888894</c:v>
                </c:pt>
              </c:numCache>
            </c:numRef>
          </c:xVal>
          <c:yVal>
            <c:numRef>
              <c:f>'Traffic Counter - Test 3 Log'!$M$2:$M$114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34</c:v>
                </c:pt>
                <c:pt idx="72">
                  <c:v>34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44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49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54</c:v>
                </c:pt>
              </c:numCache>
            </c:numRef>
          </c:yVal>
          <c:smooth val="0"/>
        </c:ser>
        <c:ser>
          <c:idx val="1"/>
          <c:order val="1"/>
          <c:tx>
            <c:v>Video - Traffic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'Video Analysis'!$A$2:$A$51</c:f>
              <c:numCache>
                <c:formatCode>h:mm:ss</c:formatCode>
                <c:ptCount val="50"/>
                <c:pt idx="0">
                  <c:v>0.64725694444444437</c:v>
                </c:pt>
                <c:pt idx="1">
                  <c:v>0.64760416666666665</c:v>
                </c:pt>
                <c:pt idx="2">
                  <c:v>0.64766203703703706</c:v>
                </c:pt>
                <c:pt idx="3">
                  <c:v>0.64809027777777783</c:v>
                </c:pt>
                <c:pt idx="4">
                  <c:v>0.64846064814814819</c:v>
                </c:pt>
                <c:pt idx="5">
                  <c:v>0.64899305555555553</c:v>
                </c:pt>
                <c:pt idx="6">
                  <c:v>0.64954861111111117</c:v>
                </c:pt>
                <c:pt idx="7">
                  <c:v>0.6497222222222222</c:v>
                </c:pt>
                <c:pt idx="8">
                  <c:v>0.64986111111111111</c:v>
                </c:pt>
                <c:pt idx="9">
                  <c:v>0.65004629629629629</c:v>
                </c:pt>
                <c:pt idx="10">
                  <c:v>0.65107638888888886</c:v>
                </c:pt>
                <c:pt idx="11">
                  <c:v>0.65175925925925926</c:v>
                </c:pt>
                <c:pt idx="12">
                  <c:v>0.6521527777777778</c:v>
                </c:pt>
                <c:pt idx="13">
                  <c:v>0.65271990740740737</c:v>
                </c:pt>
                <c:pt idx="14">
                  <c:v>0.65298611111111116</c:v>
                </c:pt>
                <c:pt idx="15">
                  <c:v>0.65302083333333327</c:v>
                </c:pt>
                <c:pt idx="16">
                  <c:v>0.65340277777777778</c:v>
                </c:pt>
                <c:pt idx="17">
                  <c:v>0.65342592592592597</c:v>
                </c:pt>
                <c:pt idx="18">
                  <c:v>0.65361111111111114</c:v>
                </c:pt>
                <c:pt idx="19">
                  <c:v>0.65376157407407409</c:v>
                </c:pt>
                <c:pt idx="20">
                  <c:v>0.65630787037037031</c:v>
                </c:pt>
                <c:pt idx="21">
                  <c:v>0.65653935185185186</c:v>
                </c:pt>
                <c:pt idx="22">
                  <c:v>0.65684027777777776</c:v>
                </c:pt>
                <c:pt idx="23">
                  <c:v>0.65888888888888886</c:v>
                </c:pt>
                <c:pt idx="24">
                  <c:v>0.65989583333333335</c:v>
                </c:pt>
                <c:pt idx="25">
                  <c:v>0.66120370370370374</c:v>
                </c:pt>
                <c:pt idx="26">
                  <c:v>0.66153935185185186</c:v>
                </c:pt>
                <c:pt idx="27">
                  <c:v>0.6622569444444445</c:v>
                </c:pt>
                <c:pt idx="28">
                  <c:v>0.66260416666666666</c:v>
                </c:pt>
                <c:pt idx="29">
                  <c:v>0.66313657407407411</c:v>
                </c:pt>
                <c:pt idx="30">
                  <c:v>0.66343750000000001</c:v>
                </c:pt>
                <c:pt idx="31">
                  <c:v>0.66358796296296296</c:v>
                </c:pt>
                <c:pt idx="32">
                  <c:v>0.66377314814814814</c:v>
                </c:pt>
                <c:pt idx="33">
                  <c:v>0.66429398148148155</c:v>
                </c:pt>
                <c:pt idx="34">
                  <c:v>0.66443287037037035</c:v>
                </c:pt>
                <c:pt idx="35">
                  <c:v>0.66476851851851848</c:v>
                </c:pt>
                <c:pt idx="36">
                  <c:v>0.66520833333333329</c:v>
                </c:pt>
                <c:pt idx="37">
                  <c:v>0.66523148148148148</c:v>
                </c:pt>
                <c:pt idx="38">
                  <c:v>0.6663310185185185</c:v>
                </c:pt>
                <c:pt idx="39">
                  <c:v>0.66638888888888892</c:v>
                </c:pt>
                <c:pt idx="40" formatCode="[$-F400]h:mm:ss\ AM/PM">
                  <c:v>0.66806712962962955</c:v>
                </c:pt>
                <c:pt idx="41">
                  <c:v>0.66828703703703696</c:v>
                </c:pt>
                <c:pt idx="42">
                  <c:v>0.66910879629629638</c:v>
                </c:pt>
                <c:pt idx="43">
                  <c:v>0.66917824074074073</c:v>
                </c:pt>
                <c:pt idx="44">
                  <c:v>0.66945601851851855</c:v>
                </c:pt>
                <c:pt idx="45">
                  <c:v>0.67003472222222227</c:v>
                </c:pt>
                <c:pt idx="46">
                  <c:v>0.67013888888888884</c:v>
                </c:pt>
                <c:pt idx="47">
                  <c:v>0.67045138888888889</c:v>
                </c:pt>
                <c:pt idx="48">
                  <c:v>0.6705902777777778</c:v>
                </c:pt>
                <c:pt idx="49">
                  <c:v>0.67077546296296298</c:v>
                </c:pt>
              </c:numCache>
            </c:numRef>
          </c:xVal>
          <c:yVal>
            <c:numRef>
              <c:f>'Video Analysis'!$E$2:$E$51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56</c:v>
                </c:pt>
                <c:pt idx="49">
                  <c:v>57</c:v>
                </c:pt>
              </c:numCache>
            </c:numRef>
          </c:yVal>
          <c:smooth val="0"/>
        </c:ser>
        <c:ser>
          <c:idx val="2"/>
          <c:order val="2"/>
          <c:tx>
            <c:v>Video - Events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'Video Analysis'!$A$2:$A$51</c:f>
              <c:numCache>
                <c:formatCode>h:mm:ss</c:formatCode>
                <c:ptCount val="50"/>
                <c:pt idx="0">
                  <c:v>0.64725694444444437</c:v>
                </c:pt>
                <c:pt idx="1">
                  <c:v>0.64760416666666665</c:v>
                </c:pt>
                <c:pt idx="2">
                  <c:v>0.64766203703703706</c:v>
                </c:pt>
                <c:pt idx="3">
                  <c:v>0.64809027777777783</c:v>
                </c:pt>
                <c:pt idx="4">
                  <c:v>0.64846064814814819</c:v>
                </c:pt>
                <c:pt idx="5">
                  <c:v>0.64899305555555553</c:v>
                </c:pt>
                <c:pt idx="6">
                  <c:v>0.64954861111111117</c:v>
                </c:pt>
                <c:pt idx="7">
                  <c:v>0.6497222222222222</c:v>
                </c:pt>
                <c:pt idx="8">
                  <c:v>0.64986111111111111</c:v>
                </c:pt>
                <c:pt idx="9">
                  <c:v>0.65004629629629629</c:v>
                </c:pt>
                <c:pt idx="10">
                  <c:v>0.65107638888888886</c:v>
                </c:pt>
                <c:pt idx="11">
                  <c:v>0.65175925925925926</c:v>
                </c:pt>
                <c:pt idx="12">
                  <c:v>0.6521527777777778</c:v>
                </c:pt>
                <c:pt idx="13">
                  <c:v>0.65271990740740737</c:v>
                </c:pt>
                <c:pt idx="14">
                  <c:v>0.65298611111111116</c:v>
                </c:pt>
                <c:pt idx="15">
                  <c:v>0.65302083333333327</c:v>
                </c:pt>
                <c:pt idx="16">
                  <c:v>0.65340277777777778</c:v>
                </c:pt>
                <c:pt idx="17">
                  <c:v>0.65342592592592597</c:v>
                </c:pt>
                <c:pt idx="18">
                  <c:v>0.65361111111111114</c:v>
                </c:pt>
                <c:pt idx="19">
                  <c:v>0.65376157407407409</c:v>
                </c:pt>
                <c:pt idx="20">
                  <c:v>0.65630787037037031</c:v>
                </c:pt>
                <c:pt idx="21">
                  <c:v>0.65653935185185186</c:v>
                </c:pt>
                <c:pt idx="22">
                  <c:v>0.65684027777777776</c:v>
                </c:pt>
                <c:pt idx="23">
                  <c:v>0.65888888888888886</c:v>
                </c:pt>
                <c:pt idx="24">
                  <c:v>0.65989583333333335</c:v>
                </c:pt>
                <c:pt idx="25">
                  <c:v>0.66120370370370374</c:v>
                </c:pt>
                <c:pt idx="26">
                  <c:v>0.66153935185185186</c:v>
                </c:pt>
                <c:pt idx="27">
                  <c:v>0.6622569444444445</c:v>
                </c:pt>
                <c:pt idx="28">
                  <c:v>0.66260416666666666</c:v>
                </c:pt>
                <c:pt idx="29">
                  <c:v>0.66313657407407411</c:v>
                </c:pt>
                <c:pt idx="30">
                  <c:v>0.66343750000000001</c:v>
                </c:pt>
                <c:pt idx="31">
                  <c:v>0.66358796296296296</c:v>
                </c:pt>
                <c:pt idx="32">
                  <c:v>0.66377314814814814</c:v>
                </c:pt>
                <c:pt idx="33">
                  <c:v>0.66429398148148155</c:v>
                </c:pt>
                <c:pt idx="34">
                  <c:v>0.66443287037037035</c:v>
                </c:pt>
                <c:pt idx="35">
                  <c:v>0.66476851851851848</c:v>
                </c:pt>
                <c:pt idx="36">
                  <c:v>0.66520833333333329</c:v>
                </c:pt>
                <c:pt idx="37">
                  <c:v>0.66523148148148148</c:v>
                </c:pt>
                <c:pt idx="38">
                  <c:v>0.6663310185185185</c:v>
                </c:pt>
                <c:pt idx="39">
                  <c:v>0.66638888888888892</c:v>
                </c:pt>
                <c:pt idx="40" formatCode="[$-F400]h:mm:ss\ AM/PM">
                  <c:v>0.66806712962962955</c:v>
                </c:pt>
                <c:pt idx="41">
                  <c:v>0.66828703703703696</c:v>
                </c:pt>
                <c:pt idx="42">
                  <c:v>0.66910879629629638</c:v>
                </c:pt>
                <c:pt idx="43">
                  <c:v>0.66917824074074073</c:v>
                </c:pt>
                <c:pt idx="44">
                  <c:v>0.66945601851851855</c:v>
                </c:pt>
                <c:pt idx="45">
                  <c:v>0.67003472222222227</c:v>
                </c:pt>
                <c:pt idx="46">
                  <c:v>0.67013888888888884</c:v>
                </c:pt>
                <c:pt idx="47">
                  <c:v>0.67045138888888889</c:v>
                </c:pt>
                <c:pt idx="48">
                  <c:v>0.6705902777777778</c:v>
                </c:pt>
                <c:pt idx="49">
                  <c:v>0.67077546296296298</c:v>
                </c:pt>
              </c:numCache>
            </c:numRef>
          </c:xVal>
          <c:yVal>
            <c:numRef>
              <c:f>'Video Analysis'!$I$2:$I$51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695344"/>
        <c:axId val="-155694800"/>
      </c:scatterChart>
      <c:valAx>
        <c:axId val="-1556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94800"/>
        <c:crosses val="autoZero"/>
        <c:crossBetween val="midCat"/>
        <c:majorUnit val="2.5000000000000005E-3"/>
      </c:valAx>
      <c:valAx>
        <c:axId val="-1556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Traffic Event Count (COUNTS)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</xdr:row>
      <xdr:rowOff>95249</xdr:rowOff>
    </xdr:from>
    <xdr:to>
      <xdr:col>16</xdr:col>
      <xdr:colOff>371474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537480</xdr:colOff>
      <xdr:row>54</xdr:row>
      <xdr:rowOff>125186</xdr:rowOff>
    </xdr:from>
    <xdr:to>
      <xdr:col>21</xdr:col>
      <xdr:colOff>56692</xdr:colOff>
      <xdr:row>93</xdr:row>
      <xdr:rowOff>122464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20410</xdr:colOff>
      <xdr:row>57</xdr:row>
      <xdr:rowOff>97971</xdr:rowOff>
    </xdr:from>
    <xdr:to>
      <xdr:col>43</xdr:col>
      <xdr:colOff>408213</xdr:colOff>
      <xdr:row>92</xdr:row>
      <xdr:rowOff>40821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116834</xdr:colOff>
      <xdr:row>1</xdr:row>
      <xdr:rowOff>28622</xdr:rowOff>
    </xdr:from>
    <xdr:to>
      <xdr:col>44</xdr:col>
      <xdr:colOff>280119</xdr:colOff>
      <xdr:row>52</xdr:row>
      <xdr:rowOff>165249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fficCount (test3)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J114" totalsRowShown="0">
  <autoFilter ref="A1:J114"/>
  <tableColumns count="10">
    <tableColumn id="1" name="Date" dataDxfId="6"/>
    <tableColumn id="2" name="Time" dataDxfId="5"/>
    <tableColumn id="3" name="PIR Count"/>
    <tableColumn id="4" name="PIR Status"/>
    <tableColumn id="5" name="UVD Count"/>
    <tableColumn id="6" name="UVD Range"/>
    <tableColumn id="7" name="Optical Flow Count"/>
    <tableColumn id="8" name="Optical flow DiffX"/>
    <tableColumn id="9" name="Optical Flow DiffY"/>
    <tableColumn id="10" name="Optical flow connection statu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L1:N114" totalsRowShown="0">
  <autoFilter ref="L1:N114"/>
  <tableColumns count="3">
    <tableColumn id="1" name="PIR - New Events"/>
    <tableColumn id="4" name="PIR - New Cumulative"/>
    <tableColumn id="2" name="UVD Events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52" totalsRowCount="1">
  <autoFilter ref="A1:I51"/>
  <tableColumns count="9">
    <tableColumn id="1" name="Timestamp" totalsRowLabel="Total" dataDxfId="4"/>
    <tableColumn id="2" name="Pedestrians" totalsRowFunction="sum"/>
    <tableColumn id="3" name="Vehicles" totalsRowFunction="sum"/>
    <tableColumn id="4" name="Cyclists" totalsRowFunction="sum"/>
    <tableColumn id="5" name="Accumulated - All" dataDxfId="3">
      <calculatedColumnFormula>SUM(Table2[[#This Row],[Pedestrians]:[Cyclists]])</calculatedColumnFormula>
    </tableColumn>
    <tableColumn id="6" name="Accumulated Pedestrians" totalsRowFunction="count" dataDxfId="2">
      <calculatedColumnFormula>1</calculatedColumnFormula>
    </tableColumn>
    <tableColumn id="7" name="Accumulated Vehicles"/>
    <tableColumn id="8" name="Accumulated Cyclists"/>
    <tableColumn id="9" name="Accumulated Event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topLeftCell="H1" workbookViewId="0">
      <selection activeCell="J33" sqref="J33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4" bestFit="1" customWidth="1"/>
    <col min="4" max="4" width="1.7109375" bestFit="1" customWidth="1"/>
    <col min="5" max="5" width="6.85546875" bestFit="1" customWidth="1"/>
    <col min="6" max="6" width="1.7109375" bestFit="1" customWidth="1"/>
    <col min="8" max="8" width="7.42578125" bestFit="1" customWidth="1"/>
    <col min="9" max="9" width="12" bestFit="1" customWidth="1"/>
    <col min="10" max="10" width="7" bestFit="1" customWidth="1"/>
    <col min="11" max="11" width="8.5703125" bestFit="1" customWidth="1"/>
    <col min="12" max="12" width="7.85546875" bestFit="1" customWidth="1"/>
    <col min="13" max="13" width="12.85546875" bestFit="1" customWidth="1"/>
    <col min="14" max="14" width="2" bestFit="1" customWidth="1"/>
    <col min="15" max="15" width="8.5703125" bestFit="1" customWidth="1"/>
    <col min="16" max="16" width="2" bestFit="1" customWidth="1"/>
    <col min="17" max="17" width="11.42578125" bestFit="1" customWidth="1"/>
    <col min="18" max="18" width="2" bestFit="1" customWidth="1"/>
    <col min="19" max="19" width="8.5703125" bestFit="1" customWidth="1"/>
    <col min="20" max="20" width="5" bestFit="1" customWidth="1"/>
    <col min="21" max="21" width="10.140625" bestFit="1" customWidth="1"/>
    <col min="22" max="22" width="2" bestFit="1" customWidth="1"/>
    <col min="23" max="23" width="11.7109375" bestFit="1" customWidth="1"/>
    <col min="24" max="24" width="6.140625" bestFit="1" customWidth="1"/>
    <col min="25" max="25" width="12.28515625" bestFit="1" customWidth="1"/>
    <col min="26" max="26" width="6.140625" bestFit="1" customWidth="1"/>
    <col min="27" max="27" width="5.28515625" bestFit="1" customWidth="1"/>
    <col min="28" max="28" width="13.7109375" bestFit="1" customWidth="1"/>
    <col min="29" max="29" width="15.85546875" bestFit="1" customWidth="1"/>
    <col min="30" max="30" width="6.28515625" bestFit="1" customWidth="1"/>
  </cols>
  <sheetData>
    <row r="1" spans="1:30" x14ac:dyDescent="0.25">
      <c r="A1" s="1">
        <v>42146</v>
      </c>
      <c r="B1" s="2">
        <v>0.64537037037037037</v>
      </c>
      <c r="C1">
        <v>503</v>
      </c>
      <c r="D1" t="s">
        <v>0</v>
      </c>
      <c r="E1" t="s">
        <v>1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30" x14ac:dyDescent="0.25">
      <c r="A2" s="1">
        <v>42146</v>
      </c>
      <c r="B2" s="2">
        <v>0.64609953703703704</v>
      </c>
      <c r="C2">
        <v>414</v>
      </c>
      <c r="D2" t="s">
        <v>0</v>
      </c>
      <c r="E2" t="s">
        <v>1</v>
      </c>
      <c r="F2" t="s">
        <v>0</v>
      </c>
      <c r="G2" t="s">
        <v>2</v>
      </c>
      <c r="H2" t="s">
        <v>3</v>
      </c>
      <c r="I2" t="s">
        <v>9</v>
      </c>
      <c r="J2" t="s">
        <v>5</v>
      </c>
      <c r="K2" t="s">
        <v>6</v>
      </c>
      <c r="L2" t="s">
        <v>7</v>
      </c>
      <c r="M2" t="s">
        <v>8</v>
      </c>
    </row>
    <row r="3" spans="1:30" x14ac:dyDescent="0.25">
      <c r="A3" s="1">
        <v>42146</v>
      </c>
      <c r="B3" s="2">
        <v>0.64628472222222222</v>
      </c>
      <c r="C3">
        <v>168</v>
      </c>
      <c r="D3" t="s">
        <v>0</v>
      </c>
      <c r="E3" t="s">
        <v>10</v>
      </c>
      <c r="F3" t="s">
        <v>0</v>
      </c>
      <c r="G3" t="s">
        <v>11</v>
      </c>
      <c r="H3" t="s">
        <v>12</v>
      </c>
      <c r="I3" t="s">
        <v>13</v>
      </c>
      <c r="J3">
        <v>0</v>
      </c>
      <c r="K3" t="s">
        <v>14</v>
      </c>
      <c r="L3">
        <v>0</v>
      </c>
      <c r="M3" t="s">
        <v>15</v>
      </c>
      <c r="N3">
        <v>0</v>
      </c>
      <c r="O3" t="s">
        <v>16</v>
      </c>
      <c r="P3">
        <v>0</v>
      </c>
      <c r="Q3" t="s">
        <v>17</v>
      </c>
      <c r="R3">
        <v>0</v>
      </c>
      <c r="S3" t="s">
        <v>18</v>
      </c>
      <c r="T3">
        <v>787</v>
      </c>
      <c r="U3" t="s">
        <v>19</v>
      </c>
      <c r="V3">
        <v>2</v>
      </c>
      <c r="W3" t="s">
        <v>20</v>
      </c>
      <c r="X3" t="b">
        <v>0</v>
      </c>
      <c r="Y3" t="s">
        <v>21</v>
      </c>
      <c r="Z3" t="b">
        <v>0</v>
      </c>
      <c r="AA3" t="s">
        <v>22</v>
      </c>
      <c r="AB3" t="s">
        <v>23</v>
      </c>
      <c r="AC3" t="s">
        <v>24</v>
      </c>
      <c r="AD3" t="s">
        <v>25</v>
      </c>
    </row>
    <row r="4" spans="1:30" x14ac:dyDescent="0.25">
      <c r="A4" s="1">
        <v>42146</v>
      </c>
      <c r="B4" s="2">
        <v>0.64678240740740744</v>
      </c>
      <c r="C4">
        <v>142</v>
      </c>
      <c r="D4" t="s">
        <v>0</v>
      </c>
      <c r="E4" t="s">
        <v>10</v>
      </c>
      <c r="F4" t="s">
        <v>0</v>
      </c>
      <c r="G4" t="s">
        <v>11</v>
      </c>
      <c r="H4" t="s">
        <v>12</v>
      </c>
      <c r="I4" t="s">
        <v>13</v>
      </c>
      <c r="J4">
        <v>1</v>
      </c>
      <c r="K4" t="s">
        <v>14</v>
      </c>
      <c r="L4">
        <v>0</v>
      </c>
      <c r="M4" t="s">
        <v>15</v>
      </c>
      <c r="N4">
        <v>0</v>
      </c>
      <c r="O4" t="s">
        <v>16</v>
      </c>
      <c r="P4">
        <v>0</v>
      </c>
      <c r="Q4" t="s">
        <v>17</v>
      </c>
      <c r="R4">
        <v>0</v>
      </c>
      <c r="S4" t="s">
        <v>18</v>
      </c>
      <c r="T4">
        <v>788</v>
      </c>
      <c r="U4" t="s">
        <v>19</v>
      </c>
      <c r="V4">
        <v>2</v>
      </c>
      <c r="W4" t="s">
        <v>20</v>
      </c>
      <c r="X4" t="b">
        <v>0</v>
      </c>
      <c r="Y4" t="s">
        <v>21</v>
      </c>
      <c r="Z4" t="b">
        <v>0</v>
      </c>
      <c r="AA4" t="s">
        <v>22</v>
      </c>
      <c r="AB4" t="s">
        <v>23</v>
      </c>
      <c r="AC4" t="s">
        <v>24</v>
      </c>
      <c r="AD4" t="s">
        <v>26</v>
      </c>
    </row>
    <row r="5" spans="1:30" x14ac:dyDescent="0.25">
      <c r="A5" s="1">
        <v>42146</v>
      </c>
      <c r="B5" s="2">
        <v>0.64681712962962956</v>
      </c>
      <c r="C5">
        <v>171</v>
      </c>
      <c r="D5" t="s">
        <v>0</v>
      </c>
      <c r="E5" t="s">
        <v>10</v>
      </c>
      <c r="F5" t="s">
        <v>0</v>
      </c>
      <c r="G5" t="s">
        <v>11</v>
      </c>
      <c r="H5" t="s">
        <v>12</v>
      </c>
      <c r="I5" t="s">
        <v>13</v>
      </c>
      <c r="J5">
        <v>2</v>
      </c>
      <c r="K5" t="s">
        <v>14</v>
      </c>
      <c r="L5">
        <v>0</v>
      </c>
      <c r="M5" t="s">
        <v>15</v>
      </c>
      <c r="N5">
        <v>0</v>
      </c>
      <c r="O5" t="s">
        <v>16</v>
      </c>
      <c r="P5">
        <v>0</v>
      </c>
      <c r="Q5" t="s">
        <v>17</v>
      </c>
      <c r="R5">
        <v>0</v>
      </c>
      <c r="S5" t="s">
        <v>18</v>
      </c>
      <c r="T5">
        <v>782</v>
      </c>
      <c r="U5" t="s">
        <v>19</v>
      </c>
      <c r="V5">
        <v>2</v>
      </c>
      <c r="W5" t="s">
        <v>20</v>
      </c>
      <c r="X5" t="b">
        <v>0</v>
      </c>
      <c r="Y5" t="s">
        <v>21</v>
      </c>
      <c r="Z5" t="b">
        <v>1</v>
      </c>
      <c r="AA5" t="s">
        <v>22</v>
      </c>
      <c r="AB5" t="s">
        <v>23</v>
      </c>
      <c r="AC5" t="s">
        <v>24</v>
      </c>
      <c r="AD5" t="s">
        <v>26</v>
      </c>
    </row>
    <row r="6" spans="1:30" x14ac:dyDescent="0.25">
      <c r="A6" s="1">
        <v>42146</v>
      </c>
      <c r="B6" s="2">
        <v>0.64714120370370376</v>
      </c>
      <c r="C6">
        <v>203</v>
      </c>
      <c r="D6" t="s">
        <v>0</v>
      </c>
      <c r="E6" t="s">
        <v>10</v>
      </c>
      <c r="F6" t="s">
        <v>0</v>
      </c>
      <c r="G6" t="s">
        <v>11</v>
      </c>
      <c r="H6" t="s">
        <v>12</v>
      </c>
      <c r="I6" t="s">
        <v>13</v>
      </c>
      <c r="J6">
        <v>3</v>
      </c>
      <c r="K6" t="s">
        <v>14</v>
      </c>
      <c r="L6">
        <v>0</v>
      </c>
      <c r="M6" t="s">
        <v>15</v>
      </c>
      <c r="N6">
        <v>0</v>
      </c>
      <c r="O6" t="s">
        <v>16</v>
      </c>
      <c r="P6">
        <v>0</v>
      </c>
      <c r="Q6" t="s">
        <v>17</v>
      </c>
      <c r="R6">
        <v>0</v>
      </c>
      <c r="S6" t="s">
        <v>18</v>
      </c>
      <c r="T6">
        <v>794</v>
      </c>
      <c r="U6" t="s">
        <v>19</v>
      </c>
      <c r="V6">
        <v>2</v>
      </c>
      <c r="W6" t="s">
        <v>20</v>
      </c>
      <c r="X6" t="b">
        <v>0</v>
      </c>
      <c r="Y6" t="s">
        <v>21</v>
      </c>
      <c r="Z6" t="b">
        <v>0</v>
      </c>
      <c r="AA6" t="s">
        <v>22</v>
      </c>
      <c r="AB6" t="s">
        <v>23</v>
      </c>
      <c r="AC6" t="s">
        <v>24</v>
      </c>
      <c r="AD6" t="s">
        <v>26</v>
      </c>
    </row>
    <row r="7" spans="1:30" x14ac:dyDescent="0.25">
      <c r="A7" s="1">
        <v>42146</v>
      </c>
      <c r="B7" s="2">
        <v>0.64717592592592588</v>
      </c>
      <c r="C7">
        <v>229</v>
      </c>
      <c r="D7" t="s">
        <v>0</v>
      </c>
      <c r="E7" t="s">
        <v>10</v>
      </c>
      <c r="F7" t="s">
        <v>0</v>
      </c>
      <c r="G7" t="s">
        <v>11</v>
      </c>
      <c r="H7" t="s">
        <v>12</v>
      </c>
      <c r="I7" t="s">
        <v>13</v>
      </c>
      <c r="J7">
        <v>4</v>
      </c>
      <c r="K7" t="s">
        <v>14</v>
      </c>
      <c r="L7">
        <v>0</v>
      </c>
      <c r="M7" t="s">
        <v>15</v>
      </c>
      <c r="N7">
        <v>0</v>
      </c>
      <c r="O7" t="s">
        <v>16</v>
      </c>
      <c r="P7">
        <v>0</v>
      </c>
      <c r="Q7" t="s">
        <v>17</v>
      </c>
      <c r="R7">
        <v>0</v>
      </c>
      <c r="S7" t="s">
        <v>18</v>
      </c>
      <c r="T7">
        <v>787</v>
      </c>
      <c r="U7" t="s">
        <v>19</v>
      </c>
      <c r="V7">
        <v>2</v>
      </c>
      <c r="W7" t="s">
        <v>20</v>
      </c>
      <c r="X7" t="b">
        <v>0</v>
      </c>
      <c r="Y7" t="s">
        <v>21</v>
      </c>
      <c r="Z7" t="b">
        <v>1</v>
      </c>
      <c r="AA7" t="s">
        <v>22</v>
      </c>
      <c r="AB7" t="s">
        <v>23</v>
      </c>
      <c r="AC7" t="s">
        <v>24</v>
      </c>
      <c r="AD7" t="s">
        <v>26</v>
      </c>
    </row>
    <row r="8" spans="1:30" x14ac:dyDescent="0.25">
      <c r="A8" s="1">
        <v>42146</v>
      </c>
      <c r="B8" s="2">
        <v>0.64759259259259261</v>
      </c>
      <c r="C8">
        <v>252</v>
      </c>
      <c r="D8" t="s">
        <v>0</v>
      </c>
      <c r="E8" t="s">
        <v>10</v>
      </c>
      <c r="F8" t="s">
        <v>0</v>
      </c>
      <c r="G8" t="s">
        <v>11</v>
      </c>
      <c r="H8" t="s">
        <v>12</v>
      </c>
      <c r="I8" t="s">
        <v>13</v>
      </c>
      <c r="J8">
        <v>5</v>
      </c>
      <c r="K8" t="s">
        <v>14</v>
      </c>
      <c r="L8">
        <v>0</v>
      </c>
      <c r="M8" t="s">
        <v>15</v>
      </c>
      <c r="N8">
        <v>0</v>
      </c>
      <c r="O8" t="s">
        <v>16</v>
      </c>
      <c r="P8">
        <v>0</v>
      </c>
      <c r="Q8" t="s">
        <v>17</v>
      </c>
      <c r="R8">
        <v>0</v>
      </c>
      <c r="S8" t="s">
        <v>18</v>
      </c>
      <c r="T8">
        <v>788</v>
      </c>
      <c r="U8" t="s">
        <v>19</v>
      </c>
      <c r="V8">
        <v>2</v>
      </c>
      <c r="W8" t="s">
        <v>20</v>
      </c>
      <c r="X8" t="b">
        <v>0</v>
      </c>
      <c r="Y8" t="s">
        <v>21</v>
      </c>
      <c r="Z8" t="b">
        <v>0</v>
      </c>
      <c r="AA8" t="s">
        <v>22</v>
      </c>
      <c r="AB8" t="s">
        <v>23</v>
      </c>
      <c r="AC8" t="s">
        <v>24</v>
      </c>
      <c r="AD8" t="s">
        <v>26</v>
      </c>
    </row>
    <row r="9" spans="1:30" x14ac:dyDescent="0.25">
      <c r="A9" s="1">
        <v>42146</v>
      </c>
      <c r="B9" s="2">
        <v>0.64762731481481484</v>
      </c>
      <c r="C9">
        <v>279</v>
      </c>
      <c r="D9" t="s">
        <v>0</v>
      </c>
      <c r="E9" t="s">
        <v>10</v>
      </c>
      <c r="F9" t="s">
        <v>0</v>
      </c>
      <c r="G9" t="s">
        <v>11</v>
      </c>
      <c r="H9" t="s">
        <v>12</v>
      </c>
      <c r="I9" t="s">
        <v>13</v>
      </c>
      <c r="J9">
        <v>6</v>
      </c>
      <c r="K9" t="s">
        <v>14</v>
      </c>
      <c r="L9">
        <v>0</v>
      </c>
      <c r="M9" t="s">
        <v>15</v>
      </c>
      <c r="N9">
        <v>0</v>
      </c>
      <c r="O9" t="s">
        <v>16</v>
      </c>
      <c r="P9">
        <v>0</v>
      </c>
      <c r="Q9" t="s">
        <v>17</v>
      </c>
      <c r="R9">
        <v>0</v>
      </c>
      <c r="S9" t="s">
        <v>18</v>
      </c>
      <c r="T9">
        <v>788</v>
      </c>
      <c r="U9" t="s">
        <v>19</v>
      </c>
      <c r="V9">
        <v>2</v>
      </c>
      <c r="W9" t="s">
        <v>20</v>
      </c>
      <c r="X9" t="b">
        <v>0</v>
      </c>
      <c r="Y9" t="s">
        <v>21</v>
      </c>
      <c r="Z9" t="b">
        <v>1</v>
      </c>
      <c r="AA9" t="s">
        <v>22</v>
      </c>
      <c r="AB9" t="s">
        <v>23</v>
      </c>
      <c r="AC9" t="s">
        <v>24</v>
      </c>
      <c r="AD9" t="s">
        <v>26</v>
      </c>
    </row>
    <row r="10" spans="1:30" x14ac:dyDescent="0.25">
      <c r="A10" s="1">
        <v>42146</v>
      </c>
      <c r="B10" s="2">
        <v>0.64766203703703706</v>
      </c>
      <c r="C10">
        <v>311</v>
      </c>
      <c r="D10" t="s">
        <v>0</v>
      </c>
      <c r="E10" t="s">
        <v>10</v>
      </c>
      <c r="F10" t="s">
        <v>0</v>
      </c>
      <c r="G10" t="s">
        <v>11</v>
      </c>
      <c r="H10" t="s">
        <v>12</v>
      </c>
      <c r="I10" t="s">
        <v>13</v>
      </c>
      <c r="J10">
        <v>7</v>
      </c>
      <c r="K10" t="s">
        <v>14</v>
      </c>
      <c r="L10">
        <v>0</v>
      </c>
      <c r="M10" t="s">
        <v>15</v>
      </c>
      <c r="N10">
        <v>0</v>
      </c>
      <c r="O10" t="s">
        <v>16</v>
      </c>
      <c r="P10">
        <v>0</v>
      </c>
      <c r="Q10" t="s">
        <v>17</v>
      </c>
      <c r="R10">
        <v>0</v>
      </c>
      <c r="S10" t="s">
        <v>18</v>
      </c>
      <c r="T10">
        <v>786</v>
      </c>
      <c r="U10" t="s">
        <v>19</v>
      </c>
      <c r="V10">
        <v>2</v>
      </c>
      <c r="W10" t="s">
        <v>20</v>
      </c>
      <c r="X10" t="b">
        <v>0</v>
      </c>
      <c r="Y10" t="s">
        <v>21</v>
      </c>
      <c r="Z10" t="b">
        <v>1</v>
      </c>
      <c r="AA10" t="s">
        <v>22</v>
      </c>
      <c r="AB10" t="s">
        <v>23</v>
      </c>
      <c r="AC10" t="s">
        <v>24</v>
      </c>
      <c r="AD10" t="s">
        <v>26</v>
      </c>
    </row>
    <row r="11" spans="1:30" x14ac:dyDescent="0.25">
      <c r="A11" s="1">
        <v>42146</v>
      </c>
      <c r="B11" s="2">
        <v>0.64769675925925929</v>
      </c>
      <c r="C11">
        <v>338</v>
      </c>
      <c r="D11" t="s">
        <v>0</v>
      </c>
      <c r="E11" t="s">
        <v>10</v>
      </c>
      <c r="F11" t="s">
        <v>0</v>
      </c>
      <c r="G11" t="s">
        <v>11</v>
      </c>
      <c r="H11" t="s">
        <v>12</v>
      </c>
      <c r="I11" t="s">
        <v>13</v>
      </c>
      <c r="J11">
        <v>8</v>
      </c>
      <c r="K11" t="s">
        <v>14</v>
      </c>
      <c r="L11">
        <v>0</v>
      </c>
      <c r="M11" t="s">
        <v>15</v>
      </c>
      <c r="N11">
        <v>0</v>
      </c>
      <c r="O11" t="s">
        <v>16</v>
      </c>
      <c r="P11">
        <v>0</v>
      </c>
      <c r="Q11" t="s">
        <v>17</v>
      </c>
      <c r="R11">
        <v>0</v>
      </c>
      <c r="S11" t="s">
        <v>18</v>
      </c>
      <c r="T11">
        <v>792</v>
      </c>
      <c r="U11" t="s">
        <v>19</v>
      </c>
      <c r="V11">
        <v>2</v>
      </c>
      <c r="W11" t="s">
        <v>20</v>
      </c>
      <c r="X11" t="b">
        <v>0</v>
      </c>
      <c r="Y11" t="s">
        <v>21</v>
      </c>
      <c r="Z11" t="b">
        <v>1</v>
      </c>
      <c r="AA11" t="s">
        <v>22</v>
      </c>
      <c r="AB11" t="s">
        <v>23</v>
      </c>
      <c r="AC11" t="s">
        <v>24</v>
      </c>
      <c r="AD11" t="s">
        <v>26</v>
      </c>
    </row>
    <row r="12" spans="1:30" x14ac:dyDescent="0.25">
      <c r="A12" s="1">
        <v>42146</v>
      </c>
      <c r="B12" s="2">
        <v>0.64773148148148152</v>
      </c>
      <c r="C12">
        <v>364</v>
      </c>
      <c r="D12" t="s">
        <v>0</v>
      </c>
      <c r="E12" t="s">
        <v>10</v>
      </c>
      <c r="F12" t="s">
        <v>0</v>
      </c>
      <c r="G12" t="s">
        <v>11</v>
      </c>
      <c r="H12" t="s">
        <v>12</v>
      </c>
      <c r="I12" t="s">
        <v>13</v>
      </c>
      <c r="J12">
        <v>9</v>
      </c>
      <c r="K12" t="s">
        <v>14</v>
      </c>
      <c r="L12">
        <v>0</v>
      </c>
      <c r="M12" t="s">
        <v>15</v>
      </c>
      <c r="N12">
        <v>0</v>
      </c>
      <c r="O12" t="s">
        <v>16</v>
      </c>
      <c r="P12">
        <v>0</v>
      </c>
      <c r="Q12" t="s">
        <v>17</v>
      </c>
      <c r="R12">
        <v>0</v>
      </c>
      <c r="S12" t="s">
        <v>18</v>
      </c>
      <c r="T12">
        <v>857</v>
      </c>
      <c r="U12" t="s">
        <v>19</v>
      </c>
      <c r="V12">
        <v>2</v>
      </c>
      <c r="W12" t="s">
        <v>20</v>
      </c>
      <c r="X12" t="b">
        <v>0</v>
      </c>
      <c r="Y12" t="s">
        <v>21</v>
      </c>
      <c r="Z12" t="b">
        <v>1</v>
      </c>
      <c r="AA12" t="s">
        <v>22</v>
      </c>
      <c r="AB12" t="s">
        <v>23</v>
      </c>
      <c r="AC12" t="s">
        <v>24</v>
      </c>
      <c r="AD12" t="s">
        <v>26</v>
      </c>
    </row>
    <row r="13" spans="1:30" x14ac:dyDescent="0.25">
      <c r="A13" s="1">
        <v>42146</v>
      </c>
      <c r="B13" s="2">
        <v>0.64776620370370364</v>
      </c>
      <c r="C13">
        <v>392</v>
      </c>
      <c r="D13" t="s">
        <v>0</v>
      </c>
      <c r="E13" t="s">
        <v>10</v>
      </c>
      <c r="F13" t="s">
        <v>0</v>
      </c>
      <c r="G13" t="s">
        <v>11</v>
      </c>
      <c r="H13" t="s">
        <v>12</v>
      </c>
      <c r="I13" t="s">
        <v>13</v>
      </c>
      <c r="J13">
        <v>10</v>
      </c>
      <c r="K13" t="s">
        <v>14</v>
      </c>
      <c r="L13">
        <v>0</v>
      </c>
      <c r="M13" t="s">
        <v>15</v>
      </c>
      <c r="N13">
        <v>0</v>
      </c>
      <c r="O13" t="s">
        <v>16</v>
      </c>
      <c r="P13">
        <v>0</v>
      </c>
      <c r="Q13" t="s">
        <v>17</v>
      </c>
      <c r="R13">
        <v>0</v>
      </c>
      <c r="S13" t="s">
        <v>18</v>
      </c>
      <c r="T13">
        <v>793</v>
      </c>
      <c r="U13" t="s">
        <v>19</v>
      </c>
      <c r="V13">
        <v>2</v>
      </c>
      <c r="W13" t="s">
        <v>20</v>
      </c>
      <c r="X13" t="b">
        <v>0</v>
      </c>
      <c r="Y13" t="s">
        <v>21</v>
      </c>
      <c r="Z13" t="b">
        <v>1</v>
      </c>
      <c r="AA13" t="s">
        <v>22</v>
      </c>
      <c r="AB13" t="s">
        <v>23</v>
      </c>
      <c r="AC13" t="s">
        <v>24</v>
      </c>
      <c r="AD13" t="s">
        <v>26</v>
      </c>
    </row>
    <row r="14" spans="1:30" x14ac:dyDescent="0.25">
      <c r="A14" s="1">
        <v>42146</v>
      </c>
      <c r="B14" s="2">
        <v>0.64780092592592597</v>
      </c>
      <c r="C14">
        <v>426</v>
      </c>
      <c r="D14" t="s">
        <v>0</v>
      </c>
      <c r="E14" t="s">
        <v>10</v>
      </c>
      <c r="F14" t="s">
        <v>0</v>
      </c>
      <c r="G14" t="s">
        <v>11</v>
      </c>
      <c r="H14" t="s">
        <v>12</v>
      </c>
      <c r="I14" t="s">
        <v>13</v>
      </c>
      <c r="J14">
        <v>11</v>
      </c>
      <c r="K14" t="s">
        <v>14</v>
      </c>
      <c r="L14">
        <v>0</v>
      </c>
      <c r="M14" t="s">
        <v>15</v>
      </c>
      <c r="N14">
        <v>0</v>
      </c>
      <c r="O14" t="s">
        <v>16</v>
      </c>
      <c r="P14">
        <v>0</v>
      </c>
      <c r="Q14" t="s">
        <v>17</v>
      </c>
      <c r="R14">
        <v>0</v>
      </c>
      <c r="S14" t="s">
        <v>18</v>
      </c>
      <c r="T14">
        <v>790</v>
      </c>
      <c r="U14" t="s">
        <v>19</v>
      </c>
      <c r="V14">
        <v>2</v>
      </c>
      <c r="W14" t="s">
        <v>20</v>
      </c>
      <c r="X14" t="b">
        <v>0</v>
      </c>
      <c r="Y14" t="s">
        <v>21</v>
      </c>
      <c r="Z14" t="b">
        <v>1</v>
      </c>
      <c r="AA14" t="s">
        <v>22</v>
      </c>
      <c r="AB14" t="s">
        <v>23</v>
      </c>
      <c r="AC14" t="s">
        <v>24</v>
      </c>
      <c r="AD14" t="s">
        <v>26</v>
      </c>
    </row>
    <row r="15" spans="1:30" x14ac:dyDescent="0.25">
      <c r="A15" s="1">
        <v>42146</v>
      </c>
      <c r="B15" s="2">
        <v>0.64783564814814809</v>
      </c>
      <c r="C15">
        <v>448</v>
      </c>
      <c r="D15" t="s">
        <v>0</v>
      </c>
      <c r="E15" t="s">
        <v>10</v>
      </c>
      <c r="F15" t="s">
        <v>0</v>
      </c>
      <c r="G15" t="s">
        <v>11</v>
      </c>
      <c r="H15" t="s">
        <v>12</v>
      </c>
      <c r="I15" t="s">
        <v>13</v>
      </c>
      <c r="J15">
        <v>12</v>
      </c>
      <c r="K15" t="s">
        <v>14</v>
      </c>
      <c r="L15">
        <v>0</v>
      </c>
      <c r="M15" t="s">
        <v>15</v>
      </c>
      <c r="N15">
        <v>0</v>
      </c>
      <c r="O15" t="s">
        <v>16</v>
      </c>
      <c r="P15">
        <v>0</v>
      </c>
      <c r="Q15" t="s">
        <v>17</v>
      </c>
      <c r="R15">
        <v>0</v>
      </c>
      <c r="S15" t="s">
        <v>18</v>
      </c>
      <c r="T15">
        <v>784</v>
      </c>
      <c r="U15" t="s">
        <v>19</v>
      </c>
      <c r="V15">
        <v>2</v>
      </c>
      <c r="W15" t="s">
        <v>20</v>
      </c>
      <c r="X15" t="b">
        <v>0</v>
      </c>
      <c r="Y15" t="s">
        <v>21</v>
      </c>
      <c r="Z15" t="b">
        <v>1</v>
      </c>
      <c r="AA15" t="s">
        <v>22</v>
      </c>
      <c r="AB15" t="s">
        <v>23</v>
      </c>
      <c r="AC15" t="s">
        <v>24</v>
      </c>
      <c r="AD15" t="s">
        <v>26</v>
      </c>
    </row>
    <row r="16" spans="1:30" x14ac:dyDescent="0.25">
      <c r="A16" s="1">
        <v>42146</v>
      </c>
      <c r="B16" s="2">
        <v>0.64809027777777783</v>
      </c>
      <c r="C16">
        <v>477</v>
      </c>
      <c r="D16" t="s">
        <v>0</v>
      </c>
      <c r="E16" t="s">
        <v>10</v>
      </c>
      <c r="F16" t="s">
        <v>0</v>
      </c>
      <c r="G16" t="s">
        <v>11</v>
      </c>
      <c r="H16" t="s">
        <v>12</v>
      </c>
      <c r="I16" t="s">
        <v>13</v>
      </c>
      <c r="J16">
        <v>13</v>
      </c>
      <c r="K16" t="s">
        <v>14</v>
      </c>
      <c r="L16">
        <v>0</v>
      </c>
      <c r="M16" t="s">
        <v>15</v>
      </c>
      <c r="N16">
        <v>0</v>
      </c>
      <c r="O16" t="s">
        <v>16</v>
      </c>
      <c r="P16">
        <v>0</v>
      </c>
      <c r="Q16" t="s">
        <v>17</v>
      </c>
      <c r="R16">
        <v>0</v>
      </c>
      <c r="S16" t="s">
        <v>18</v>
      </c>
      <c r="T16">
        <v>780</v>
      </c>
      <c r="U16" t="s">
        <v>19</v>
      </c>
      <c r="V16">
        <v>2</v>
      </c>
      <c r="W16" t="s">
        <v>20</v>
      </c>
      <c r="X16" t="b">
        <v>0</v>
      </c>
      <c r="Y16" t="s">
        <v>21</v>
      </c>
      <c r="Z16" t="b">
        <v>0</v>
      </c>
      <c r="AA16" t="s">
        <v>22</v>
      </c>
      <c r="AB16" t="s">
        <v>23</v>
      </c>
      <c r="AC16" t="s">
        <v>24</v>
      </c>
      <c r="AD16" t="s">
        <v>26</v>
      </c>
    </row>
    <row r="17" spans="1:30" x14ac:dyDescent="0.25">
      <c r="A17" s="1">
        <v>42146</v>
      </c>
      <c r="B17" s="2">
        <v>0.64854166666666668</v>
      </c>
      <c r="C17">
        <v>509</v>
      </c>
      <c r="D17" t="s">
        <v>0</v>
      </c>
      <c r="E17" t="s">
        <v>10</v>
      </c>
      <c r="F17" t="s">
        <v>0</v>
      </c>
      <c r="G17" t="s">
        <v>11</v>
      </c>
      <c r="H17" t="s">
        <v>12</v>
      </c>
      <c r="I17" t="s">
        <v>13</v>
      </c>
      <c r="J17">
        <v>14</v>
      </c>
      <c r="K17" t="s">
        <v>14</v>
      </c>
      <c r="L17">
        <v>0</v>
      </c>
      <c r="M17" t="s">
        <v>15</v>
      </c>
      <c r="N17">
        <v>0</v>
      </c>
      <c r="O17" t="s">
        <v>16</v>
      </c>
      <c r="P17">
        <v>0</v>
      </c>
      <c r="Q17" t="s">
        <v>17</v>
      </c>
      <c r="R17">
        <v>0</v>
      </c>
      <c r="S17" t="s">
        <v>18</v>
      </c>
      <c r="T17">
        <v>791</v>
      </c>
      <c r="U17" t="s">
        <v>19</v>
      </c>
      <c r="V17">
        <v>2</v>
      </c>
      <c r="W17" t="s">
        <v>20</v>
      </c>
      <c r="X17" t="b">
        <v>0</v>
      </c>
      <c r="Y17" t="s">
        <v>21</v>
      </c>
      <c r="Z17" t="b">
        <v>0</v>
      </c>
      <c r="AA17" t="s">
        <v>22</v>
      </c>
      <c r="AB17" t="s">
        <v>23</v>
      </c>
      <c r="AC17" t="s">
        <v>24</v>
      </c>
      <c r="AD17" t="s">
        <v>26</v>
      </c>
    </row>
    <row r="18" spans="1:30" x14ac:dyDescent="0.25">
      <c r="A18" s="1">
        <v>42146</v>
      </c>
      <c r="B18" s="2">
        <v>0.64907407407407403</v>
      </c>
      <c r="C18">
        <v>535</v>
      </c>
      <c r="D18" t="s">
        <v>0</v>
      </c>
      <c r="E18" t="s">
        <v>10</v>
      </c>
      <c r="F18" t="s">
        <v>0</v>
      </c>
      <c r="G18" t="s">
        <v>11</v>
      </c>
      <c r="H18" t="s">
        <v>12</v>
      </c>
      <c r="I18" t="s">
        <v>13</v>
      </c>
      <c r="J18">
        <v>15</v>
      </c>
      <c r="K18" t="s">
        <v>14</v>
      </c>
      <c r="L18">
        <v>0</v>
      </c>
      <c r="M18" t="s">
        <v>15</v>
      </c>
      <c r="N18">
        <v>0</v>
      </c>
      <c r="O18" t="s">
        <v>16</v>
      </c>
      <c r="P18">
        <v>0</v>
      </c>
      <c r="Q18" t="s">
        <v>17</v>
      </c>
      <c r="R18">
        <v>0</v>
      </c>
      <c r="S18" t="s">
        <v>18</v>
      </c>
      <c r="T18">
        <v>773</v>
      </c>
      <c r="U18" t="s">
        <v>19</v>
      </c>
      <c r="V18">
        <v>2</v>
      </c>
      <c r="W18" t="s">
        <v>20</v>
      </c>
      <c r="X18" t="b">
        <v>0</v>
      </c>
      <c r="Y18" t="s">
        <v>21</v>
      </c>
      <c r="Z18" t="b">
        <v>0</v>
      </c>
      <c r="AA18" t="s">
        <v>22</v>
      </c>
      <c r="AB18" t="s">
        <v>23</v>
      </c>
      <c r="AC18" t="s">
        <v>24</v>
      </c>
      <c r="AD18" t="s">
        <v>26</v>
      </c>
    </row>
    <row r="19" spans="1:30" x14ac:dyDescent="0.25">
      <c r="A19" s="1">
        <v>42146</v>
      </c>
      <c r="B19" s="2">
        <v>0.64910879629629636</v>
      </c>
      <c r="C19">
        <v>559</v>
      </c>
      <c r="D19" t="s">
        <v>0</v>
      </c>
      <c r="E19" t="s">
        <v>10</v>
      </c>
      <c r="F19" t="s">
        <v>0</v>
      </c>
      <c r="G19" t="s">
        <v>11</v>
      </c>
      <c r="H19" t="s">
        <v>12</v>
      </c>
      <c r="I19" t="s">
        <v>13</v>
      </c>
      <c r="J19">
        <v>16</v>
      </c>
      <c r="K19" t="s">
        <v>14</v>
      </c>
      <c r="L19">
        <v>0</v>
      </c>
      <c r="M19" t="s">
        <v>15</v>
      </c>
      <c r="N19">
        <v>0</v>
      </c>
      <c r="O19" t="s">
        <v>16</v>
      </c>
      <c r="P19">
        <v>0</v>
      </c>
      <c r="Q19" t="s">
        <v>17</v>
      </c>
      <c r="R19">
        <v>0</v>
      </c>
      <c r="S19" t="s">
        <v>18</v>
      </c>
      <c r="T19">
        <v>792</v>
      </c>
      <c r="U19" t="s">
        <v>19</v>
      </c>
      <c r="V19">
        <v>2</v>
      </c>
      <c r="W19" t="s">
        <v>20</v>
      </c>
      <c r="X19" t="b">
        <v>0</v>
      </c>
      <c r="Y19" t="s">
        <v>21</v>
      </c>
      <c r="Z19" t="b">
        <v>1</v>
      </c>
      <c r="AA19" t="s">
        <v>22</v>
      </c>
      <c r="AB19" t="s">
        <v>23</v>
      </c>
      <c r="AC19" t="s">
        <v>24</v>
      </c>
      <c r="AD19" t="s">
        <v>26</v>
      </c>
    </row>
    <row r="20" spans="1:30" x14ac:dyDescent="0.25">
      <c r="A20" s="1">
        <v>42146</v>
      </c>
      <c r="B20" s="2">
        <v>0.64923611111111112</v>
      </c>
      <c r="C20">
        <v>586</v>
      </c>
      <c r="D20" t="s">
        <v>0</v>
      </c>
      <c r="E20" t="s">
        <v>10</v>
      </c>
      <c r="F20" t="s">
        <v>0</v>
      </c>
      <c r="G20" t="s">
        <v>11</v>
      </c>
      <c r="H20" t="s">
        <v>12</v>
      </c>
      <c r="I20" t="s">
        <v>13</v>
      </c>
      <c r="J20">
        <v>17</v>
      </c>
      <c r="K20" t="s">
        <v>14</v>
      </c>
      <c r="L20">
        <v>0</v>
      </c>
      <c r="M20" t="s">
        <v>15</v>
      </c>
      <c r="N20">
        <v>0</v>
      </c>
      <c r="O20" t="s">
        <v>16</v>
      </c>
      <c r="P20">
        <v>0</v>
      </c>
      <c r="Q20" t="s">
        <v>17</v>
      </c>
      <c r="R20">
        <v>0</v>
      </c>
      <c r="S20" t="s">
        <v>18</v>
      </c>
      <c r="T20">
        <v>787</v>
      </c>
      <c r="U20" t="s">
        <v>19</v>
      </c>
      <c r="V20">
        <v>2</v>
      </c>
      <c r="W20" t="s">
        <v>20</v>
      </c>
      <c r="X20" t="b">
        <v>0</v>
      </c>
      <c r="Y20" t="s">
        <v>21</v>
      </c>
      <c r="Z20" t="b">
        <v>0</v>
      </c>
      <c r="AA20" t="s">
        <v>22</v>
      </c>
      <c r="AB20" t="s">
        <v>23</v>
      </c>
      <c r="AC20" t="s">
        <v>24</v>
      </c>
      <c r="AD20" t="s">
        <v>26</v>
      </c>
    </row>
    <row r="21" spans="1:30" x14ac:dyDescent="0.25">
      <c r="A21" s="1">
        <v>42146</v>
      </c>
      <c r="B21" s="2">
        <v>0.64927083333333335</v>
      </c>
      <c r="C21">
        <v>618</v>
      </c>
      <c r="D21" t="s">
        <v>0</v>
      </c>
      <c r="E21" t="s">
        <v>10</v>
      </c>
      <c r="F21" t="s">
        <v>0</v>
      </c>
      <c r="G21" t="s">
        <v>11</v>
      </c>
      <c r="H21" t="s">
        <v>12</v>
      </c>
      <c r="I21" t="s">
        <v>13</v>
      </c>
      <c r="J21">
        <v>18</v>
      </c>
      <c r="K21" t="s">
        <v>14</v>
      </c>
      <c r="L21">
        <v>0</v>
      </c>
      <c r="M21" t="s">
        <v>15</v>
      </c>
      <c r="N21">
        <v>0</v>
      </c>
      <c r="O21" t="s">
        <v>16</v>
      </c>
      <c r="P21">
        <v>0</v>
      </c>
      <c r="Q21" t="s">
        <v>17</v>
      </c>
      <c r="R21">
        <v>0</v>
      </c>
      <c r="S21" t="s">
        <v>18</v>
      </c>
      <c r="T21">
        <v>783</v>
      </c>
      <c r="U21" t="s">
        <v>19</v>
      </c>
      <c r="V21">
        <v>2</v>
      </c>
      <c r="W21" t="s">
        <v>20</v>
      </c>
      <c r="X21" t="b">
        <v>0</v>
      </c>
      <c r="Y21" t="s">
        <v>21</v>
      </c>
      <c r="Z21" t="b">
        <v>1</v>
      </c>
      <c r="AA21" t="s">
        <v>22</v>
      </c>
      <c r="AB21" t="s">
        <v>23</v>
      </c>
      <c r="AC21" t="s">
        <v>24</v>
      </c>
      <c r="AD21" t="s">
        <v>26</v>
      </c>
    </row>
    <row r="22" spans="1:30" x14ac:dyDescent="0.25">
      <c r="A22" s="1">
        <v>42146</v>
      </c>
      <c r="B22" s="2">
        <v>0.64937500000000004</v>
      </c>
      <c r="C22">
        <v>641</v>
      </c>
      <c r="D22" t="s">
        <v>0</v>
      </c>
      <c r="E22" t="s">
        <v>10</v>
      </c>
      <c r="F22" t="s">
        <v>0</v>
      </c>
      <c r="G22" t="s">
        <v>11</v>
      </c>
      <c r="H22" t="s">
        <v>12</v>
      </c>
      <c r="I22" t="s">
        <v>13</v>
      </c>
      <c r="J22">
        <v>19</v>
      </c>
      <c r="K22" t="s">
        <v>14</v>
      </c>
      <c r="L22">
        <v>0</v>
      </c>
      <c r="M22" t="s">
        <v>15</v>
      </c>
      <c r="N22">
        <v>0</v>
      </c>
      <c r="O22" t="s">
        <v>16</v>
      </c>
      <c r="P22">
        <v>0</v>
      </c>
      <c r="Q22" t="s">
        <v>17</v>
      </c>
      <c r="R22">
        <v>0</v>
      </c>
      <c r="S22" t="s">
        <v>18</v>
      </c>
      <c r="T22">
        <v>785</v>
      </c>
      <c r="U22" t="s">
        <v>19</v>
      </c>
      <c r="V22">
        <v>2</v>
      </c>
      <c r="W22" t="s">
        <v>20</v>
      </c>
      <c r="X22" t="b">
        <v>0</v>
      </c>
      <c r="Y22" t="s">
        <v>21</v>
      </c>
      <c r="Z22" t="b">
        <v>0</v>
      </c>
      <c r="AA22" t="s">
        <v>22</v>
      </c>
      <c r="AB22" t="s">
        <v>23</v>
      </c>
      <c r="AC22" t="s">
        <v>24</v>
      </c>
      <c r="AD22" t="s">
        <v>26</v>
      </c>
    </row>
    <row r="23" spans="1:30" x14ac:dyDescent="0.25">
      <c r="A23" s="1">
        <v>42146</v>
      </c>
      <c r="B23" s="2">
        <v>0.64940972222222226</v>
      </c>
      <c r="C23">
        <v>668</v>
      </c>
      <c r="D23" t="s">
        <v>0</v>
      </c>
      <c r="E23" t="s">
        <v>10</v>
      </c>
      <c r="F23" t="s">
        <v>0</v>
      </c>
      <c r="G23" t="s">
        <v>11</v>
      </c>
      <c r="H23" t="s">
        <v>12</v>
      </c>
      <c r="I23" t="s">
        <v>13</v>
      </c>
      <c r="J23">
        <v>20</v>
      </c>
      <c r="K23" t="s">
        <v>14</v>
      </c>
      <c r="L23">
        <v>0</v>
      </c>
      <c r="M23" t="s">
        <v>15</v>
      </c>
      <c r="N23">
        <v>0</v>
      </c>
      <c r="O23" t="s">
        <v>16</v>
      </c>
      <c r="P23">
        <v>0</v>
      </c>
      <c r="Q23" t="s">
        <v>17</v>
      </c>
      <c r="R23">
        <v>0</v>
      </c>
      <c r="S23" t="s">
        <v>18</v>
      </c>
      <c r="T23">
        <v>792</v>
      </c>
      <c r="U23" t="s">
        <v>19</v>
      </c>
      <c r="V23">
        <v>2</v>
      </c>
      <c r="W23" t="s">
        <v>20</v>
      </c>
      <c r="X23" t="b">
        <v>0</v>
      </c>
      <c r="Y23" t="s">
        <v>21</v>
      </c>
      <c r="Z23" t="b">
        <v>1</v>
      </c>
      <c r="AA23" t="s">
        <v>22</v>
      </c>
      <c r="AB23" t="s">
        <v>23</v>
      </c>
      <c r="AC23" t="s">
        <v>24</v>
      </c>
      <c r="AD23" t="s">
        <v>26</v>
      </c>
    </row>
    <row r="24" spans="1:30" x14ac:dyDescent="0.25">
      <c r="A24" s="1">
        <v>42146</v>
      </c>
      <c r="B24" s="2">
        <v>0.64956018518518521</v>
      </c>
      <c r="C24">
        <v>700</v>
      </c>
      <c r="D24" t="s">
        <v>0</v>
      </c>
      <c r="E24" t="s">
        <v>10</v>
      </c>
      <c r="F24" t="s">
        <v>0</v>
      </c>
      <c r="G24" t="s">
        <v>11</v>
      </c>
      <c r="H24" t="s">
        <v>12</v>
      </c>
      <c r="I24" t="s">
        <v>13</v>
      </c>
      <c r="J24">
        <v>21</v>
      </c>
      <c r="K24" t="s">
        <v>14</v>
      </c>
      <c r="L24">
        <v>0</v>
      </c>
      <c r="M24" t="s">
        <v>15</v>
      </c>
      <c r="N24">
        <v>0</v>
      </c>
      <c r="O24" t="s">
        <v>16</v>
      </c>
      <c r="P24">
        <v>0</v>
      </c>
      <c r="Q24" t="s">
        <v>17</v>
      </c>
      <c r="R24">
        <v>0</v>
      </c>
      <c r="S24" t="s">
        <v>18</v>
      </c>
      <c r="T24">
        <v>784</v>
      </c>
      <c r="U24" t="s">
        <v>19</v>
      </c>
      <c r="V24">
        <v>2</v>
      </c>
      <c r="W24" t="s">
        <v>20</v>
      </c>
      <c r="X24" t="b">
        <v>0</v>
      </c>
      <c r="Y24" t="s">
        <v>21</v>
      </c>
      <c r="Z24" t="b">
        <v>0</v>
      </c>
      <c r="AA24" t="s">
        <v>22</v>
      </c>
      <c r="AB24" t="s">
        <v>23</v>
      </c>
      <c r="AC24" t="s">
        <v>24</v>
      </c>
      <c r="AD24" t="s">
        <v>26</v>
      </c>
    </row>
    <row r="25" spans="1:30" x14ac:dyDescent="0.25">
      <c r="A25" s="1">
        <v>42146</v>
      </c>
      <c r="B25" s="2">
        <v>0.64959490740740744</v>
      </c>
      <c r="C25">
        <v>726</v>
      </c>
      <c r="D25" t="s">
        <v>0</v>
      </c>
      <c r="E25" t="s">
        <v>10</v>
      </c>
      <c r="F25" t="s">
        <v>0</v>
      </c>
      <c r="G25" t="s">
        <v>11</v>
      </c>
      <c r="H25" t="s">
        <v>12</v>
      </c>
      <c r="I25" t="s">
        <v>13</v>
      </c>
      <c r="J25">
        <v>22</v>
      </c>
      <c r="K25" t="s">
        <v>14</v>
      </c>
      <c r="L25">
        <v>0</v>
      </c>
      <c r="M25" t="s">
        <v>15</v>
      </c>
      <c r="N25">
        <v>0</v>
      </c>
      <c r="O25" t="s">
        <v>16</v>
      </c>
      <c r="P25">
        <v>0</v>
      </c>
      <c r="Q25" t="s">
        <v>17</v>
      </c>
      <c r="R25">
        <v>0</v>
      </c>
      <c r="S25" t="s">
        <v>18</v>
      </c>
      <c r="T25">
        <v>908</v>
      </c>
      <c r="U25" t="s">
        <v>19</v>
      </c>
      <c r="V25">
        <v>2</v>
      </c>
      <c r="W25" t="s">
        <v>20</v>
      </c>
      <c r="X25" t="b">
        <v>0</v>
      </c>
      <c r="Y25" t="s">
        <v>21</v>
      </c>
      <c r="Z25" t="b">
        <v>1</v>
      </c>
      <c r="AA25" t="s">
        <v>22</v>
      </c>
      <c r="AB25" t="s">
        <v>23</v>
      </c>
      <c r="AC25" t="s">
        <v>24</v>
      </c>
      <c r="AD25" t="s">
        <v>26</v>
      </c>
    </row>
    <row r="26" spans="1:30" x14ac:dyDescent="0.25">
      <c r="A26" s="1">
        <v>42146</v>
      </c>
      <c r="B26" s="2">
        <v>0.64962962962962967</v>
      </c>
      <c r="C26">
        <v>750</v>
      </c>
      <c r="D26" t="s">
        <v>0</v>
      </c>
      <c r="E26" t="s">
        <v>10</v>
      </c>
      <c r="F26" t="s">
        <v>0</v>
      </c>
      <c r="G26" t="s">
        <v>11</v>
      </c>
      <c r="H26" t="s">
        <v>12</v>
      </c>
      <c r="I26" t="s">
        <v>13</v>
      </c>
      <c r="J26">
        <v>23</v>
      </c>
      <c r="K26" t="s">
        <v>14</v>
      </c>
      <c r="L26">
        <v>0</v>
      </c>
      <c r="M26" t="s">
        <v>15</v>
      </c>
      <c r="N26">
        <v>0</v>
      </c>
      <c r="O26" t="s">
        <v>16</v>
      </c>
      <c r="P26">
        <v>0</v>
      </c>
      <c r="Q26" t="s">
        <v>17</v>
      </c>
      <c r="R26">
        <v>0</v>
      </c>
      <c r="S26" t="s">
        <v>18</v>
      </c>
      <c r="T26">
        <v>788</v>
      </c>
      <c r="U26" t="s">
        <v>19</v>
      </c>
      <c r="V26">
        <v>2</v>
      </c>
      <c r="W26" t="s">
        <v>20</v>
      </c>
      <c r="X26" t="b">
        <v>0</v>
      </c>
      <c r="Y26" t="s">
        <v>21</v>
      </c>
      <c r="Z26" t="b">
        <v>1</v>
      </c>
      <c r="AA26" t="s">
        <v>22</v>
      </c>
      <c r="AB26" t="s">
        <v>23</v>
      </c>
      <c r="AC26" t="s">
        <v>24</v>
      </c>
      <c r="AD26" t="s">
        <v>26</v>
      </c>
    </row>
    <row r="27" spans="1:30" x14ac:dyDescent="0.25">
      <c r="A27" s="1">
        <v>42146</v>
      </c>
      <c r="B27" s="2">
        <v>0.65060185185185182</v>
      </c>
      <c r="C27">
        <v>779</v>
      </c>
      <c r="D27" t="s">
        <v>0</v>
      </c>
      <c r="E27" t="s">
        <v>10</v>
      </c>
      <c r="F27" t="s">
        <v>0</v>
      </c>
      <c r="G27" t="s">
        <v>11</v>
      </c>
      <c r="H27" t="s">
        <v>12</v>
      </c>
      <c r="I27" t="s">
        <v>13</v>
      </c>
      <c r="J27">
        <v>24</v>
      </c>
      <c r="K27" t="s">
        <v>14</v>
      </c>
      <c r="L27">
        <v>0</v>
      </c>
      <c r="M27" t="s">
        <v>15</v>
      </c>
      <c r="N27">
        <v>0</v>
      </c>
      <c r="O27" t="s">
        <v>16</v>
      </c>
      <c r="P27">
        <v>0</v>
      </c>
      <c r="Q27" t="s">
        <v>17</v>
      </c>
      <c r="R27">
        <v>0</v>
      </c>
      <c r="S27" t="s">
        <v>18</v>
      </c>
      <c r="T27">
        <v>785</v>
      </c>
      <c r="U27" t="s">
        <v>19</v>
      </c>
      <c r="V27">
        <v>2</v>
      </c>
      <c r="W27" t="s">
        <v>20</v>
      </c>
      <c r="X27" t="b">
        <v>0</v>
      </c>
      <c r="Y27" t="s">
        <v>21</v>
      </c>
      <c r="Z27" t="b">
        <v>0</v>
      </c>
      <c r="AA27" t="s">
        <v>22</v>
      </c>
      <c r="AB27" t="s">
        <v>23</v>
      </c>
      <c r="AC27" t="s">
        <v>24</v>
      </c>
      <c r="AD27" t="s">
        <v>26</v>
      </c>
    </row>
    <row r="28" spans="1:30" x14ac:dyDescent="0.25">
      <c r="A28" s="1">
        <v>42146</v>
      </c>
      <c r="B28" s="2">
        <v>0.65063657407407405</v>
      </c>
      <c r="C28">
        <v>811</v>
      </c>
      <c r="D28" t="s">
        <v>0</v>
      </c>
      <c r="E28" t="s">
        <v>10</v>
      </c>
      <c r="F28" t="s">
        <v>0</v>
      </c>
      <c r="G28" t="s">
        <v>11</v>
      </c>
      <c r="H28" t="s">
        <v>12</v>
      </c>
      <c r="I28" t="s">
        <v>13</v>
      </c>
      <c r="J28">
        <v>25</v>
      </c>
      <c r="K28" t="s">
        <v>14</v>
      </c>
      <c r="L28">
        <v>0</v>
      </c>
      <c r="M28" t="s">
        <v>15</v>
      </c>
      <c r="N28">
        <v>0</v>
      </c>
      <c r="O28" t="s">
        <v>16</v>
      </c>
      <c r="P28">
        <v>0</v>
      </c>
      <c r="Q28" t="s">
        <v>17</v>
      </c>
      <c r="R28">
        <v>0</v>
      </c>
      <c r="S28" t="s">
        <v>18</v>
      </c>
      <c r="T28">
        <v>782</v>
      </c>
      <c r="U28" t="s">
        <v>19</v>
      </c>
      <c r="V28">
        <v>2</v>
      </c>
      <c r="W28" t="s">
        <v>20</v>
      </c>
      <c r="X28" t="b">
        <v>0</v>
      </c>
      <c r="Y28" t="s">
        <v>21</v>
      </c>
      <c r="Z28" t="b">
        <v>1</v>
      </c>
      <c r="AA28" t="s">
        <v>22</v>
      </c>
      <c r="AB28" t="s">
        <v>23</v>
      </c>
      <c r="AC28" t="s">
        <v>24</v>
      </c>
      <c r="AD28" t="s">
        <v>26</v>
      </c>
    </row>
    <row r="29" spans="1:30" x14ac:dyDescent="0.25">
      <c r="A29" s="1">
        <v>42146</v>
      </c>
      <c r="B29" s="2">
        <v>0.65067129629629628</v>
      </c>
      <c r="C29">
        <v>836</v>
      </c>
      <c r="D29" t="s">
        <v>0</v>
      </c>
      <c r="E29" t="s">
        <v>10</v>
      </c>
      <c r="F29" t="s">
        <v>0</v>
      </c>
      <c r="G29" t="s">
        <v>11</v>
      </c>
      <c r="H29" t="s">
        <v>12</v>
      </c>
      <c r="I29" t="s">
        <v>13</v>
      </c>
      <c r="J29">
        <v>26</v>
      </c>
      <c r="K29" t="s">
        <v>14</v>
      </c>
      <c r="L29">
        <v>0</v>
      </c>
      <c r="M29" t="s">
        <v>15</v>
      </c>
      <c r="N29">
        <v>0</v>
      </c>
      <c r="O29" t="s">
        <v>16</v>
      </c>
      <c r="P29">
        <v>0</v>
      </c>
      <c r="Q29" t="s">
        <v>17</v>
      </c>
      <c r="R29">
        <v>0</v>
      </c>
      <c r="S29" t="s">
        <v>18</v>
      </c>
      <c r="T29">
        <v>783</v>
      </c>
      <c r="U29" t="s">
        <v>19</v>
      </c>
      <c r="V29">
        <v>2</v>
      </c>
      <c r="W29" t="s">
        <v>20</v>
      </c>
      <c r="X29" t="b">
        <v>0</v>
      </c>
      <c r="Y29" t="s">
        <v>21</v>
      </c>
      <c r="Z29" t="b">
        <v>1</v>
      </c>
      <c r="AA29" t="s">
        <v>22</v>
      </c>
      <c r="AB29" t="s">
        <v>23</v>
      </c>
      <c r="AC29" t="s">
        <v>24</v>
      </c>
      <c r="AD29" t="s">
        <v>26</v>
      </c>
    </row>
    <row r="30" spans="1:30" x14ac:dyDescent="0.25">
      <c r="A30" s="1">
        <v>42146</v>
      </c>
      <c r="B30" s="2">
        <v>0.65077546296296296</v>
      </c>
      <c r="C30">
        <v>864</v>
      </c>
      <c r="D30" t="s">
        <v>0</v>
      </c>
      <c r="E30" t="s">
        <v>10</v>
      </c>
      <c r="F30" t="s">
        <v>0</v>
      </c>
      <c r="G30" t="s">
        <v>11</v>
      </c>
      <c r="H30" t="s">
        <v>12</v>
      </c>
      <c r="I30" t="s">
        <v>13</v>
      </c>
      <c r="J30">
        <v>27</v>
      </c>
      <c r="K30" t="s">
        <v>14</v>
      </c>
      <c r="L30">
        <v>0</v>
      </c>
      <c r="M30" t="s">
        <v>15</v>
      </c>
      <c r="N30">
        <v>0</v>
      </c>
      <c r="O30" t="s">
        <v>16</v>
      </c>
      <c r="P30">
        <v>0</v>
      </c>
      <c r="Q30" t="s">
        <v>17</v>
      </c>
      <c r="R30">
        <v>0</v>
      </c>
      <c r="S30" t="s">
        <v>18</v>
      </c>
      <c r="T30">
        <v>788</v>
      </c>
      <c r="U30" t="s">
        <v>19</v>
      </c>
      <c r="V30">
        <v>2</v>
      </c>
      <c r="W30" t="s">
        <v>20</v>
      </c>
      <c r="X30" t="b">
        <v>0</v>
      </c>
      <c r="Y30" t="s">
        <v>21</v>
      </c>
      <c r="Z30" t="b">
        <v>0</v>
      </c>
      <c r="AA30" t="s">
        <v>22</v>
      </c>
      <c r="AB30" t="s">
        <v>23</v>
      </c>
      <c r="AC30" t="s">
        <v>24</v>
      </c>
      <c r="AD30" t="s">
        <v>26</v>
      </c>
    </row>
    <row r="31" spans="1:30" x14ac:dyDescent="0.25">
      <c r="A31" s="1">
        <v>42146</v>
      </c>
      <c r="B31" s="2">
        <v>0.65081018518518519</v>
      </c>
      <c r="C31">
        <v>891</v>
      </c>
      <c r="D31" t="s">
        <v>0</v>
      </c>
      <c r="E31" t="s">
        <v>10</v>
      </c>
      <c r="F31" t="s">
        <v>0</v>
      </c>
      <c r="G31" t="s">
        <v>11</v>
      </c>
      <c r="H31" t="s">
        <v>12</v>
      </c>
      <c r="I31" t="s">
        <v>13</v>
      </c>
      <c r="J31">
        <v>28</v>
      </c>
      <c r="K31" t="s">
        <v>14</v>
      </c>
      <c r="L31">
        <v>0</v>
      </c>
      <c r="M31" t="s">
        <v>15</v>
      </c>
      <c r="N31">
        <v>0</v>
      </c>
      <c r="O31" t="s">
        <v>16</v>
      </c>
      <c r="P31">
        <v>0</v>
      </c>
      <c r="Q31" t="s">
        <v>17</v>
      </c>
      <c r="R31">
        <v>0</v>
      </c>
      <c r="S31" t="s">
        <v>18</v>
      </c>
      <c r="T31">
        <v>792</v>
      </c>
      <c r="U31" t="s">
        <v>19</v>
      </c>
      <c r="V31">
        <v>2</v>
      </c>
      <c r="W31" t="s">
        <v>20</v>
      </c>
      <c r="X31" t="b">
        <v>0</v>
      </c>
      <c r="Y31" t="s">
        <v>21</v>
      </c>
      <c r="Z31" t="b">
        <v>1</v>
      </c>
      <c r="AA31" t="s">
        <v>22</v>
      </c>
      <c r="AB31" t="s">
        <v>23</v>
      </c>
      <c r="AC31" t="s">
        <v>24</v>
      </c>
      <c r="AD31" t="s">
        <v>26</v>
      </c>
    </row>
    <row r="32" spans="1:30" x14ac:dyDescent="0.25">
      <c r="A32" s="1">
        <v>42146</v>
      </c>
      <c r="B32" s="2">
        <v>0.65126157407407403</v>
      </c>
      <c r="C32">
        <v>921</v>
      </c>
      <c r="D32" t="s">
        <v>0</v>
      </c>
      <c r="E32" t="s">
        <v>10</v>
      </c>
      <c r="F32" t="s">
        <v>0</v>
      </c>
      <c r="G32" t="s">
        <v>11</v>
      </c>
      <c r="H32" t="s">
        <v>12</v>
      </c>
      <c r="I32" t="s">
        <v>13</v>
      </c>
      <c r="J32">
        <v>29</v>
      </c>
      <c r="K32" t="s">
        <v>14</v>
      </c>
      <c r="L32">
        <v>0</v>
      </c>
      <c r="M32" t="s">
        <v>15</v>
      </c>
      <c r="N32">
        <v>0</v>
      </c>
      <c r="O32" t="s">
        <v>16</v>
      </c>
      <c r="P32">
        <v>0</v>
      </c>
      <c r="Q32" t="s">
        <v>17</v>
      </c>
      <c r="R32">
        <v>0</v>
      </c>
      <c r="S32" t="s">
        <v>18</v>
      </c>
      <c r="T32">
        <v>789</v>
      </c>
      <c r="U32" t="s">
        <v>19</v>
      </c>
      <c r="V32">
        <v>2</v>
      </c>
      <c r="W32" t="s">
        <v>20</v>
      </c>
      <c r="X32" t="b">
        <v>0</v>
      </c>
      <c r="Y32" t="s">
        <v>21</v>
      </c>
      <c r="Z32" t="b">
        <v>0</v>
      </c>
      <c r="AA32" t="s">
        <v>22</v>
      </c>
      <c r="AB32" t="s">
        <v>23</v>
      </c>
      <c r="AC32" t="s">
        <v>24</v>
      </c>
      <c r="AD32" t="s">
        <v>26</v>
      </c>
    </row>
    <row r="33" spans="1:30" x14ac:dyDescent="0.25">
      <c r="A33" s="1">
        <v>42146</v>
      </c>
      <c r="B33" s="2">
        <v>0.65130787037037041</v>
      </c>
      <c r="C33">
        <v>944</v>
      </c>
      <c r="D33" t="s">
        <v>0</v>
      </c>
      <c r="E33" t="s">
        <v>10</v>
      </c>
      <c r="F33" t="s">
        <v>0</v>
      </c>
      <c r="G33" t="s">
        <v>11</v>
      </c>
      <c r="H33" t="s">
        <v>12</v>
      </c>
      <c r="I33" t="s">
        <v>13</v>
      </c>
      <c r="J33">
        <v>30</v>
      </c>
      <c r="K33" t="s">
        <v>14</v>
      </c>
      <c r="L33">
        <v>0</v>
      </c>
      <c r="M33" t="s">
        <v>15</v>
      </c>
      <c r="N33">
        <v>0</v>
      </c>
      <c r="O33" t="s">
        <v>16</v>
      </c>
      <c r="P33">
        <v>0</v>
      </c>
      <c r="Q33" t="s">
        <v>17</v>
      </c>
      <c r="R33">
        <v>0</v>
      </c>
      <c r="S33" t="s">
        <v>18</v>
      </c>
      <c r="T33">
        <v>785</v>
      </c>
      <c r="U33" t="s">
        <v>19</v>
      </c>
      <c r="V33">
        <v>2</v>
      </c>
      <c r="W33" t="s">
        <v>20</v>
      </c>
      <c r="X33" t="b">
        <v>0</v>
      </c>
      <c r="Y33" t="s">
        <v>21</v>
      </c>
      <c r="Z33" t="b">
        <v>0</v>
      </c>
      <c r="AA33" t="s">
        <v>22</v>
      </c>
      <c r="AB33" t="s">
        <v>23</v>
      </c>
      <c r="AC33" t="s">
        <v>24</v>
      </c>
      <c r="AD33" t="s">
        <v>26</v>
      </c>
    </row>
    <row r="34" spans="1:30" x14ac:dyDescent="0.25">
      <c r="A34" s="1">
        <v>42146</v>
      </c>
      <c r="B34" s="2">
        <v>0.65134259259259253</v>
      </c>
      <c r="C34">
        <v>973</v>
      </c>
      <c r="D34" t="s">
        <v>0</v>
      </c>
      <c r="E34" t="s">
        <v>10</v>
      </c>
      <c r="F34" t="s">
        <v>0</v>
      </c>
      <c r="G34" t="s">
        <v>11</v>
      </c>
      <c r="H34" t="s">
        <v>12</v>
      </c>
      <c r="I34" t="s">
        <v>13</v>
      </c>
      <c r="J34">
        <v>31</v>
      </c>
      <c r="K34" t="s">
        <v>14</v>
      </c>
      <c r="L34">
        <v>0</v>
      </c>
      <c r="M34" t="s">
        <v>15</v>
      </c>
      <c r="N34">
        <v>0</v>
      </c>
      <c r="O34" t="s">
        <v>16</v>
      </c>
      <c r="P34">
        <v>0</v>
      </c>
      <c r="Q34" t="s">
        <v>17</v>
      </c>
      <c r="R34">
        <v>0</v>
      </c>
      <c r="S34" t="s">
        <v>18</v>
      </c>
      <c r="T34">
        <v>786</v>
      </c>
      <c r="U34" t="s">
        <v>19</v>
      </c>
      <c r="V34">
        <v>2</v>
      </c>
      <c r="W34" t="s">
        <v>20</v>
      </c>
      <c r="X34" t="b">
        <v>0</v>
      </c>
      <c r="Y34" t="s">
        <v>21</v>
      </c>
      <c r="Z34" t="b">
        <v>1</v>
      </c>
      <c r="AA34" t="s">
        <v>22</v>
      </c>
      <c r="AB34" t="s">
        <v>23</v>
      </c>
      <c r="AC34" t="s">
        <v>24</v>
      </c>
      <c r="AD34" t="s">
        <v>26</v>
      </c>
    </row>
    <row r="35" spans="1:30" x14ac:dyDescent="0.25">
      <c r="A35" s="1">
        <v>42146</v>
      </c>
      <c r="B35" s="2">
        <v>0.65167824074074077</v>
      </c>
      <c r="C35">
        <v>5</v>
      </c>
      <c r="D35" t="s">
        <v>0</v>
      </c>
      <c r="E35" t="s">
        <v>10</v>
      </c>
      <c r="F35" t="s">
        <v>0</v>
      </c>
      <c r="G35" t="s">
        <v>11</v>
      </c>
      <c r="H35" t="s">
        <v>12</v>
      </c>
      <c r="I35" t="s">
        <v>13</v>
      </c>
      <c r="J35">
        <v>32</v>
      </c>
      <c r="K35" t="s">
        <v>14</v>
      </c>
      <c r="L35">
        <v>0</v>
      </c>
      <c r="M35" t="s">
        <v>15</v>
      </c>
      <c r="N35">
        <v>0</v>
      </c>
      <c r="O35" t="s">
        <v>16</v>
      </c>
      <c r="P35">
        <v>0</v>
      </c>
      <c r="Q35" t="s">
        <v>17</v>
      </c>
      <c r="R35">
        <v>0</v>
      </c>
      <c r="S35" t="s">
        <v>18</v>
      </c>
      <c r="T35">
        <v>791</v>
      </c>
      <c r="U35" t="s">
        <v>19</v>
      </c>
      <c r="V35">
        <v>2</v>
      </c>
      <c r="W35" t="s">
        <v>20</v>
      </c>
      <c r="X35" t="b">
        <v>0</v>
      </c>
      <c r="Y35" t="s">
        <v>21</v>
      </c>
      <c r="Z35" t="b">
        <v>0</v>
      </c>
      <c r="AA35" t="s">
        <v>22</v>
      </c>
      <c r="AB35" t="s">
        <v>23</v>
      </c>
      <c r="AC35" t="s">
        <v>24</v>
      </c>
      <c r="AD35" t="s">
        <v>26</v>
      </c>
    </row>
    <row r="36" spans="1:30" x14ac:dyDescent="0.25">
      <c r="A36" s="1">
        <v>42146</v>
      </c>
      <c r="B36" s="2">
        <v>0.65171296296296299</v>
      </c>
      <c r="C36">
        <v>32</v>
      </c>
      <c r="D36" t="s">
        <v>0</v>
      </c>
      <c r="E36" t="s">
        <v>10</v>
      </c>
      <c r="F36" t="s">
        <v>0</v>
      </c>
      <c r="G36" t="s">
        <v>11</v>
      </c>
      <c r="H36" t="s">
        <v>12</v>
      </c>
      <c r="I36" t="s">
        <v>13</v>
      </c>
      <c r="J36">
        <v>33</v>
      </c>
      <c r="K36" t="s">
        <v>14</v>
      </c>
      <c r="L36">
        <v>0</v>
      </c>
      <c r="M36" t="s">
        <v>15</v>
      </c>
      <c r="N36">
        <v>0</v>
      </c>
      <c r="O36" t="s">
        <v>16</v>
      </c>
      <c r="P36">
        <v>0</v>
      </c>
      <c r="Q36" t="s">
        <v>17</v>
      </c>
      <c r="R36">
        <v>0</v>
      </c>
      <c r="S36" t="s">
        <v>18</v>
      </c>
      <c r="T36">
        <v>786</v>
      </c>
      <c r="U36" t="s">
        <v>19</v>
      </c>
      <c r="V36">
        <v>2</v>
      </c>
      <c r="W36" t="s">
        <v>20</v>
      </c>
      <c r="X36" t="b">
        <v>0</v>
      </c>
      <c r="Y36" t="s">
        <v>21</v>
      </c>
      <c r="Z36" t="b">
        <v>1</v>
      </c>
      <c r="AA36" t="s">
        <v>22</v>
      </c>
      <c r="AB36" t="s">
        <v>23</v>
      </c>
      <c r="AC36" t="s">
        <v>24</v>
      </c>
      <c r="AD36" t="s">
        <v>26</v>
      </c>
    </row>
    <row r="37" spans="1:30" x14ac:dyDescent="0.25">
      <c r="A37" s="1">
        <v>42146</v>
      </c>
      <c r="B37" s="2">
        <v>0.65225694444444449</v>
      </c>
      <c r="C37">
        <v>55</v>
      </c>
      <c r="D37" t="s">
        <v>0</v>
      </c>
      <c r="E37" t="s">
        <v>10</v>
      </c>
      <c r="F37" t="s">
        <v>0</v>
      </c>
      <c r="G37" t="s">
        <v>11</v>
      </c>
      <c r="H37" t="s">
        <v>12</v>
      </c>
      <c r="I37" t="s">
        <v>13</v>
      </c>
      <c r="J37">
        <v>34</v>
      </c>
      <c r="K37" t="s">
        <v>14</v>
      </c>
      <c r="L37">
        <v>0</v>
      </c>
      <c r="M37" t="s">
        <v>15</v>
      </c>
      <c r="N37">
        <v>0</v>
      </c>
      <c r="O37" t="s">
        <v>16</v>
      </c>
      <c r="P37">
        <v>0</v>
      </c>
      <c r="Q37" t="s">
        <v>17</v>
      </c>
      <c r="R37">
        <v>0</v>
      </c>
      <c r="S37" t="s">
        <v>18</v>
      </c>
      <c r="T37">
        <v>789</v>
      </c>
      <c r="U37" t="s">
        <v>19</v>
      </c>
      <c r="V37">
        <v>2</v>
      </c>
      <c r="W37" t="s">
        <v>20</v>
      </c>
      <c r="X37" t="b">
        <v>0</v>
      </c>
      <c r="Y37" t="s">
        <v>21</v>
      </c>
      <c r="Z37" t="b">
        <v>0</v>
      </c>
      <c r="AA37" t="s">
        <v>22</v>
      </c>
      <c r="AB37" t="s">
        <v>23</v>
      </c>
      <c r="AC37" t="s">
        <v>24</v>
      </c>
      <c r="AD37" t="s">
        <v>26</v>
      </c>
    </row>
    <row r="38" spans="1:30" x14ac:dyDescent="0.25">
      <c r="A38" s="1">
        <v>42146</v>
      </c>
      <c r="B38" s="2">
        <v>0.65225694444444449</v>
      </c>
      <c r="C38">
        <v>130</v>
      </c>
      <c r="D38" t="s">
        <v>0</v>
      </c>
      <c r="E38" t="s">
        <v>10</v>
      </c>
      <c r="F38" t="s">
        <v>0</v>
      </c>
      <c r="G38" t="s">
        <v>11</v>
      </c>
      <c r="H38" t="s">
        <v>12</v>
      </c>
      <c r="I38" t="s">
        <v>13</v>
      </c>
      <c r="J38">
        <v>34</v>
      </c>
      <c r="K38" t="s">
        <v>14</v>
      </c>
      <c r="L38">
        <v>0</v>
      </c>
      <c r="M38" t="s">
        <v>15</v>
      </c>
      <c r="N38">
        <v>1</v>
      </c>
      <c r="O38" t="s">
        <v>16</v>
      </c>
      <c r="P38">
        <v>0</v>
      </c>
      <c r="Q38" t="s">
        <v>17</v>
      </c>
      <c r="R38">
        <v>0</v>
      </c>
      <c r="S38" t="s">
        <v>18</v>
      </c>
      <c r="T38">
        <v>532</v>
      </c>
      <c r="U38" t="s">
        <v>19</v>
      </c>
      <c r="V38">
        <v>2</v>
      </c>
      <c r="W38" t="s">
        <v>20</v>
      </c>
      <c r="X38" t="b">
        <v>0</v>
      </c>
      <c r="Y38" t="s">
        <v>21</v>
      </c>
      <c r="Z38" t="b">
        <v>1</v>
      </c>
      <c r="AA38" t="s">
        <v>22</v>
      </c>
      <c r="AB38" t="s">
        <v>23</v>
      </c>
      <c r="AC38" t="s">
        <v>24</v>
      </c>
      <c r="AD38" t="s">
        <v>26</v>
      </c>
    </row>
    <row r="39" spans="1:30" x14ac:dyDescent="0.25">
      <c r="A39" s="1">
        <v>42146</v>
      </c>
      <c r="B39" s="2">
        <v>0.65251157407407401</v>
      </c>
      <c r="C39">
        <v>84</v>
      </c>
      <c r="D39" t="s">
        <v>0</v>
      </c>
      <c r="E39" t="s">
        <v>10</v>
      </c>
      <c r="F39" t="s">
        <v>0</v>
      </c>
      <c r="G39" t="s">
        <v>11</v>
      </c>
      <c r="H39" t="s">
        <v>12</v>
      </c>
      <c r="I39" t="s">
        <v>13</v>
      </c>
      <c r="J39">
        <v>35</v>
      </c>
      <c r="K39" t="s">
        <v>14</v>
      </c>
      <c r="L39">
        <v>0</v>
      </c>
      <c r="M39" t="s">
        <v>15</v>
      </c>
      <c r="N39">
        <v>1</v>
      </c>
      <c r="O39" t="s">
        <v>16</v>
      </c>
      <c r="P39">
        <v>0</v>
      </c>
      <c r="Q39" t="s">
        <v>17</v>
      </c>
      <c r="R39">
        <v>0</v>
      </c>
      <c r="S39" t="s">
        <v>18</v>
      </c>
      <c r="T39">
        <v>790</v>
      </c>
      <c r="U39" t="s">
        <v>19</v>
      </c>
      <c r="V39">
        <v>2</v>
      </c>
      <c r="W39" t="s">
        <v>20</v>
      </c>
      <c r="X39" t="b">
        <v>0</v>
      </c>
      <c r="Y39" t="s">
        <v>21</v>
      </c>
      <c r="Z39" t="b">
        <v>0</v>
      </c>
      <c r="AA39" t="s">
        <v>22</v>
      </c>
      <c r="AB39" t="s">
        <v>23</v>
      </c>
      <c r="AC39" t="s">
        <v>24</v>
      </c>
      <c r="AD39" t="s">
        <v>26</v>
      </c>
    </row>
    <row r="40" spans="1:30" x14ac:dyDescent="0.25">
      <c r="A40" s="1">
        <v>42146</v>
      </c>
      <c r="B40" s="2">
        <v>0.65254629629629635</v>
      </c>
      <c r="C40">
        <v>115</v>
      </c>
      <c r="D40" t="s">
        <v>0</v>
      </c>
      <c r="E40" t="s">
        <v>10</v>
      </c>
      <c r="F40" t="s">
        <v>0</v>
      </c>
      <c r="G40" t="s">
        <v>11</v>
      </c>
      <c r="H40" t="s">
        <v>12</v>
      </c>
      <c r="I40" t="s">
        <v>13</v>
      </c>
      <c r="J40">
        <v>36</v>
      </c>
      <c r="K40" t="s">
        <v>14</v>
      </c>
      <c r="L40">
        <v>0</v>
      </c>
      <c r="M40" t="s">
        <v>15</v>
      </c>
      <c r="N40">
        <v>1</v>
      </c>
      <c r="O40" t="s">
        <v>16</v>
      </c>
      <c r="P40">
        <v>0</v>
      </c>
      <c r="Q40" t="s">
        <v>17</v>
      </c>
      <c r="R40">
        <v>0</v>
      </c>
      <c r="S40" t="s">
        <v>18</v>
      </c>
      <c r="T40">
        <v>783</v>
      </c>
      <c r="U40" t="s">
        <v>19</v>
      </c>
      <c r="V40">
        <v>2</v>
      </c>
      <c r="W40" t="s">
        <v>20</v>
      </c>
      <c r="X40" t="b">
        <v>0</v>
      </c>
      <c r="Y40" t="s">
        <v>21</v>
      </c>
      <c r="Z40" t="b">
        <v>1</v>
      </c>
      <c r="AA40" t="s">
        <v>22</v>
      </c>
      <c r="AB40" t="s">
        <v>23</v>
      </c>
      <c r="AC40" t="s">
        <v>24</v>
      </c>
      <c r="AD40" t="s">
        <v>26</v>
      </c>
    </row>
    <row r="41" spans="1:30" x14ac:dyDescent="0.25">
      <c r="A41" s="1">
        <v>42146</v>
      </c>
      <c r="B41" s="2">
        <v>0.65258101851851846</v>
      </c>
      <c r="C41">
        <v>138</v>
      </c>
      <c r="D41" t="s">
        <v>0</v>
      </c>
      <c r="E41" t="s">
        <v>10</v>
      </c>
      <c r="F41" t="s">
        <v>0</v>
      </c>
      <c r="G41" t="s">
        <v>11</v>
      </c>
      <c r="H41" t="s">
        <v>12</v>
      </c>
      <c r="I41" t="s">
        <v>13</v>
      </c>
      <c r="J41">
        <v>37</v>
      </c>
      <c r="K41" t="s">
        <v>14</v>
      </c>
      <c r="L41">
        <v>0</v>
      </c>
      <c r="M41" t="s">
        <v>15</v>
      </c>
      <c r="N41">
        <v>1</v>
      </c>
      <c r="O41" t="s">
        <v>16</v>
      </c>
      <c r="P41">
        <v>0</v>
      </c>
      <c r="Q41" t="s">
        <v>17</v>
      </c>
      <c r="R41">
        <v>0</v>
      </c>
      <c r="S41" t="s">
        <v>18</v>
      </c>
      <c r="T41">
        <v>783</v>
      </c>
      <c r="U41" t="s">
        <v>19</v>
      </c>
      <c r="V41">
        <v>2</v>
      </c>
      <c r="W41" t="s">
        <v>20</v>
      </c>
      <c r="X41" t="b">
        <v>0</v>
      </c>
      <c r="Y41" t="s">
        <v>21</v>
      </c>
      <c r="Z41" t="b">
        <v>1</v>
      </c>
      <c r="AA41" t="s">
        <v>22</v>
      </c>
      <c r="AB41" t="s">
        <v>23</v>
      </c>
      <c r="AC41" t="s">
        <v>24</v>
      </c>
      <c r="AD41" t="s">
        <v>26</v>
      </c>
    </row>
    <row r="42" spans="1:30" x14ac:dyDescent="0.25">
      <c r="A42" s="1">
        <v>42146</v>
      </c>
      <c r="B42" s="2">
        <v>0.6529166666666667</v>
      </c>
      <c r="C42">
        <v>167</v>
      </c>
      <c r="D42" t="s">
        <v>0</v>
      </c>
      <c r="E42" t="s">
        <v>10</v>
      </c>
      <c r="F42" t="s">
        <v>0</v>
      </c>
      <c r="G42" t="s">
        <v>11</v>
      </c>
      <c r="H42" t="s">
        <v>12</v>
      </c>
      <c r="I42" t="s">
        <v>13</v>
      </c>
      <c r="J42">
        <v>38</v>
      </c>
      <c r="K42" t="s">
        <v>14</v>
      </c>
      <c r="L42">
        <v>0</v>
      </c>
      <c r="M42" t="s">
        <v>15</v>
      </c>
      <c r="N42">
        <v>1</v>
      </c>
      <c r="O42" t="s">
        <v>16</v>
      </c>
      <c r="P42">
        <v>0</v>
      </c>
      <c r="Q42" t="s">
        <v>17</v>
      </c>
      <c r="R42">
        <v>0</v>
      </c>
      <c r="S42" t="s">
        <v>18</v>
      </c>
      <c r="T42">
        <v>1023</v>
      </c>
      <c r="U42" t="s">
        <v>19</v>
      </c>
      <c r="V42">
        <v>2</v>
      </c>
      <c r="W42" t="s">
        <v>20</v>
      </c>
      <c r="X42" t="b">
        <v>0</v>
      </c>
      <c r="Y42" t="s">
        <v>21</v>
      </c>
      <c r="Z42" t="b">
        <v>0</v>
      </c>
      <c r="AA42" t="s">
        <v>22</v>
      </c>
      <c r="AB42" t="s">
        <v>23</v>
      </c>
      <c r="AC42" t="s">
        <v>24</v>
      </c>
      <c r="AD42" t="s">
        <v>26</v>
      </c>
    </row>
    <row r="43" spans="1:30" x14ac:dyDescent="0.25">
      <c r="A43" s="1">
        <v>42146</v>
      </c>
      <c r="B43" s="2">
        <v>0.65295138888888882</v>
      </c>
      <c r="C43">
        <v>200</v>
      </c>
      <c r="D43" t="s">
        <v>0</v>
      </c>
      <c r="E43" t="s">
        <v>10</v>
      </c>
      <c r="F43" t="s">
        <v>0</v>
      </c>
      <c r="G43" t="s">
        <v>11</v>
      </c>
      <c r="H43" t="s">
        <v>12</v>
      </c>
      <c r="I43" t="s">
        <v>13</v>
      </c>
      <c r="J43">
        <v>39</v>
      </c>
      <c r="K43" t="s">
        <v>14</v>
      </c>
      <c r="L43">
        <v>0</v>
      </c>
      <c r="M43" t="s">
        <v>15</v>
      </c>
      <c r="N43">
        <v>1</v>
      </c>
      <c r="O43" t="s">
        <v>16</v>
      </c>
      <c r="P43">
        <v>0</v>
      </c>
      <c r="Q43" t="s">
        <v>17</v>
      </c>
      <c r="R43">
        <v>0</v>
      </c>
      <c r="S43" t="s">
        <v>18</v>
      </c>
      <c r="T43">
        <v>1023</v>
      </c>
      <c r="U43" t="s">
        <v>19</v>
      </c>
      <c r="V43">
        <v>2</v>
      </c>
      <c r="W43" t="s">
        <v>20</v>
      </c>
      <c r="X43" t="b">
        <v>0</v>
      </c>
      <c r="Y43" t="s">
        <v>21</v>
      </c>
      <c r="Z43" t="b">
        <v>1</v>
      </c>
      <c r="AA43" t="s">
        <v>22</v>
      </c>
      <c r="AB43" t="s">
        <v>23</v>
      </c>
      <c r="AC43" t="s">
        <v>24</v>
      </c>
      <c r="AD43" t="s">
        <v>26</v>
      </c>
    </row>
    <row r="44" spans="1:30" x14ac:dyDescent="0.25">
      <c r="A44" s="1">
        <v>42146</v>
      </c>
      <c r="B44" s="2">
        <v>0.65312500000000007</v>
      </c>
      <c r="C44">
        <v>226</v>
      </c>
      <c r="D44" t="s">
        <v>0</v>
      </c>
      <c r="E44" t="s">
        <v>10</v>
      </c>
      <c r="F44" t="s">
        <v>0</v>
      </c>
      <c r="G44" t="s">
        <v>11</v>
      </c>
      <c r="H44" t="s">
        <v>12</v>
      </c>
      <c r="I44" t="s">
        <v>13</v>
      </c>
      <c r="J44">
        <v>40</v>
      </c>
      <c r="K44" t="s">
        <v>14</v>
      </c>
      <c r="L44">
        <v>0</v>
      </c>
      <c r="M44" t="s">
        <v>15</v>
      </c>
      <c r="N44">
        <v>1</v>
      </c>
      <c r="O44" t="s">
        <v>16</v>
      </c>
      <c r="P44">
        <v>0</v>
      </c>
      <c r="Q44" t="s">
        <v>17</v>
      </c>
      <c r="R44">
        <v>0</v>
      </c>
      <c r="S44" t="s">
        <v>18</v>
      </c>
      <c r="T44">
        <v>1023</v>
      </c>
      <c r="U44" t="s">
        <v>19</v>
      </c>
      <c r="V44">
        <v>2</v>
      </c>
      <c r="W44" t="s">
        <v>20</v>
      </c>
      <c r="X44" t="b">
        <v>0</v>
      </c>
      <c r="Y44" t="s">
        <v>21</v>
      </c>
      <c r="Z44" t="b">
        <v>0</v>
      </c>
      <c r="AA44" t="s">
        <v>22</v>
      </c>
      <c r="AB44" t="s">
        <v>23</v>
      </c>
      <c r="AC44" t="s">
        <v>24</v>
      </c>
      <c r="AD44" t="s">
        <v>26</v>
      </c>
    </row>
    <row r="45" spans="1:30" x14ac:dyDescent="0.25">
      <c r="A45" s="1">
        <v>42146</v>
      </c>
      <c r="B45" s="2">
        <v>0.65315972222222218</v>
      </c>
      <c r="C45">
        <v>250</v>
      </c>
      <c r="D45" t="s">
        <v>0</v>
      </c>
      <c r="E45" t="s">
        <v>10</v>
      </c>
      <c r="F45" t="s">
        <v>0</v>
      </c>
      <c r="G45" t="s">
        <v>11</v>
      </c>
      <c r="H45" t="s">
        <v>12</v>
      </c>
      <c r="I45" t="s">
        <v>13</v>
      </c>
      <c r="J45">
        <v>41</v>
      </c>
      <c r="K45" t="s">
        <v>14</v>
      </c>
      <c r="L45">
        <v>0</v>
      </c>
      <c r="M45" t="s">
        <v>15</v>
      </c>
      <c r="N45">
        <v>1</v>
      </c>
      <c r="O45" t="s">
        <v>16</v>
      </c>
      <c r="P45">
        <v>0</v>
      </c>
      <c r="Q45" t="s">
        <v>17</v>
      </c>
      <c r="R45">
        <v>0</v>
      </c>
      <c r="S45" t="s">
        <v>18</v>
      </c>
      <c r="T45">
        <v>791</v>
      </c>
      <c r="U45" t="s">
        <v>19</v>
      </c>
      <c r="V45">
        <v>2</v>
      </c>
      <c r="W45" t="s">
        <v>20</v>
      </c>
      <c r="X45" t="b">
        <v>0</v>
      </c>
      <c r="Y45" t="s">
        <v>21</v>
      </c>
      <c r="Z45" t="b">
        <v>1</v>
      </c>
      <c r="AA45" t="s">
        <v>22</v>
      </c>
      <c r="AB45" t="s">
        <v>23</v>
      </c>
      <c r="AC45" t="s">
        <v>24</v>
      </c>
      <c r="AD45" t="s">
        <v>26</v>
      </c>
    </row>
    <row r="46" spans="1:30" x14ac:dyDescent="0.25">
      <c r="A46" s="1">
        <v>42146</v>
      </c>
      <c r="B46" s="2">
        <v>0.65328703703703705</v>
      </c>
      <c r="C46">
        <v>276</v>
      </c>
      <c r="D46" t="s">
        <v>0</v>
      </c>
      <c r="E46" t="s">
        <v>10</v>
      </c>
      <c r="F46" t="s">
        <v>0</v>
      </c>
      <c r="G46" t="s">
        <v>11</v>
      </c>
      <c r="H46" t="s">
        <v>12</v>
      </c>
      <c r="I46" t="s">
        <v>13</v>
      </c>
      <c r="J46">
        <v>42</v>
      </c>
      <c r="K46" t="s">
        <v>14</v>
      </c>
      <c r="L46">
        <v>0</v>
      </c>
      <c r="M46" t="s">
        <v>15</v>
      </c>
      <c r="N46">
        <v>1</v>
      </c>
      <c r="O46" t="s">
        <v>16</v>
      </c>
      <c r="P46">
        <v>0</v>
      </c>
      <c r="Q46" t="s">
        <v>17</v>
      </c>
      <c r="R46">
        <v>0</v>
      </c>
      <c r="S46" t="s">
        <v>18</v>
      </c>
      <c r="T46">
        <v>787</v>
      </c>
      <c r="U46" t="s">
        <v>19</v>
      </c>
      <c r="V46">
        <v>2</v>
      </c>
      <c r="W46" t="s">
        <v>20</v>
      </c>
      <c r="X46" t="b">
        <v>0</v>
      </c>
      <c r="Y46" t="s">
        <v>21</v>
      </c>
      <c r="Z46" t="b">
        <v>0</v>
      </c>
      <c r="AA46" t="s">
        <v>22</v>
      </c>
      <c r="AB46" t="s">
        <v>23</v>
      </c>
      <c r="AC46" t="s">
        <v>24</v>
      </c>
      <c r="AD46" t="s">
        <v>26</v>
      </c>
    </row>
    <row r="47" spans="1:30" x14ac:dyDescent="0.25">
      <c r="A47" s="1">
        <v>42146</v>
      </c>
      <c r="B47" s="2">
        <v>0.65332175925925928</v>
      </c>
      <c r="C47">
        <v>308</v>
      </c>
      <c r="D47" t="s">
        <v>0</v>
      </c>
      <c r="E47" t="s">
        <v>10</v>
      </c>
      <c r="F47" t="s">
        <v>0</v>
      </c>
      <c r="G47" t="s">
        <v>11</v>
      </c>
      <c r="H47" t="s">
        <v>12</v>
      </c>
      <c r="I47" t="s">
        <v>13</v>
      </c>
      <c r="J47">
        <v>43</v>
      </c>
      <c r="K47" t="s">
        <v>14</v>
      </c>
      <c r="L47">
        <v>0</v>
      </c>
      <c r="M47" t="s">
        <v>15</v>
      </c>
      <c r="N47">
        <v>1</v>
      </c>
      <c r="O47" t="s">
        <v>16</v>
      </c>
      <c r="P47">
        <v>0</v>
      </c>
      <c r="Q47" t="s">
        <v>17</v>
      </c>
      <c r="R47">
        <v>0</v>
      </c>
      <c r="S47" t="s">
        <v>18</v>
      </c>
      <c r="T47">
        <v>787</v>
      </c>
      <c r="U47" t="s">
        <v>19</v>
      </c>
      <c r="V47">
        <v>2</v>
      </c>
      <c r="W47" t="s">
        <v>20</v>
      </c>
      <c r="X47" t="b">
        <v>0</v>
      </c>
      <c r="Y47" t="s">
        <v>21</v>
      </c>
      <c r="Z47" t="b">
        <v>1</v>
      </c>
      <c r="AA47" t="s">
        <v>22</v>
      </c>
      <c r="AB47" t="s">
        <v>23</v>
      </c>
      <c r="AC47" t="s">
        <v>24</v>
      </c>
      <c r="AD47" t="s">
        <v>26</v>
      </c>
    </row>
    <row r="48" spans="1:30" x14ac:dyDescent="0.25">
      <c r="A48" s="1">
        <v>42146</v>
      </c>
      <c r="B48" s="2">
        <v>0.65582175925925923</v>
      </c>
      <c r="C48">
        <v>332</v>
      </c>
      <c r="D48" t="s">
        <v>0</v>
      </c>
      <c r="E48" t="s">
        <v>10</v>
      </c>
      <c r="F48" t="s">
        <v>0</v>
      </c>
      <c r="G48" t="s">
        <v>11</v>
      </c>
      <c r="H48" t="s">
        <v>12</v>
      </c>
      <c r="I48" t="s">
        <v>13</v>
      </c>
      <c r="J48">
        <v>44</v>
      </c>
      <c r="K48" t="s">
        <v>14</v>
      </c>
      <c r="L48">
        <v>0</v>
      </c>
      <c r="M48" t="s">
        <v>15</v>
      </c>
      <c r="N48">
        <v>1</v>
      </c>
      <c r="O48" t="s">
        <v>16</v>
      </c>
      <c r="P48">
        <v>0</v>
      </c>
      <c r="Q48" t="s">
        <v>17</v>
      </c>
      <c r="R48">
        <v>0</v>
      </c>
      <c r="S48" t="s">
        <v>18</v>
      </c>
      <c r="T48">
        <v>790</v>
      </c>
      <c r="U48" t="s">
        <v>19</v>
      </c>
      <c r="V48">
        <v>2</v>
      </c>
      <c r="W48" t="s">
        <v>20</v>
      </c>
      <c r="X48" t="b">
        <v>0</v>
      </c>
      <c r="Y48" t="s">
        <v>21</v>
      </c>
      <c r="Z48" t="b">
        <v>0</v>
      </c>
      <c r="AA48" t="s">
        <v>22</v>
      </c>
      <c r="AB48" t="s">
        <v>23</v>
      </c>
      <c r="AC48" t="s">
        <v>24</v>
      </c>
      <c r="AD48" t="s">
        <v>26</v>
      </c>
    </row>
    <row r="49" spans="1:30" x14ac:dyDescent="0.25">
      <c r="A49" s="1">
        <v>42146</v>
      </c>
      <c r="B49" s="2">
        <v>0.65585648148148146</v>
      </c>
      <c r="C49">
        <v>359</v>
      </c>
      <c r="D49" t="s">
        <v>0</v>
      </c>
      <c r="E49" t="s">
        <v>10</v>
      </c>
      <c r="F49" t="s">
        <v>0</v>
      </c>
      <c r="G49" t="s">
        <v>11</v>
      </c>
      <c r="H49" t="s">
        <v>12</v>
      </c>
      <c r="I49" t="s">
        <v>13</v>
      </c>
      <c r="J49">
        <v>45</v>
      </c>
      <c r="K49" t="s">
        <v>14</v>
      </c>
      <c r="L49">
        <v>0</v>
      </c>
      <c r="M49" t="s">
        <v>15</v>
      </c>
      <c r="N49">
        <v>1</v>
      </c>
      <c r="O49" t="s">
        <v>16</v>
      </c>
      <c r="P49">
        <v>0</v>
      </c>
      <c r="Q49" t="s">
        <v>17</v>
      </c>
      <c r="R49">
        <v>0</v>
      </c>
      <c r="S49" t="s">
        <v>18</v>
      </c>
      <c r="T49">
        <v>789</v>
      </c>
      <c r="U49" t="s">
        <v>19</v>
      </c>
      <c r="V49">
        <v>2</v>
      </c>
      <c r="W49" t="s">
        <v>20</v>
      </c>
      <c r="X49" t="b">
        <v>0</v>
      </c>
      <c r="Y49" t="s">
        <v>21</v>
      </c>
      <c r="Z49" t="b">
        <v>1</v>
      </c>
      <c r="AA49" t="s">
        <v>22</v>
      </c>
      <c r="AB49" t="s">
        <v>23</v>
      </c>
      <c r="AC49" t="s">
        <v>24</v>
      </c>
      <c r="AD49" t="s">
        <v>26</v>
      </c>
    </row>
    <row r="50" spans="1:30" x14ac:dyDescent="0.25">
      <c r="A50" s="1">
        <v>42146</v>
      </c>
      <c r="B50" s="2">
        <v>0.65605324074074078</v>
      </c>
      <c r="C50">
        <v>388</v>
      </c>
      <c r="D50" t="s">
        <v>0</v>
      </c>
      <c r="E50" t="s">
        <v>10</v>
      </c>
      <c r="F50" t="s">
        <v>0</v>
      </c>
      <c r="G50" t="s">
        <v>11</v>
      </c>
      <c r="H50" t="s">
        <v>12</v>
      </c>
      <c r="I50" t="s">
        <v>13</v>
      </c>
      <c r="J50">
        <v>46</v>
      </c>
      <c r="K50" t="s">
        <v>14</v>
      </c>
      <c r="L50">
        <v>0</v>
      </c>
      <c r="M50" t="s">
        <v>15</v>
      </c>
      <c r="N50">
        <v>1</v>
      </c>
      <c r="O50" t="s">
        <v>16</v>
      </c>
      <c r="P50">
        <v>0</v>
      </c>
      <c r="Q50" t="s">
        <v>17</v>
      </c>
      <c r="R50">
        <v>0</v>
      </c>
      <c r="S50" t="s">
        <v>18</v>
      </c>
      <c r="T50">
        <v>789</v>
      </c>
      <c r="U50" t="s">
        <v>19</v>
      </c>
      <c r="V50">
        <v>2</v>
      </c>
      <c r="W50" t="s">
        <v>20</v>
      </c>
      <c r="X50" t="b">
        <v>0</v>
      </c>
      <c r="Y50" t="s">
        <v>21</v>
      </c>
      <c r="Z50" t="b">
        <v>0</v>
      </c>
      <c r="AA50" t="s">
        <v>22</v>
      </c>
      <c r="AB50" t="s">
        <v>23</v>
      </c>
      <c r="AC50" t="s">
        <v>24</v>
      </c>
      <c r="AD50" t="s">
        <v>26</v>
      </c>
    </row>
    <row r="51" spans="1:30" x14ac:dyDescent="0.25">
      <c r="A51" s="1">
        <v>42146</v>
      </c>
      <c r="B51" s="2">
        <v>0.6560879629629629</v>
      </c>
      <c r="C51">
        <v>421</v>
      </c>
      <c r="D51" t="s">
        <v>0</v>
      </c>
      <c r="E51" t="s">
        <v>10</v>
      </c>
      <c r="F51" t="s">
        <v>0</v>
      </c>
      <c r="G51" t="s">
        <v>11</v>
      </c>
      <c r="H51" t="s">
        <v>12</v>
      </c>
      <c r="I51" t="s">
        <v>13</v>
      </c>
      <c r="J51">
        <v>47</v>
      </c>
      <c r="K51" t="s">
        <v>14</v>
      </c>
      <c r="L51">
        <v>0</v>
      </c>
      <c r="M51" t="s">
        <v>15</v>
      </c>
      <c r="N51">
        <v>1</v>
      </c>
      <c r="O51" t="s">
        <v>16</v>
      </c>
      <c r="P51">
        <v>0</v>
      </c>
      <c r="Q51" t="s">
        <v>17</v>
      </c>
      <c r="R51">
        <v>0</v>
      </c>
      <c r="S51" t="s">
        <v>18</v>
      </c>
      <c r="T51">
        <v>787</v>
      </c>
      <c r="U51" t="s">
        <v>19</v>
      </c>
      <c r="V51">
        <v>2</v>
      </c>
      <c r="W51" t="s">
        <v>20</v>
      </c>
      <c r="X51" t="b">
        <v>0</v>
      </c>
      <c r="Y51" t="s">
        <v>21</v>
      </c>
      <c r="Z51" t="b">
        <v>1</v>
      </c>
      <c r="AA51" t="s">
        <v>22</v>
      </c>
      <c r="AB51" t="s">
        <v>23</v>
      </c>
      <c r="AC51" t="s">
        <v>24</v>
      </c>
      <c r="AD51" t="s">
        <v>26</v>
      </c>
    </row>
    <row r="52" spans="1:30" x14ac:dyDescent="0.25">
      <c r="A52" s="1">
        <v>42146</v>
      </c>
      <c r="B52" s="2">
        <v>0.65612268518518524</v>
      </c>
      <c r="C52">
        <v>444</v>
      </c>
      <c r="D52" t="s">
        <v>0</v>
      </c>
      <c r="E52" t="s">
        <v>10</v>
      </c>
      <c r="F52" t="s">
        <v>0</v>
      </c>
      <c r="G52" t="s">
        <v>11</v>
      </c>
      <c r="H52" t="s">
        <v>12</v>
      </c>
      <c r="I52" t="s">
        <v>13</v>
      </c>
      <c r="J52">
        <v>48</v>
      </c>
      <c r="K52" t="s">
        <v>14</v>
      </c>
      <c r="L52">
        <v>0</v>
      </c>
      <c r="M52" t="s">
        <v>15</v>
      </c>
      <c r="N52">
        <v>1</v>
      </c>
      <c r="O52" t="s">
        <v>16</v>
      </c>
      <c r="P52">
        <v>0</v>
      </c>
      <c r="Q52" t="s">
        <v>17</v>
      </c>
      <c r="R52">
        <v>0</v>
      </c>
      <c r="S52" t="s">
        <v>18</v>
      </c>
      <c r="T52">
        <v>786</v>
      </c>
      <c r="U52" t="s">
        <v>19</v>
      </c>
      <c r="V52">
        <v>2</v>
      </c>
      <c r="W52" t="s">
        <v>20</v>
      </c>
      <c r="X52" t="b">
        <v>0</v>
      </c>
      <c r="Y52" t="s">
        <v>21</v>
      </c>
      <c r="Z52" t="b">
        <v>1</v>
      </c>
      <c r="AA52" t="s">
        <v>22</v>
      </c>
      <c r="AB52" t="s">
        <v>23</v>
      </c>
      <c r="AC52" t="s">
        <v>24</v>
      </c>
      <c r="AD52" t="s">
        <v>26</v>
      </c>
    </row>
    <row r="53" spans="1:30" x14ac:dyDescent="0.25">
      <c r="A53" s="1">
        <v>42146</v>
      </c>
      <c r="B53" s="2">
        <v>0.65636574074074072</v>
      </c>
      <c r="C53">
        <v>473</v>
      </c>
      <c r="D53" t="s">
        <v>0</v>
      </c>
      <c r="E53" t="s">
        <v>10</v>
      </c>
      <c r="F53" t="s">
        <v>0</v>
      </c>
      <c r="G53" t="s">
        <v>11</v>
      </c>
      <c r="H53" t="s">
        <v>12</v>
      </c>
      <c r="I53" t="s">
        <v>13</v>
      </c>
      <c r="J53">
        <v>49</v>
      </c>
      <c r="K53" t="s">
        <v>14</v>
      </c>
      <c r="L53">
        <v>0</v>
      </c>
      <c r="M53" t="s">
        <v>15</v>
      </c>
      <c r="N53">
        <v>1</v>
      </c>
      <c r="O53" t="s">
        <v>16</v>
      </c>
      <c r="P53">
        <v>0</v>
      </c>
      <c r="Q53" t="s">
        <v>17</v>
      </c>
      <c r="R53">
        <v>0</v>
      </c>
      <c r="S53" t="s">
        <v>18</v>
      </c>
      <c r="T53">
        <v>979</v>
      </c>
      <c r="U53" t="s">
        <v>19</v>
      </c>
      <c r="V53">
        <v>2</v>
      </c>
      <c r="W53" t="s">
        <v>20</v>
      </c>
      <c r="X53" t="b">
        <v>0</v>
      </c>
      <c r="Y53" t="s">
        <v>21</v>
      </c>
      <c r="Z53" t="b">
        <v>0</v>
      </c>
      <c r="AA53" t="s">
        <v>22</v>
      </c>
      <c r="AB53" t="s">
        <v>23</v>
      </c>
      <c r="AC53" t="s">
        <v>24</v>
      </c>
      <c r="AD53" t="s">
        <v>26</v>
      </c>
    </row>
    <row r="54" spans="1:30" x14ac:dyDescent="0.25">
      <c r="A54" s="1">
        <v>42146</v>
      </c>
      <c r="B54" s="2">
        <v>0.65636574074074072</v>
      </c>
      <c r="C54">
        <v>529</v>
      </c>
      <c r="D54" t="s">
        <v>0</v>
      </c>
      <c r="E54" t="s">
        <v>10</v>
      </c>
      <c r="F54" t="s">
        <v>0</v>
      </c>
      <c r="G54" t="s">
        <v>11</v>
      </c>
      <c r="H54" t="s">
        <v>12</v>
      </c>
      <c r="I54" t="s">
        <v>13</v>
      </c>
      <c r="J54">
        <v>49</v>
      </c>
      <c r="K54" t="s">
        <v>14</v>
      </c>
      <c r="L54">
        <v>0</v>
      </c>
      <c r="M54" t="s">
        <v>15</v>
      </c>
      <c r="N54">
        <v>2</v>
      </c>
      <c r="O54" t="s">
        <v>16</v>
      </c>
      <c r="P54">
        <v>0</v>
      </c>
      <c r="Q54" t="s">
        <v>17</v>
      </c>
      <c r="R54">
        <v>0</v>
      </c>
      <c r="S54" t="s">
        <v>18</v>
      </c>
      <c r="T54">
        <v>644</v>
      </c>
      <c r="U54" t="s">
        <v>19</v>
      </c>
      <c r="V54">
        <v>2</v>
      </c>
      <c r="W54" t="s">
        <v>20</v>
      </c>
      <c r="X54" t="b">
        <v>0</v>
      </c>
      <c r="Y54" t="s">
        <v>21</v>
      </c>
      <c r="Z54" t="b">
        <v>1</v>
      </c>
      <c r="AA54" t="s">
        <v>22</v>
      </c>
      <c r="AB54" t="s">
        <v>23</v>
      </c>
      <c r="AC54" t="s">
        <v>24</v>
      </c>
      <c r="AD54" t="s">
        <v>26</v>
      </c>
    </row>
    <row r="55" spans="1:30" x14ac:dyDescent="0.25">
      <c r="A55" s="1">
        <v>42146</v>
      </c>
      <c r="B55" s="2">
        <v>0.65659722222222217</v>
      </c>
      <c r="C55">
        <v>503</v>
      </c>
      <c r="D55" t="s">
        <v>0</v>
      </c>
      <c r="E55" t="s">
        <v>10</v>
      </c>
      <c r="F55" t="s">
        <v>0</v>
      </c>
      <c r="G55" t="s">
        <v>11</v>
      </c>
      <c r="H55" t="s">
        <v>12</v>
      </c>
      <c r="I55" t="s">
        <v>13</v>
      </c>
      <c r="J55">
        <v>50</v>
      </c>
      <c r="K55" t="s">
        <v>14</v>
      </c>
      <c r="L55">
        <v>0</v>
      </c>
      <c r="M55" t="s">
        <v>15</v>
      </c>
      <c r="N55">
        <v>2</v>
      </c>
      <c r="O55" t="s">
        <v>16</v>
      </c>
      <c r="P55">
        <v>0</v>
      </c>
      <c r="Q55" t="s">
        <v>17</v>
      </c>
      <c r="R55">
        <v>0</v>
      </c>
      <c r="S55" t="s">
        <v>18</v>
      </c>
      <c r="T55">
        <v>788</v>
      </c>
      <c r="U55" t="s">
        <v>19</v>
      </c>
      <c r="V55">
        <v>2</v>
      </c>
      <c r="W55" t="s">
        <v>20</v>
      </c>
      <c r="X55" t="b">
        <v>0</v>
      </c>
      <c r="Y55" t="s">
        <v>21</v>
      </c>
      <c r="Z55" t="b">
        <v>0</v>
      </c>
      <c r="AA55" t="s">
        <v>22</v>
      </c>
      <c r="AB55" t="s">
        <v>23</v>
      </c>
      <c r="AC55" t="s">
        <v>24</v>
      </c>
      <c r="AD55" t="s">
        <v>26</v>
      </c>
    </row>
    <row r="56" spans="1:30" x14ac:dyDescent="0.25">
      <c r="A56" s="1">
        <v>42146</v>
      </c>
      <c r="B56" s="2">
        <v>0.6566319444444445</v>
      </c>
      <c r="C56">
        <v>535</v>
      </c>
      <c r="D56" t="s">
        <v>0</v>
      </c>
      <c r="E56" t="s">
        <v>10</v>
      </c>
      <c r="F56" t="s">
        <v>0</v>
      </c>
      <c r="G56" t="s">
        <v>11</v>
      </c>
      <c r="H56" t="s">
        <v>12</v>
      </c>
      <c r="I56" t="s">
        <v>13</v>
      </c>
      <c r="J56">
        <v>51</v>
      </c>
      <c r="K56" t="s">
        <v>14</v>
      </c>
      <c r="L56">
        <v>0</v>
      </c>
      <c r="M56" t="s">
        <v>15</v>
      </c>
      <c r="N56">
        <v>2</v>
      </c>
      <c r="O56" t="s">
        <v>16</v>
      </c>
      <c r="P56">
        <v>0</v>
      </c>
      <c r="Q56" t="s">
        <v>17</v>
      </c>
      <c r="R56">
        <v>0</v>
      </c>
      <c r="S56" t="s">
        <v>18</v>
      </c>
      <c r="T56">
        <v>1023</v>
      </c>
      <c r="U56" t="s">
        <v>19</v>
      </c>
      <c r="V56">
        <v>2</v>
      </c>
      <c r="W56" t="s">
        <v>20</v>
      </c>
      <c r="X56" t="b">
        <v>0</v>
      </c>
      <c r="Y56" t="s">
        <v>21</v>
      </c>
      <c r="Z56" t="b">
        <v>1</v>
      </c>
      <c r="AA56" t="s">
        <v>22</v>
      </c>
      <c r="AB56" t="s">
        <v>23</v>
      </c>
      <c r="AC56" t="s">
        <v>24</v>
      </c>
      <c r="AD56" t="s">
        <v>26</v>
      </c>
    </row>
    <row r="57" spans="1:30" x14ac:dyDescent="0.25">
      <c r="A57" s="1">
        <v>42146</v>
      </c>
      <c r="B57" s="2">
        <v>0.65840277777777778</v>
      </c>
      <c r="C57">
        <v>558</v>
      </c>
      <c r="D57" t="s">
        <v>0</v>
      </c>
      <c r="E57" t="s">
        <v>10</v>
      </c>
      <c r="F57" t="s">
        <v>0</v>
      </c>
      <c r="G57" t="s">
        <v>11</v>
      </c>
      <c r="H57" t="s">
        <v>12</v>
      </c>
      <c r="I57" t="s">
        <v>13</v>
      </c>
      <c r="J57">
        <v>52</v>
      </c>
      <c r="K57" t="s">
        <v>14</v>
      </c>
      <c r="L57">
        <v>0</v>
      </c>
      <c r="M57" t="s">
        <v>15</v>
      </c>
      <c r="N57">
        <v>2</v>
      </c>
      <c r="O57" t="s">
        <v>16</v>
      </c>
      <c r="P57">
        <v>0</v>
      </c>
      <c r="Q57" t="s">
        <v>17</v>
      </c>
      <c r="R57">
        <v>0</v>
      </c>
      <c r="S57" t="s">
        <v>18</v>
      </c>
      <c r="T57">
        <v>783</v>
      </c>
      <c r="U57" t="s">
        <v>19</v>
      </c>
      <c r="V57">
        <v>2</v>
      </c>
      <c r="W57" t="s">
        <v>20</v>
      </c>
      <c r="X57" t="b">
        <v>0</v>
      </c>
      <c r="Y57" t="s">
        <v>21</v>
      </c>
      <c r="Z57" t="b">
        <v>0</v>
      </c>
      <c r="AA57" t="s">
        <v>22</v>
      </c>
      <c r="AB57" t="s">
        <v>23</v>
      </c>
      <c r="AC57" t="s">
        <v>24</v>
      </c>
      <c r="AD57" t="s">
        <v>26</v>
      </c>
    </row>
    <row r="58" spans="1:30" x14ac:dyDescent="0.25">
      <c r="A58" s="1">
        <v>42146</v>
      </c>
      <c r="B58" s="2">
        <v>0.65843750000000001</v>
      </c>
      <c r="C58">
        <v>585</v>
      </c>
      <c r="D58" t="s">
        <v>0</v>
      </c>
      <c r="E58" t="s">
        <v>10</v>
      </c>
      <c r="F58" t="s">
        <v>0</v>
      </c>
      <c r="G58" t="s">
        <v>11</v>
      </c>
      <c r="H58" t="s">
        <v>12</v>
      </c>
      <c r="I58" t="s">
        <v>13</v>
      </c>
      <c r="J58">
        <v>53</v>
      </c>
      <c r="K58" t="s">
        <v>14</v>
      </c>
      <c r="L58">
        <v>0</v>
      </c>
      <c r="M58" t="s">
        <v>15</v>
      </c>
      <c r="N58">
        <v>2</v>
      </c>
      <c r="O58" t="s">
        <v>16</v>
      </c>
      <c r="P58">
        <v>0</v>
      </c>
      <c r="Q58" t="s">
        <v>17</v>
      </c>
      <c r="R58">
        <v>0</v>
      </c>
      <c r="S58" t="s">
        <v>18</v>
      </c>
      <c r="T58">
        <v>788</v>
      </c>
      <c r="U58" t="s">
        <v>19</v>
      </c>
      <c r="V58">
        <v>2</v>
      </c>
      <c r="W58" t="s">
        <v>20</v>
      </c>
      <c r="X58" t="b">
        <v>0</v>
      </c>
      <c r="Y58" t="s">
        <v>21</v>
      </c>
      <c r="Z58" t="b">
        <v>1</v>
      </c>
      <c r="AA58" t="s">
        <v>22</v>
      </c>
      <c r="AB58" t="s">
        <v>23</v>
      </c>
      <c r="AC58" t="s">
        <v>24</v>
      </c>
      <c r="AD58" t="s">
        <v>26</v>
      </c>
    </row>
    <row r="59" spans="1:30" x14ac:dyDescent="0.25">
      <c r="A59" s="1">
        <v>42146</v>
      </c>
      <c r="B59" s="2">
        <v>0.65940972222222227</v>
      </c>
      <c r="C59">
        <v>617</v>
      </c>
      <c r="D59" t="s">
        <v>0</v>
      </c>
      <c r="E59" t="s">
        <v>10</v>
      </c>
      <c r="F59" t="s">
        <v>0</v>
      </c>
      <c r="G59" t="s">
        <v>11</v>
      </c>
      <c r="H59" t="s">
        <v>12</v>
      </c>
      <c r="I59" t="s">
        <v>13</v>
      </c>
      <c r="J59">
        <v>54</v>
      </c>
      <c r="K59" t="s">
        <v>14</v>
      </c>
      <c r="L59">
        <v>0</v>
      </c>
      <c r="M59" t="s">
        <v>15</v>
      </c>
      <c r="N59">
        <v>2</v>
      </c>
      <c r="O59" t="s">
        <v>16</v>
      </c>
      <c r="P59">
        <v>0</v>
      </c>
      <c r="Q59" t="s">
        <v>17</v>
      </c>
      <c r="R59">
        <v>0</v>
      </c>
      <c r="S59" t="s">
        <v>18</v>
      </c>
      <c r="T59">
        <v>784</v>
      </c>
      <c r="U59" t="s">
        <v>19</v>
      </c>
      <c r="V59">
        <v>2</v>
      </c>
      <c r="W59" t="s">
        <v>20</v>
      </c>
      <c r="X59" t="b">
        <v>0</v>
      </c>
      <c r="Y59" t="s">
        <v>21</v>
      </c>
      <c r="Z59" t="b">
        <v>0</v>
      </c>
      <c r="AA59" t="s">
        <v>22</v>
      </c>
      <c r="AB59" t="s">
        <v>23</v>
      </c>
      <c r="AC59" t="s">
        <v>24</v>
      </c>
      <c r="AD59" t="s">
        <v>26</v>
      </c>
    </row>
    <row r="60" spans="1:30" x14ac:dyDescent="0.25">
      <c r="A60" s="1">
        <v>42146</v>
      </c>
      <c r="B60" s="2">
        <v>0.65944444444444439</v>
      </c>
      <c r="C60">
        <v>641</v>
      </c>
      <c r="D60" t="s">
        <v>0</v>
      </c>
      <c r="E60" t="s">
        <v>10</v>
      </c>
      <c r="F60" t="s">
        <v>0</v>
      </c>
      <c r="G60" t="s">
        <v>11</v>
      </c>
      <c r="H60" t="s">
        <v>12</v>
      </c>
      <c r="I60" t="s">
        <v>13</v>
      </c>
      <c r="J60">
        <v>55</v>
      </c>
      <c r="K60" t="s">
        <v>14</v>
      </c>
      <c r="L60">
        <v>0</v>
      </c>
      <c r="M60" t="s">
        <v>15</v>
      </c>
      <c r="N60">
        <v>2</v>
      </c>
      <c r="O60" t="s">
        <v>16</v>
      </c>
      <c r="P60">
        <v>0</v>
      </c>
      <c r="Q60" t="s">
        <v>17</v>
      </c>
      <c r="R60">
        <v>0</v>
      </c>
      <c r="S60" t="s">
        <v>18</v>
      </c>
      <c r="T60">
        <v>788</v>
      </c>
      <c r="U60" t="s">
        <v>19</v>
      </c>
      <c r="V60">
        <v>2</v>
      </c>
      <c r="W60" t="s">
        <v>20</v>
      </c>
      <c r="X60" t="b">
        <v>0</v>
      </c>
      <c r="Y60" t="s">
        <v>21</v>
      </c>
      <c r="Z60" t="b">
        <v>1</v>
      </c>
      <c r="AA60" t="s">
        <v>22</v>
      </c>
      <c r="AB60" t="s">
        <v>23</v>
      </c>
      <c r="AC60" t="s">
        <v>24</v>
      </c>
      <c r="AD60" t="s">
        <v>26</v>
      </c>
    </row>
    <row r="61" spans="1:30" x14ac:dyDescent="0.25">
      <c r="A61" s="1">
        <v>42146</v>
      </c>
      <c r="B61" s="2">
        <v>0.66070601851851851</v>
      </c>
      <c r="C61">
        <v>667</v>
      </c>
      <c r="D61" t="s">
        <v>0</v>
      </c>
      <c r="E61" t="s">
        <v>10</v>
      </c>
      <c r="F61" t="s">
        <v>0</v>
      </c>
      <c r="G61" t="s">
        <v>11</v>
      </c>
      <c r="H61" t="s">
        <v>12</v>
      </c>
      <c r="I61" t="s">
        <v>13</v>
      </c>
      <c r="J61">
        <v>56</v>
      </c>
      <c r="K61" t="s">
        <v>14</v>
      </c>
      <c r="L61">
        <v>0</v>
      </c>
      <c r="M61" t="s">
        <v>15</v>
      </c>
      <c r="N61">
        <v>2</v>
      </c>
      <c r="O61" t="s">
        <v>16</v>
      </c>
      <c r="P61">
        <v>0</v>
      </c>
      <c r="Q61" t="s">
        <v>17</v>
      </c>
      <c r="R61">
        <v>0</v>
      </c>
      <c r="S61" t="s">
        <v>18</v>
      </c>
      <c r="T61">
        <v>1023</v>
      </c>
      <c r="U61" t="s">
        <v>19</v>
      </c>
      <c r="V61">
        <v>2</v>
      </c>
      <c r="W61" t="s">
        <v>20</v>
      </c>
      <c r="X61" t="b">
        <v>0</v>
      </c>
      <c r="Y61" t="s">
        <v>21</v>
      </c>
      <c r="Z61" t="b">
        <v>0</v>
      </c>
      <c r="AA61" t="s">
        <v>22</v>
      </c>
      <c r="AB61" t="s">
        <v>23</v>
      </c>
      <c r="AC61" t="s">
        <v>24</v>
      </c>
      <c r="AD61" t="s">
        <v>26</v>
      </c>
    </row>
    <row r="62" spans="1:30" x14ac:dyDescent="0.25">
      <c r="A62" s="1">
        <v>42146</v>
      </c>
      <c r="B62" s="2">
        <v>0.66074074074074074</v>
      </c>
      <c r="C62">
        <v>697</v>
      </c>
      <c r="D62" t="s">
        <v>0</v>
      </c>
      <c r="E62" t="s">
        <v>10</v>
      </c>
      <c r="F62" t="s">
        <v>0</v>
      </c>
      <c r="G62" t="s">
        <v>11</v>
      </c>
      <c r="H62" t="s">
        <v>12</v>
      </c>
      <c r="I62" t="s">
        <v>13</v>
      </c>
      <c r="J62">
        <v>57</v>
      </c>
      <c r="K62" t="s">
        <v>14</v>
      </c>
      <c r="L62">
        <v>0</v>
      </c>
      <c r="M62" t="s">
        <v>15</v>
      </c>
      <c r="N62">
        <v>2</v>
      </c>
      <c r="O62" t="s">
        <v>16</v>
      </c>
      <c r="P62">
        <v>0</v>
      </c>
      <c r="Q62" t="s">
        <v>17</v>
      </c>
      <c r="R62">
        <v>0</v>
      </c>
      <c r="S62" t="s">
        <v>18</v>
      </c>
      <c r="T62">
        <v>786</v>
      </c>
      <c r="U62" t="s">
        <v>19</v>
      </c>
      <c r="V62">
        <v>2</v>
      </c>
      <c r="W62" t="s">
        <v>20</v>
      </c>
      <c r="X62" t="b">
        <v>0</v>
      </c>
      <c r="Y62" t="s">
        <v>21</v>
      </c>
      <c r="Z62" t="b">
        <v>1</v>
      </c>
      <c r="AA62" t="s">
        <v>22</v>
      </c>
      <c r="AB62" t="s">
        <v>23</v>
      </c>
      <c r="AC62" t="s">
        <v>24</v>
      </c>
      <c r="AD62" t="s">
        <v>26</v>
      </c>
    </row>
    <row r="63" spans="1:30" x14ac:dyDescent="0.25">
      <c r="A63" s="1">
        <v>42146</v>
      </c>
      <c r="B63" s="2">
        <v>0.66077546296296297</v>
      </c>
      <c r="C63">
        <v>726</v>
      </c>
      <c r="D63" t="s">
        <v>0</v>
      </c>
      <c r="E63" t="s">
        <v>10</v>
      </c>
      <c r="F63" t="s">
        <v>0</v>
      </c>
      <c r="G63" t="s">
        <v>11</v>
      </c>
      <c r="H63" t="s">
        <v>12</v>
      </c>
      <c r="I63" t="s">
        <v>13</v>
      </c>
      <c r="J63">
        <v>58</v>
      </c>
      <c r="K63" t="s">
        <v>14</v>
      </c>
      <c r="L63">
        <v>0</v>
      </c>
      <c r="M63" t="s">
        <v>15</v>
      </c>
      <c r="N63">
        <v>2</v>
      </c>
      <c r="O63" t="s">
        <v>16</v>
      </c>
      <c r="P63">
        <v>0</v>
      </c>
      <c r="Q63" t="s">
        <v>17</v>
      </c>
      <c r="R63">
        <v>0</v>
      </c>
      <c r="S63" t="s">
        <v>18</v>
      </c>
      <c r="T63">
        <v>789</v>
      </c>
      <c r="U63" t="s">
        <v>19</v>
      </c>
      <c r="V63">
        <v>2</v>
      </c>
      <c r="W63" t="s">
        <v>20</v>
      </c>
      <c r="X63" t="b">
        <v>0</v>
      </c>
      <c r="Y63" t="s">
        <v>21</v>
      </c>
      <c r="Z63" t="b">
        <v>1</v>
      </c>
      <c r="AA63" t="s">
        <v>22</v>
      </c>
      <c r="AB63" t="s">
        <v>23</v>
      </c>
      <c r="AC63" t="s">
        <v>24</v>
      </c>
      <c r="AD63" t="s">
        <v>26</v>
      </c>
    </row>
    <row r="64" spans="1:30" x14ac:dyDescent="0.25">
      <c r="A64" s="1">
        <v>42146</v>
      </c>
      <c r="B64" s="2">
        <v>0.66105324074074068</v>
      </c>
      <c r="C64">
        <v>749</v>
      </c>
      <c r="D64" t="s">
        <v>0</v>
      </c>
      <c r="E64" t="s">
        <v>10</v>
      </c>
      <c r="F64" t="s">
        <v>0</v>
      </c>
      <c r="G64" t="s">
        <v>11</v>
      </c>
      <c r="H64" t="s">
        <v>12</v>
      </c>
      <c r="I64" t="s">
        <v>13</v>
      </c>
      <c r="J64">
        <v>59</v>
      </c>
      <c r="K64" t="s">
        <v>14</v>
      </c>
      <c r="L64">
        <v>0</v>
      </c>
      <c r="M64" t="s">
        <v>15</v>
      </c>
      <c r="N64">
        <v>2</v>
      </c>
      <c r="O64" t="s">
        <v>16</v>
      </c>
      <c r="P64">
        <v>0</v>
      </c>
      <c r="Q64" t="s">
        <v>17</v>
      </c>
      <c r="R64">
        <v>0</v>
      </c>
      <c r="S64" t="s">
        <v>18</v>
      </c>
      <c r="T64">
        <v>796</v>
      </c>
      <c r="U64" t="s">
        <v>19</v>
      </c>
      <c r="V64">
        <v>2</v>
      </c>
      <c r="W64" t="s">
        <v>20</v>
      </c>
      <c r="X64" t="b">
        <v>0</v>
      </c>
      <c r="Y64" t="s">
        <v>21</v>
      </c>
      <c r="Z64" t="b">
        <v>0</v>
      </c>
      <c r="AA64" t="s">
        <v>22</v>
      </c>
      <c r="AB64" t="s">
        <v>23</v>
      </c>
      <c r="AC64" t="s">
        <v>24</v>
      </c>
      <c r="AD64" t="s">
        <v>26</v>
      </c>
    </row>
    <row r="65" spans="1:30" x14ac:dyDescent="0.25">
      <c r="A65" s="1">
        <v>42146</v>
      </c>
      <c r="B65" s="2">
        <v>0.66108796296296302</v>
      </c>
      <c r="C65">
        <v>775</v>
      </c>
      <c r="D65" t="s">
        <v>0</v>
      </c>
      <c r="E65" t="s">
        <v>10</v>
      </c>
      <c r="F65" t="s">
        <v>0</v>
      </c>
      <c r="G65" t="s">
        <v>11</v>
      </c>
      <c r="H65" t="s">
        <v>12</v>
      </c>
      <c r="I65" t="s">
        <v>13</v>
      </c>
      <c r="J65">
        <v>60</v>
      </c>
      <c r="K65" t="s">
        <v>14</v>
      </c>
      <c r="L65">
        <v>0</v>
      </c>
      <c r="M65" t="s">
        <v>15</v>
      </c>
      <c r="N65">
        <v>2</v>
      </c>
      <c r="O65" t="s">
        <v>16</v>
      </c>
      <c r="P65">
        <v>0</v>
      </c>
      <c r="Q65" t="s">
        <v>17</v>
      </c>
      <c r="R65">
        <v>0</v>
      </c>
      <c r="S65" t="s">
        <v>18</v>
      </c>
      <c r="T65">
        <v>783</v>
      </c>
      <c r="U65" t="s">
        <v>19</v>
      </c>
      <c r="V65">
        <v>2</v>
      </c>
      <c r="W65" t="s">
        <v>20</v>
      </c>
      <c r="X65" t="b">
        <v>0</v>
      </c>
      <c r="Y65" t="s">
        <v>21</v>
      </c>
      <c r="Z65" t="b">
        <v>1</v>
      </c>
      <c r="AA65" t="s">
        <v>22</v>
      </c>
      <c r="AB65" t="s">
        <v>23</v>
      </c>
      <c r="AC65" t="s">
        <v>24</v>
      </c>
      <c r="AD65" t="s">
        <v>26</v>
      </c>
    </row>
    <row r="66" spans="1:30" x14ac:dyDescent="0.25">
      <c r="A66" s="1">
        <v>42146</v>
      </c>
      <c r="B66" s="2">
        <v>0.66211805555555558</v>
      </c>
      <c r="C66">
        <v>805</v>
      </c>
      <c r="D66" t="s">
        <v>0</v>
      </c>
      <c r="E66" t="s">
        <v>10</v>
      </c>
      <c r="F66" t="s">
        <v>0</v>
      </c>
      <c r="G66" t="s">
        <v>11</v>
      </c>
      <c r="H66" t="s">
        <v>12</v>
      </c>
      <c r="I66" t="s">
        <v>13</v>
      </c>
      <c r="J66">
        <v>61</v>
      </c>
      <c r="K66" t="s">
        <v>14</v>
      </c>
      <c r="L66">
        <v>0</v>
      </c>
      <c r="M66" t="s">
        <v>15</v>
      </c>
      <c r="N66">
        <v>2</v>
      </c>
      <c r="O66" t="s">
        <v>16</v>
      </c>
      <c r="P66">
        <v>0</v>
      </c>
      <c r="Q66" t="s">
        <v>17</v>
      </c>
      <c r="R66">
        <v>0</v>
      </c>
      <c r="S66" t="s">
        <v>18</v>
      </c>
      <c r="T66">
        <v>787</v>
      </c>
      <c r="U66" t="s">
        <v>19</v>
      </c>
      <c r="V66">
        <v>2</v>
      </c>
      <c r="W66" t="s">
        <v>20</v>
      </c>
      <c r="X66" t="b">
        <v>0</v>
      </c>
      <c r="Y66" t="s">
        <v>21</v>
      </c>
      <c r="Z66" t="b">
        <v>0</v>
      </c>
      <c r="AA66" t="s">
        <v>22</v>
      </c>
      <c r="AB66" t="s">
        <v>23</v>
      </c>
      <c r="AC66" t="s">
        <v>24</v>
      </c>
      <c r="AD66" t="s">
        <v>26</v>
      </c>
    </row>
    <row r="67" spans="1:30" x14ac:dyDescent="0.25">
      <c r="A67" s="1">
        <v>42146</v>
      </c>
      <c r="B67" s="2">
        <v>0.66215277777777781</v>
      </c>
      <c r="C67">
        <v>829</v>
      </c>
      <c r="D67" t="s">
        <v>0</v>
      </c>
      <c r="E67" t="s">
        <v>10</v>
      </c>
      <c r="F67" t="s">
        <v>0</v>
      </c>
      <c r="G67" t="s">
        <v>11</v>
      </c>
      <c r="H67" t="s">
        <v>12</v>
      </c>
      <c r="I67" t="s">
        <v>13</v>
      </c>
      <c r="J67">
        <v>62</v>
      </c>
      <c r="K67" t="s">
        <v>14</v>
      </c>
      <c r="L67">
        <v>0</v>
      </c>
      <c r="M67" t="s">
        <v>15</v>
      </c>
      <c r="N67">
        <v>2</v>
      </c>
      <c r="O67" t="s">
        <v>16</v>
      </c>
      <c r="P67">
        <v>0</v>
      </c>
      <c r="Q67" t="s">
        <v>17</v>
      </c>
      <c r="R67">
        <v>0</v>
      </c>
      <c r="S67" t="s">
        <v>18</v>
      </c>
      <c r="T67">
        <v>793</v>
      </c>
      <c r="U67" t="s">
        <v>19</v>
      </c>
      <c r="V67">
        <v>2</v>
      </c>
      <c r="W67" t="s">
        <v>20</v>
      </c>
      <c r="X67" t="b">
        <v>0</v>
      </c>
      <c r="Y67" t="s">
        <v>21</v>
      </c>
      <c r="Z67" t="b">
        <v>1</v>
      </c>
      <c r="AA67" t="s">
        <v>22</v>
      </c>
      <c r="AB67" t="s">
        <v>23</v>
      </c>
      <c r="AC67" t="s">
        <v>24</v>
      </c>
      <c r="AD67" t="s">
        <v>26</v>
      </c>
    </row>
    <row r="68" spans="1:30" x14ac:dyDescent="0.25">
      <c r="A68" s="1">
        <v>42146</v>
      </c>
      <c r="B68" s="2">
        <v>0.66252314814814817</v>
      </c>
      <c r="C68">
        <v>858</v>
      </c>
      <c r="D68" t="s">
        <v>0</v>
      </c>
      <c r="E68" t="s">
        <v>10</v>
      </c>
      <c r="F68" t="s">
        <v>0</v>
      </c>
      <c r="G68" t="s">
        <v>11</v>
      </c>
      <c r="H68" t="s">
        <v>12</v>
      </c>
      <c r="I68" t="s">
        <v>13</v>
      </c>
      <c r="J68">
        <v>63</v>
      </c>
      <c r="K68" t="s">
        <v>14</v>
      </c>
      <c r="L68">
        <v>0</v>
      </c>
      <c r="M68" t="s">
        <v>15</v>
      </c>
      <c r="N68">
        <v>2</v>
      </c>
      <c r="O68" t="s">
        <v>16</v>
      </c>
      <c r="P68">
        <v>0</v>
      </c>
      <c r="Q68" t="s">
        <v>17</v>
      </c>
      <c r="R68">
        <v>0</v>
      </c>
      <c r="S68" t="s">
        <v>18</v>
      </c>
      <c r="T68">
        <v>788</v>
      </c>
      <c r="U68" t="s">
        <v>19</v>
      </c>
      <c r="V68">
        <v>2</v>
      </c>
      <c r="W68" t="s">
        <v>20</v>
      </c>
      <c r="X68" t="b">
        <v>0</v>
      </c>
      <c r="Y68" t="s">
        <v>21</v>
      </c>
      <c r="Z68" t="b">
        <v>0</v>
      </c>
      <c r="AA68" t="s">
        <v>22</v>
      </c>
      <c r="AB68" t="s">
        <v>23</v>
      </c>
      <c r="AC68" t="s">
        <v>24</v>
      </c>
      <c r="AD68" t="s">
        <v>26</v>
      </c>
    </row>
    <row r="69" spans="1:30" x14ac:dyDescent="0.25">
      <c r="A69" s="1">
        <v>42146</v>
      </c>
      <c r="B69" s="2">
        <v>0.66256944444444443</v>
      </c>
      <c r="C69">
        <v>890</v>
      </c>
      <c r="D69" t="s">
        <v>0</v>
      </c>
      <c r="E69" t="s">
        <v>10</v>
      </c>
      <c r="F69" t="s">
        <v>0</v>
      </c>
      <c r="G69" t="s">
        <v>11</v>
      </c>
      <c r="H69" t="s">
        <v>12</v>
      </c>
      <c r="I69" t="s">
        <v>13</v>
      </c>
      <c r="J69">
        <v>64</v>
      </c>
      <c r="K69" t="s">
        <v>14</v>
      </c>
      <c r="L69">
        <v>0</v>
      </c>
      <c r="M69" t="s">
        <v>15</v>
      </c>
      <c r="N69">
        <v>2</v>
      </c>
      <c r="O69" t="s">
        <v>16</v>
      </c>
      <c r="P69">
        <v>0</v>
      </c>
      <c r="Q69" t="s">
        <v>17</v>
      </c>
      <c r="R69">
        <v>0</v>
      </c>
      <c r="S69" t="s">
        <v>18</v>
      </c>
      <c r="T69">
        <v>794</v>
      </c>
      <c r="U69" t="s">
        <v>19</v>
      </c>
      <c r="V69">
        <v>2</v>
      </c>
      <c r="W69" t="s">
        <v>20</v>
      </c>
      <c r="X69" t="b">
        <v>0</v>
      </c>
      <c r="Y69" t="s">
        <v>21</v>
      </c>
      <c r="Z69" t="b">
        <v>0</v>
      </c>
      <c r="AA69" t="s">
        <v>22</v>
      </c>
      <c r="AB69" t="s">
        <v>23</v>
      </c>
      <c r="AC69" t="s">
        <v>24</v>
      </c>
      <c r="AD69" t="s">
        <v>26</v>
      </c>
    </row>
    <row r="70" spans="1:30" x14ac:dyDescent="0.25">
      <c r="A70" s="1">
        <v>42146</v>
      </c>
      <c r="B70" s="2">
        <v>0.66265046296296293</v>
      </c>
      <c r="C70">
        <v>917</v>
      </c>
      <c r="D70" t="s">
        <v>0</v>
      </c>
      <c r="E70" t="s">
        <v>10</v>
      </c>
      <c r="F70" t="s">
        <v>0</v>
      </c>
      <c r="G70" t="s">
        <v>11</v>
      </c>
      <c r="H70" t="s">
        <v>12</v>
      </c>
      <c r="I70" t="s">
        <v>13</v>
      </c>
      <c r="J70">
        <v>65</v>
      </c>
      <c r="K70" t="s">
        <v>14</v>
      </c>
      <c r="L70">
        <v>0</v>
      </c>
      <c r="M70" t="s">
        <v>15</v>
      </c>
      <c r="N70">
        <v>2</v>
      </c>
      <c r="O70" t="s">
        <v>16</v>
      </c>
      <c r="P70">
        <v>0</v>
      </c>
      <c r="Q70" t="s">
        <v>17</v>
      </c>
      <c r="R70">
        <v>0</v>
      </c>
      <c r="S70" t="s">
        <v>18</v>
      </c>
      <c r="T70">
        <v>789</v>
      </c>
      <c r="U70" t="s">
        <v>19</v>
      </c>
      <c r="V70">
        <v>2</v>
      </c>
      <c r="W70" t="s">
        <v>20</v>
      </c>
      <c r="X70" t="b">
        <v>0</v>
      </c>
      <c r="Y70" t="s">
        <v>21</v>
      </c>
      <c r="Z70" t="b">
        <v>0</v>
      </c>
      <c r="AA70" t="s">
        <v>22</v>
      </c>
      <c r="AB70" t="s">
        <v>23</v>
      </c>
      <c r="AC70" t="s">
        <v>24</v>
      </c>
      <c r="AD70" t="s">
        <v>26</v>
      </c>
    </row>
    <row r="71" spans="1:30" x14ac:dyDescent="0.25">
      <c r="A71" s="1">
        <v>42146</v>
      </c>
      <c r="B71" s="2">
        <v>0.66268518518518515</v>
      </c>
      <c r="C71">
        <v>940</v>
      </c>
      <c r="D71" t="s">
        <v>0</v>
      </c>
      <c r="E71" t="s">
        <v>10</v>
      </c>
      <c r="F71" t="s">
        <v>0</v>
      </c>
      <c r="G71" t="s">
        <v>11</v>
      </c>
      <c r="H71" t="s">
        <v>12</v>
      </c>
      <c r="I71" t="s">
        <v>13</v>
      </c>
      <c r="J71">
        <v>66</v>
      </c>
      <c r="K71" t="s">
        <v>14</v>
      </c>
      <c r="L71">
        <v>0</v>
      </c>
      <c r="M71" t="s">
        <v>15</v>
      </c>
      <c r="N71">
        <v>2</v>
      </c>
      <c r="O71" t="s">
        <v>16</v>
      </c>
      <c r="P71">
        <v>0</v>
      </c>
      <c r="Q71" t="s">
        <v>17</v>
      </c>
      <c r="R71">
        <v>0</v>
      </c>
      <c r="S71" t="s">
        <v>18</v>
      </c>
      <c r="T71">
        <v>791</v>
      </c>
      <c r="U71" t="s">
        <v>19</v>
      </c>
      <c r="V71">
        <v>2</v>
      </c>
      <c r="W71" t="s">
        <v>20</v>
      </c>
      <c r="X71" t="b">
        <v>0</v>
      </c>
      <c r="Y71" t="s">
        <v>21</v>
      </c>
      <c r="Z71" t="b">
        <v>1</v>
      </c>
      <c r="AA71" t="s">
        <v>22</v>
      </c>
      <c r="AB71" t="s">
        <v>23</v>
      </c>
      <c r="AC71" t="s">
        <v>24</v>
      </c>
      <c r="AD71" t="s">
        <v>26</v>
      </c>
    </row>
    <row r="72" spans="1:30" x14ac:dyDescent="0.25">
      <c r="A72" s="1">
        <v>42146</v>
      </c>
      <c r="B72" s="2">
        <v>0.66293981481481479</v>
      </c>
      <c r="C72">
        <v>970</v>
      </c>
      <c r="D72" t="s">
        <v>0</v>
      </c>
      <c r="E72" t="s">
        <v>10</v>
      </c>
      <c r="F72" t="s">
        <v>0</v>
      </c>
      <c r="G72" t="s">
        <v>11</v>
      </c>
      <c r="H72" t="s">
        <v>12</v>
      </c>
      <c r="I72" t="s">
        <v>13</v>
      </c>
      <c r="J72">
        <v>67</v>
      </c>
      <c r="K72" t="s">
        <v>14</v>
      </c>
      <c r="L72">
        <v>0</v>
      </c>
      <c r="M72" t="s">
        <v>15</v>
      </c>
      <c r="N72">
        <v>2</v>
      </c>
      <c r="O72" t="s">
        <v>16</v>
      </c>
      <c r="P72">
        <v>0</v>
      </c>
      <c r="Q72" t="s">
        <v>17</v>
      </c>
      <c r="R72">
        <v>0</v>
      </c>
      <c r="S72" t="s">
        <v>18</v>
      </c>
      <c r="T72">
        <v>788</v>
      </c>
      <c r="U72" t="s">
        <v>19</v>
      </c>
      <c r="V72">
        <v>2</v>
      </c>
      <c r="W72" t="s">
        <v>20</v>
      </c>
      <c r="X72" t="b">
        <v>0</v>
      </c>
      <c r="Y72" t="s">
        <v>21</v>
      </c>
      <c r="Z72" t="b">
        <v>0</v>
      </c>
      <c r="AA72" t="s">
        <v>22</v>
      </c>
      <c r="AB72" t="s">
        <v>23</v>
      </c>
      <c r="AC72" t="s">
        <v>24</v>
      </c>
      <c r="AD72" t="s">
        <v>26</v>
      </c>
    </row>
    <row r="73" spans="1:30" x14ac:dyDescent="0.25">
      <c r="A73" s="1">
        <v>42146</v>
      </c>
      <c r="B73" s="2">
        <v>0.66298611111111116</v>
      </c>
      <c r="C73">
        <v>3</v>
      </c>
      <c r="D73" t="s">
        <v>0</v>
      </c>
      <c r="E73" t="s">
        <v>10</v>
      </c>
      <c r="F73" t="s">
        <v>0</v>
      </c>
      <c r="G73" t="s">
        <v>11</v>
      </c>
      <c r="H73" t="s">
        <v>12</v>
      </c>
      <c r="I73" t="s">
        <v>13</v>
      </c>
      <c r="J73">
        <v>68</v>
      </c>
      <c r="K73" t="s">
        <v>14</v>
      </c>
      <c r="L73">
        <v>0</v>
      </c>
      <c r="M73" t="s">
        <v>15</v>
      </c>
      <c r="N73">
        <v>2</v>
      </c>
      <c r="O73" t="s">
        <v>16</v>
      </c>
      <c r="P73">
        <v>0</v>
      </c>
      <c r="Q73" t="s">
        <v>17</v>
      </c>
      <c r="R73">
        <v>0</v>
      </c>
      <c r="S73" t="s">
        <v>18</v>
      </c>
      <c r="T73">
        <v>792</v>
      </c>
      <c r="U73" t="s">
        <v>19</v>
      </c>
      <c r="V73">
        <v>2</v>
      </c>
      <c r="W73" t="s">
        <v>20</v>
      </c>
      <c r="X73" t="b">
        <v>0</v>
      </c>
      <c r="Y73" t="s">
        <v>21</v>
      </c>
      <c r="Z73" t="b">
        <v>1</v>
      </c>
      <c r="AA73" t="s">
        <v>22</v>
      </c>
      <c r="AB73" t="s">
        <v>23</v>
      </c>
      <c r="AC73" t="s">
        <v>24</v>
      </c>
      <c r="AD73" t="s">
        <v>26</v>
      </c>
    </row>
    <row r="74" spans="1:30" x14ac:dyDescent="0.25">
      <c r="A74" s="1">
        <v>42146</v>
      </c>
      <c r="B74" s="2">
        <v>0.66311342592592593</v>
      </c>
      <c r="C74">
        <v>26</v>
      </c>
      <c r="D74" t="s">
        <v>0</v>
      </c>
      <c r="E74" t="s">
        <v>10</v>
      </c>
      <c r="F74" t="s">
        <v>0</v>
      </c>
      <c r="G74" t="s">
        <v>11</v>
      </c>
      <c r="H74" t="s">
        <v>12</v>
      </c>
      <c r="I74" t="s">
        <v>13</v>
      </c>
      <c r="J74">
        <v>69</v>
      </c>
      <c r="K74" t="s">
        <v>14</v>
      </c>
      <c r="L74">
        <v>0</v>
      </c>
      <c r="M74" t="s">
        <v>15</v>
      </c>
      <c r="N74">
        <v>2</v>
      </c>
      <c r="O74" t="s">
        <v>16</v>
      </c>
      <c r="P74">
        <v>0</v>
      </c>
      <c r="Q74" t="s">
        <v>17</v>
      </c>
      <c r="R74">
        <v>0</v>
      </c>
      <c r="S74" t="s">
        <v>18</v>
      </c>
      <c r="T74">
        <v>787</v>
      </c>
      <c r="U74" t="s">
        <v>19</v>
      </c>
      <c r="V74">
        <v>2</v>
      </c>
      <c r="W74" t="s">
        <v>20</v>
      </c>
      <c r="X74" t="b">
        <v>0</v>
      </c>
      <c r="Y74" t="s">
        <v>21</v>
      </c>
      <c r="Z74" t="b">
        <v>0</v>
      </c>
      <c r="AA74" t="s">
        <v>22</v>
      </c>
      <c r="AB74" t="s">
        <v>23</v>
      </c>
      <c r="AC74" t="s">
        <v>24</v>
      </c>
      <c r="AD74" t="s">
        <v>26</v>
      </c>
    </row>
    <row r="75" spans="1:30" x14ac:dyDescent="0.25">
      <c r="A75" s="1">
        <v>42146</v>
      </c>
      <c r="B75" s="2">
        <v>0.66314814814814815</v>
      </c>
      <c r="C75">
        <v>52</v>
      </c>
      <c r="D75" t="s">
        <v>0</v>
      </c>
      <c r="E75" t="s">
        <v>10</v>
      </c>
      <c r="F75" t="s">
        <v>0</v>
      </c>
      <c r="G75" t="s">
        <v>11</v>
      </c>
      <c r="H75" t="s">
        <v>12</v>
      </c>
      <c r="I75" t="s">
        <v>13</v>
      </c>
      <c r="J75">
        <v>70</v>
      </c>
      <c r="K75" t="s">
        <v>14</v>
      </c>
      <c r="L75">
        <v>0</v>
      </c>
      <c r="M75" t="s">
        <v>15</v>
      </c>
      <c r="N75">
        <v>2</v>
      </c>
      <c r="O75" t="s">
        <v>16</v>
      </c>
      <c r="P75">
        <v>0</v>
      </c>
      <c r="Q75" t="s">
        <v>17</v>
      </c>
      <c r="R75">
        <v>0</v>
      </c>
      <c r="S75" t="s">
        <v>18</v>
      </c>
      <c r="T75">
        <v>790</v>
      </c>
      <c r="U75" t="s">
        <v>19</v>
      </c>
      <c r="V75">
        <v>2</v>
      </c>
      <c r="W75" t="s">
        <v>20</v>
      </c>
      <c r="X75" t="b">
        <v>0</v>
      </c>
      <c r="Y75" t="s">
        <v>21</v>
      </c>
      <c r="Z75" t="b">
        <v>1</v>
      </c>
      <c r="AA75" t="s">
        <v>22</v>
      </c>
      <c r="AB75" t="s">
        <v>23</v>
      </c>
      <c r="AC75" t="s">
        <v>24</v>
      </c>
      <c r="AD75" t="s">
        <v>26</v>
      </c>
    </row>
    <row r="76" spans="1:30" x14ac:dyDescent="0.25">
      <c r="A76" s="1">
        <v>42146</v>
      </c>
      <c r="B76" s="2">
        <v>0.66328703703703706</v>
      </c>
      <c r="C76">
        <v>79</v>
      </c>
      <c r="D76" t="s">
        <v>0</v>
      </c>
      <c r="E76" t="s">
        <v>10</v>
      </c>
      <c r="F76" t="s">
        <v>0</v>
      </c>
      <c r="G76" t="s">
        <v>11</v>
      </c>
      <c r="H76" t="s">
        <v>12</v>
      </c>
      <c r="I76" t="s">
        <v>13</v>
      </c>
      <c r="J76">
        <v>71</v>
      </c>
      <c r="K76" t="s">
        <v>14</v>
      </c>
      <c r="L76">
        <v>0</v>
      </c>
      <c r="M76" t="s">
        <v>15</v>
      </c>
      <c r="N76">
        <v>2</v>
      </c>
      <c r="O76" t="s">
        <v>16</v>
      </c>
      <c r="P76">
        <v>0</v>
      </c>
      <c r="Q76" t="s">
        <v>17</v>
      </c>
      <c r="R76">
        <v>0</v>
      </c>
      <c r="S76" t="s">
        <v>18</v>
      </c>
      <c r="T76">
        <v>787</v>
      </c>
      <c r="U76" t="s">
        <v>19</v>
      </c>
      <c r="V76">
        <v>2</v>
      </c>
      <c r="W76" t="s">
        <v>20</v>
      </c>
      <c r="X76" t="b">
        <v>0</v>
      </c>
      <c r="Y76" t="s">
        <v>21</v>
      </c>
      <c r="Z76" t="b">
        <v>0</v>
      </c>
      <c r="AA76" t="s">
        <v>22</v>
      </c>
      <c r="AB76" t="s">
        <v>23</v>
      </c>
      <c r="AC76" t="s">
        <v>24</v>
      </c>
      <c r="AD76" t="s">
        <v>26</v>
      </c>
    </row>
    <row r="77" spans="1:30" x14ac:dyDescent="0.25">
      <c r="A77" s="1">
        <v>42146</v>
      </c>
      <c r="B77" s="2">
        <v>0.66332175925925929</v>
      </c>
      <c r="C77">
        <v>109</v>
      </c>
      <c r="D77" t="s">
        <v>0</v>
      </c>
      <c r="E77" t="s">
        <v>10</v>
      </c>
      <c r="F77" t="s">
        <v>0</v>
      </c>
      <c r="G77" t="s">
        <v>11</v>
      </c>
      <c r="H77" t="s">
        <v>12</v>
      </c>
      <c r="I77" t="s">
        <v>13</v>
      </c>
      <c r="J77">
        <v>72</v>
      </c>
      <c r="K77" t="s">
        <v>14</v>
      </c>
      <c r="L77">
        <v>0</v>
      </c>
      <c r="M77" t="s">
        <v>15</v>
      </c>
      <c r="N77">
        <v>2</v>
      </c>
      <c r="O77" t="s">
        <v>16</v>
      </c>
      <c r="P77">
        <v>0</v>
      </c>
      <c r="Q77" t="s">
        <v>17</v>
      </c>
      <c r="R77">
        <v>0</v>
      </c>
      <c r="S77" t="s">
        <v>18</v>
      </c>
      <c r="T77">
        <v>953</v>
      </c>
      <c r="U77" t="s">
        <v>19</v>
      </c>
      <c r="V77">
        <v>2</v>
      </c>
      <c r="W77" t="s">
        <v>20</v>
      </c>
      <c r="X77" t="b">
        <v>0</v>
      </c>
      <c r="Y77" t="s">
        <v>21</v>
      </c>
      <c r="Z77" t="b">
        <v>1</v>
      </c>
      <c r="AA77" t="s">
        <v>22</v>
      </c>
      <c r="AB77" t="s">
        <v>23</v>
      </c>
      <c r="AC77" t="s">
        <v>24</v>
      </c>
      <c r="AD77" t="s">
        <v>26</v>
      </c>
    </row>
    <row r="78" spans="1:30" x14ac:dyDescent="0.25">
      <c r="A78" s="1">
        <v>42146</v>
      </c>
      <c r="B78" s="2">
        <v>0.66381944444444441</v>
      </c>
      <c r="C78">
        <v>132</v>
      </c>
      <c r="D78" t="s">
        <v>0</v>
      </c>
      <c r="E78" t="s">
        <v>10</v>
      </c>
      <c r="F78" t="s">
        <v>0</v>
      </c>
      <c r="G78" t="s">
        <v>11</v>
      </c>
      <c r="H78" t="s">
        <v>12</v>
      </c>
      <c r="I78" t="s">
        <v>13</v>
      </c>
      <c r="J78">
        <v>73</v>
      </c>
      <c r="K78" t="s">
        <v>14</v>
      </c>
      <c r="L78">
        <v>0</v>
      </c>
      <c r="M78" t="s">
        <v>15</v>
      </c>
      <c r="N78">
        <v>2</v>
      </c>
      <c r="O78" t="s">
        <v>16</v>
      </c>
      <c r="P78">
        <v>0</v>
      </c>
      <c r="Q78" t="s">
        <v>17</v>
      </c>
      <c r="R78">
        <v>0</v>
      </c>
      <c r="S78" t="s">
        <v>18</v>
      </c>
      <c r="T78">
        <v>783</v>
      </c>
      <c r="U78" t="s">
        <v>19</v>
      </c>
      <c r="V78">
        <v>2</v>
      </c>
      <c r="W78" t="s">
        <v>20</v>
      </c>
      <c r="X78" t="b">
        <v>0</v>
      </c>
      <c r="Y78" t="s">
        <v>21</v>
      </c>
      <c r="Z78" t="b">
        <v>0</v>
      </c>
      <c r="AA78" t="s">
        <v>22</v>
      </c>
      <c r="AB78" t="s">
        <v>23</v>
      </c>
      <c r="AC78" t="s">
        <v>24</v>
      </c>
      <c r="AD78" t="s">
        <v>26</v>
      </c>
    </row>
    <row r="79" spans="1:30" x14ac:dyDescent="0.25">
      <c r="A79" s="1">
        <v>42146</v>
      </c>
      <c r="B79" s="2">
        <v>0.66385416666666663</v>
      </c>
      <c r="C79">
        <v>161</v>
      </c>
      <c r="D79" t="s">
        <v>0</v>
      </c>
      <c r="E79" t="s">
        <v>10</v>
      </c>
      <c r="F79" t="s">
        <v>0</v>
      </c>
      <c r="G79" t="s">
        <v>11</v>
      </c>
      <c r="H79" t="s">
        <v>12</v>
      </c>
      <c r="I79" t="s">
        <v>13</v>
      </c>
      <c r="J79">
        <v>74</v>
      </c>
      <c r="K79" t="s">
        <v>14</v>
      </c>
      <c r="L79">
        <v>0</v>
      </c>
      <c r="M79" t="s">
        <v>15</v>
      </c>
      <c r="N79">
        <v>2</v>
      </c>
      <c r="O79" t="s">
        <v>16</v>
      </c>
      <c r="P79">
        <v>0</v>
      </c>
      <c r="Q79" t="s">
        <v>17</v>
      </c>
      <c r="R79">
        <v>0</v>
      </c>
      <c r="S79" t="s">
        <v>18</v>
      </c>
      <c r="T79">
        <v>789</v>
      </c>
      <c r="U79" t="s">
        <v>19</v>
      </c>
      <c r="V79">
        <v>2</v>
      </c>
      <c r="W79" t="s">
        <v>20</v>
      </c>
      <c r="X79" t="b">
        <v>0</v>
      </c>
      <c r="Y79" t="s">
        <v>21</v>
      </c>
      <c r="Z79" t="b">
        <v>1</v>
      </c>
      <c r="AA79" t="s">
        <v>22</v>
      </c>
      <c r="AB79" t="s">
        <v>23</v>
      </c>
      <c r="AC79" t="s">
        <v>24</v>
      </c>
      <c r="AD79" t="s">
        <v>26</v>
      </c>
    </row>
    <row r="80" spans="1:30" x14ac:dyDescent="0.25">
      <c r="A80" s="1">
        <v>42146</v>
      </c>
      <c r="B80" s="2">
        <v>0.66395833333333332</v>
      </c>
      <c r="C80">
        <v>193</v>
      </c>
      <c r="D80" t="s">
        <v>0</v>
      </c>
      <c r="E80" t="s">
        <v>10</v>
      </c>
      <c r="F80" t="s">
        <v>0</v>
      </c>
      <c r="G80" t="s">
        <v>11</v>
      </c>
      <c r="H80" t="s">
        <v>12</v>
      </c>
      <c r="I80" t="s">
        <v>13</v>
      </c>
      <c r="J80">
        <v>75</v>
      </c>
      <c r="K80" t="s">
        <v>14</v>
      </c>
      <c r="L80">
        <v>0</v>
      </c>
      <c r="M80" t="s">
        <v>15</v>
      </c>
      <c r="N80">
        <v>2</v>
      </c>
      <c r="O80" t="s">
        <v>16</v>
      </c>
      <c r="P80">
        <v>0</v>
      </c>
      <c r="Q80" t="s">
        <v>17</v>
      </c>
      <c r="R80">
        <v>0</v>
      </c>
      <c r="S80" t="s">
        <v>18</v>
      </c>
      <c r="T80">
        <v>789</v>
      </c>
      <c r="U80" t="s">
        <v>19</v>
      </c>
      <c r="V80">
        <v>2</v>
      </c>
      <c r="W80" t="s">
        <v>20</v>
      </c>
      <c r="X80" t="b">
        <v>0</v>
      </c>
      <c r="Y80" t="s">
        <v>21</v>
      </c>
      <c r="Z80" t="b">
        <v>0</v>
      </c>
      <c r="AA80" t="s">
        <v>22</v>
      </c>
      <c r="AB80" t="s">
        <v>23</v>
      </c>
      <c r="AC80" t="s">
        <v>24</v>
      </c>
      <c r="AD80" t="s">
        <v>26</v>
      </c>
    </row>
    <row r="81" spans="1:30" x14ac:dyDescent="0.25">
      <c r="A81" s="1">
        <v>42146</v>
      </c>
      <c r="B81" s="2">
        <v>0.66399305555555554</v>
      </c>
      <c r="C81">
        <v>219</v>
      </c>
      <c r="D81" t="s">
        <v>0</v>
      </c>
      <c r="E81" t="s">
        <v>10</v>
      </c>
      <c r="F81" t="s">
        <v>0</v>
      </c>
      <c r="G81" t="s">
        <v>11</v>
      </c>
      <c r="H81" t="s">
        <v>12</v>
      </c>
      <c r="I81" t="s">
        <v>13</v>
      </c>
      <c r="J81">
        <v>76</v>
      </c>
      <c r="K81" t="s">
        <v>14</v>
      </c>
      <c r="L81">
        <v>0</v>
      </c>
      <c r="M81" t="s">
        <v>15</v>
      </c>
      <c r="N81">
        <v>2</v>
      </c>
      <c r="O81" t="s">
        <v>16</v>
      </c>
      <c r="P81">
        <v>0</v>
      </c>
      <c r="Q81" t="s">
        <v>17</v>
      </c>
      <c r="R81">
        <v>0</v>
      </c>
      <c r="S81" t="s">
        <v>18</v>
      </c>
      <c r="T81">
        <v>1023</v>
      </c>
      <c r="U81" t="s">
        <v>19</v>
      </c>
      <c r="V81">
        <v>2</v>
      </c>
      <c r="W81" t="s">
        <v>20</v>
      </c>
      <c r="X81" t="b">
        <v>0</v>
      </c>
      <c r="Y81" t="s">
        <v>21</v>
      </c>
      <c r="Z81" t="b">
        <v>1</v>
      </c>
      <c r="AA81" t="s">
        <v>22</v>
      </c>
      <c r="AB81" t="s">
        <v>23</v>
      </c>
      <c r="AC81" t="s">
        <v>24</v>
      </c>
      <c r="AD81" t="s">
        <v>26</v>
      </c>
    </row>
    <row r="82" spans="1:30" x14ac:dyDescent="0.25">
      <c r="A82" s="1">
        <v>42146</v>
      </c>
      <c r="B82" s="2">
        <v>0.66427083333333337</v>
      </c>
      <c r="C82">
        <v>243</v>
      </c>
      <c r="D82" t="s">
        <v>0</v>
      </c>
      <c r="E82" t="s">
        <v>10</v>
      </c>
      <c r="F82" t="s">
        <v>0</v>
      </c>
      <c r="G82" t="s">
        <v>11</v>
      </c>
      <c r="H82" t="s">
        <v>12</v>
      </c>
      <c r="I82" t="s">
        <v>13</v>
      </c>
      <c r="J82">
        <v>77</v>
      </c>
      <c r="K82" t="s">
        <v>14</v>
      </c>
      <c r="L82">
        <v>0</v>
      </c>
      <c r="M82" t="s">
        <v>15</v>
      </c>
      <c r="N82">
        <v>2</v>
      </c>
      <c r="O82" t="s">
        <v>16</v>
      </c>
      <c r="P82">
        <v>0</v>
      </c>
      <c r="Q82" t="s">
        <v>17</v>
      </c>
      <c r="R82">
        <v>0</v>
      </c>
      <c r="S82" t="s">
        <v>18</v>
      </c>
      <c r="T82">
        <v>792</v>
      </c>
      <c r="U82" t="s">
        <v>19</v>
      </c>
      <c r="V82">
        <v>2</v>
      </c>
      <c r="W82" t="s">
        <v>20</v>
      </c>
      <c r="X82" t="b">
        <v>0</v>
      </c>
      <c r="Y82" t="s">
        <v>21</v>
      </c>
      <c r="Z82" t="b">
        <v>0</v>
      </c>
      <c r="AA82" t="s">
        <v>22</v>
      </c>
      <c r="AB82" t="s">
        <v>23</v>
      </c>
      <c r="AC82" t="s">
        <v>24</v>
      </c>
      <c r="AD82" t="s">
        <v>26</v>
      </c>
    </row>
    <row r="83" spans="1:30" x14ac:dyDescent="0.25">
      <c r="A83" s="1">
        <v>42146</v>
      </c>
      <c r="B83" s="2">
        <v>0.66430555555555559</v>
      </c>
      <c r="C83">
        <v>269</v>
      </c>
      <c r="D83" t="s">
        <v>0</v>
      </c>
      <c r="E83" t="s">
        <v>10</v>
      </c>
      <c r="F83" t="s">
        <v>0</v>
      </c>
      <c r="G83" t="s">
        <v>11</v>
      </c>
      <c r="H83" t="s">
        <v>12</v>
      </c>
      <c r="I83" t="s">
        <v>13</v>
      </c>
      <c r="J83">
        <v>78</v>
      </c>
      <c r="K83" t="s">
        <v>14</v>
      </c>
      <c r="L83">
        <v>0</v>
      </c>
      <c r="M83" t="s">
        <v>15</v>
      </c>
      <c r="N83">
        <v>2</v>
      </c>
      <c r="O83" t="s">
        <v>16</v>
      </c>
      <c r="P83">
        <v>0</v>
      </c>
      <c r="Q83" t="s">
        <v>17</v>
      </c>
      <c r="R83">
        <v>0</v>
      </c>
      <c r="S83" t="s">
        <v>18</v>
      </c>
      <c r="T83">
        <v>788</v>
      </c>
      <c r="U83" t="s">
        <v>19</v>
      </c>
      <c r="V83">
        <v>2</v>
      </c>
      <c r="W83" t="s">
        <v>20</v>
      </c>
      <c r="X83" t="b">
        <v>0</v>
      </c>
      <c r="Y83" t="s">
        <v>21</v>
      </c>
      <c r="Z83" t="b">
        <v>1</v>
      </c>
      <c r="AA83" t="s">
        <v>22</v>
      </c>
      <c r="AB83" t="s">
        <v>23</v>
      </c>
      <c r="AC83" t="s">
        <v>24</v>
      </c>
      <c r="AD83" t="s">
        <v>26</v>
      </c>
    </row>
    <row r="84" spans="1:30" x14ac:dyDescent="0.25">
      <c r="A84" s="1">
        <v>42146</v>
      </c>
      <c r="B84" s="2">
        <v>0.66472222222222221</v>
      </c>
      <c r="C84">
        <v>299</v>
      </c>
      <c r="D84" t="s">
        <v>0</v>
      </c>
      <c r="E84" t="s">
        <v>10</v>
      </c>
      <c r="F84" t="s">
        <v>0</v>
      </c>
      <c r="G84" t="s">
        <v>11</v>
      </c>
      <c r="H84" t="s">
        <v>12</v>
      </c>
      <c r="I84" t="s">
        <v>13</v>
      </c>
      <c r="J84">
        <v>79</v>
      </c>
      <c r="K84" t="s">
        <v>14</v>
      </c>
      <c r="L84">
        <v>0</v>
      </c>
      <c r="M84" t="s">
        <v>15</v>
      </c>
      <c r="N84">
        <v>2</v>
      </c>
      <c r="O84" t="s">
        <v>16</v>
      </c>
      <c r="P84">
        <v>0</v>
      </c>
      <c r="Q84" t="s">
        <v>17</v>
      </c>
      <c r="R84">
        <v>0</v>
      </c>
      <c r="S84" t="s">
        <v>18</v>
      </c>
      <c r="T84">
        <v>784</v>
      </c>
      <c r="U84" t="s">
        <v>19</v>
      </c>
      <c r="V84">
        <v>2</v>
      </c>
      <c r="W84" t="s">
        <v>20</v>
      </c>
      <c r="X84" t="b">
        <v>0</v>
      </c>
      <c r="Y84" t="s">
        <v>21</v>
      </c>
      <c r="Z84" t="b">
        <v>0</v>
      </c>
      <c r="AA84" t="s">
        <v>22</v>
      </c>
      <c r="AB84" t="s">
        <v>23</v>
      </c>
      <c r="AC84" t="s">
        <v>24</v>
      </c>
      <c r="AD84" t="s">
        <v>26</v>
      </c>
    </row>
    <row r="85" spans="1:30" x14ac:dyDescent="0.25">
      <c r="A85" s="1">
        <v>42146</v>
      </c>
      <c r="B85" s="2">
        <v>0.66475694444444444</v>
      </c>
      <c r="C85">
        <v>325</v>
      </c>
      <c r="D85" t="s">
        <v>0</v>
      </c>
      <c r="E85" t="s">
        <v>10</v>
      </c>
      <c r="F85" t="s">
        <v>0</v>
      </c>
      <c r="G85" t="s">
        <v>11</v>
      </c>
      <c r="H85" t="s">
        <v>12</v>
      </c>
      <c r="I85" t="s">
        <v>13</v>
      </c>
      <c r="J85">
        <v>80</v>
      </c>
      <c r="K85" t="s">
        <v>14</v>
      </c>
      <c r="L85">
        <v>0</v>
      </c>
      <c r="M85" t="s">
        <v>15</v>
      </c>
      <c r="N85">
        <v>2</v>
      </c>
      <c r="O85" t="s">
        <v>16</v>
      </c>
      <c r="P85">
        <v>0</v>
      </c>
      <c r="Q85" t="s">
        <v>17</v>
      </c>
      <c r="R85">
        <v>0</v>
      </c>
      <c r="S85" t="s">
        <v>18</v>
      </c>
      <c r="T85">
        <v>789</v>
      </c>
      <c r="U85" t="s">
        <v>19</v>
      </c>
      <c r="V85">
        <v>2</v>
      </c>
      <c r="W85" t="s">
        <v>20</v>
      </c>
      <c r="X85" t="b">
        <v>0</v>
      </c>
      <c r="Y85" t="s">
        <v>21</v>
      </c>
      <c r="Z85" t="b">
        <v>1</v>
      </c>
      <c r="AA85" t="s">
        <v>22</v>
      </c>
      <c r="AB85" t="s">
        <v>23</v>
      </c>
      <c r="AC85" t="s">
        <v>24</v>
      </c>
      <c r="AD85" t="s">
        <v>26</v>
      </c>
    </row>
    <row r="86" spans="1:30" x14ac:dyDescent="0.25">
      <c r="A86" s="1">
        <v>42146</v>
      </c>
      <c r="B86" s="2">
        <v>0.66479166666666667</v>
      </c>
      <c r="C86">
        <v>352</v>
      </c>
      <c r="D86" t="s">
        <v>0</v>
      </c>
      <c r="E86" t="s">
        <v>10</v>
      </c>
      <c r="F86" t="s">
        <v>0</v>
      </c>
      <c r="G86" t="s">
        <v>11</v>
      </c>
      <c r="H86" t="s">
        <v>12</v>
      </c>
      <c r="I86" t="s">
        <v>13</v>
      </c>
      <c r="J86">
        <v>81</v>
      </c>
      <c r="K86" t="s">
        <v>14</v>
      </c>
      <c r="L86">
        <v>0</v>
      </c>
      <c r="M86" t="s">
        <v>15</v>
      </c>
      <c r="N86">
        <v>2</v>
      </c>
      <c r="O86" t="s">
        <v>16</v>
      </c>
      <c r="P86">
        <v>0</v>
      </c>
      <c r="Q86" t="s">
        <v>17</v>
      </c>
      <c r="R86">
        <v>0</v>
      </c>
      <c r="S86" t="s">
        <v>18</v>
      </c>
      <c r="T86">
        <v>793</v>
      </c>
      <c r="U86" t="s">
        <v>19</v>
      </c>
      <c r="V86">
        <v>2</v>
      </c>
      <c r="W86" t="s">
        <v>20</v>
      </c>
      <c r="X86" t="b">
        <v>0</v>
      </c>
      <c r="Y86" t="s">
        <v>21</v>
      </c>
      <c r="Z86" t="b">
        <v>1</v>
      </c>
      <c r="AA86" t="s">
        <v>22</v>
      </c>
      <c r="AB86" t="s">
        <v>23</v>
      </c>
      <c r="AC86" t="s">
        <v>24</v>
      </c>
      <c r="AD86" t="s">
        <v>26</v>
      </c>
    </row>
    <row r="87" spans="1:30" x14ac:dyDescent="0.25">
      <c r="A87" s="1">
        <v>42146</v>
      </c>
      <c r="B87" s="2">
        <v>0.66521990740740744</v>
      </c>
      <c r="C87">
        <v>385</v>
      </c>
      <c r="D87" t="s">
        <v>0</v>
      </c>
      <c r="E87" t="s">
        <v>10</v>
      </c>
      <c r="F87" t="s">
        <v>0</v>
      </c>
      <c r="G87" t="s">
        <v>11</v>
      </c>
      <c r="H87" t="s">
        <v>12</v>
      </c>
      <c r="I87" t="s">
        <v>13</v>
      </c>
      <c r="J87">
        <v>82</v>
      </c>
      <c r="K87" t="s">
        <v>14</v>
      </c>
      <c r="L87">
        <v>0</v>
      </c>
      <c r="M87" t="s">
        <v>15</v>
      </c>
      <c r="N87">
        <v>2</v>
      </c>
      <c r="O87" t="s">
        <v>16</v>
      </c>
      <c r="P87">
        <v>0</v>
      </c>
      <c r="Q87" t="s">
        <v>17</v>
      </c>
      <c r="R87">
        <v>0</v>
      </c>
      <c r="S87" t="s">
        <v>18</v>
      </c>
      <c r="T87">
        <v>786</v>
      </c>
      <c r="U87" t="s">
        <v>19</v>
      </c>
      <c r="V87">
        <v>2</v>
      </c>
      <c r="W87" t="s">
        <v>20</v>
      </c>
      <c r="X87" t="b">
        <v>0</v>
      </c>
      <c r="Y87" t="s">
        <v>21</v>
      </c>
      <c r="Z87" t="b">
        <v>0</v>
      </c>
      <c r="AA87" t="s">
        <v>22</v>
      </c>
      <c r="AB87" t="s">
        <v>23</v>
      </c>
      <c r="AC87" t="s">
        <v>24</v>
      </c>
      <c r="AD87" t="s">
        <v>26</v>
      </c>
    </row>
    <row r="88" spans="1:30" x14ac:dyDescent="0.25">
      <c r="A88" s="1">
        <v>42146</v>
      </c>
      <c r="B88" s="2">
        <v>0.66531249999999997</v>
      </c>
      <c r="C88">
        <v>413</v>
      </c>
      <c r="D88" t="s">
        <v>0</v>
      </c>
      <c r="E88" t="s">
        <v>10</v>
      </c>
      <c r="F88" t="s">
        <v>0</v>
      </c>
      <c r="G88" t="s">
        <v>11</v>
      </c>
      <c r="H88" t="s">
        <v>12</v>
      </c>
      <c r="I88" t="s">
        <v>13</v>
      </c>
      <c r="J88">
        <v>83</v>
      </c>
      <c r="K88" t="s">
        <v>14</v>
      </c>
      <c r="L88">
        <v>0</v>
      </c>
      <c r="M88" t="s">
        <v>15</v>
      </c>
      <c r="N88">
        <v>2</v>
      </c>
      <c r="O88" t="s">
        <v>16</v>
      </c>
      <c r="P88">
        <v>0</v>
      </c>
      <c r="Q88" t="s">
        <v>17</v>
      </c>
      <c r="R88">
        <v>0</v>
      </c>
      <c r="S88" t="s">
        <v>18</v>
      </c>
      <c r="T88">
        <v>788</v>
      </c>
      <c r="U88" t="s">
        <v>19</v>
      </c>
      <c r="V88">
        <v>2</v>
      </c>
      <c r="W88" t="s">
        <v>20</v>
      </c>
      <c r="X88" t="b">
        <v>0</v>
      </c>
      <c r="Y88" t="s">
        <v>21</v>
      </c>
      <c r="Z88" t="b">
        <v>0</v>
      </c>
      <c r="AA88" t="s">
        <v>22</v>
      </c>
      <c r="AB88" t="s">
        <v>23</v>
      </c>
      <c r="AC88" t="s">
        <v>24</v>
      </c>
      <c r="AD88" t="s">
        <v>26</v>
      </c>
    </row>
    <row r="89" spans="1:30" x14ac:dyDescent="0.25">
      <c r="A89" s="1">
        <v>42146</v>
      </c>
      <c r="B89" s="2">
        <v>0.66583333333333339</v>
      </c>
      <c r="C89">
        <v>437</v>
      </c>
      <c r="D89" t="s">
        <v>0</v>
      </c>
      <c r="E89" t="s">
        <v>10</v>
      </c>
      <c r="F89" t="s">
        <v>0</v>
      </c>
      <c r="G89" t="s">
        <v>11</v>
      </c>
      <c r="H89" t="s">
        <v>12</v>
      </c>
      <c r="I89" t="s">
        <v>13</v>
      </c>
      <c r="J89">
        <v>84</v>
      </c>
      <c r="K89" t="s">
        <v>14</v>
      </c>
      <c r="L89">
        <v>0</v>
      </c>
      <c r="M89" t="s">
        <v>15</v>
      </c>
      <c r="N89">
        <v>2</v>
      </c>
      <c r="O89" t="s">
        <v>16</v>
      </c>
      <c r="P89">
        <v>0</v>
      </c>
      <c r="Q89" t="s">
        <v>17</v>
      </c>
      <c r="R89">
        <v>0</v>
      </c>
      <c r="S89" t="s">
        <v>18</v>
      </c>
      <c r="T89">
        <v>787</v>
      </c>
      <c r="U89" t="s">
        <v>19</v>
      </c>
      <c r="V89">
        <v>2</v>
      </c>
      <c r="W89" t="s">
        <v>20</v>
      </c>
      <c r="X89" t="b">
        <v>0</v>
      </c>
      <c r="Y89" t="s">
        <v>21</v>
      </c>
      <c r="Z89" t="b">
        <v>0</v>
      </c>
      <c r="AA89" t="s">
        <v>22</v>
      </c>
      <c r="AB89" t="s">
        <v>23</v>
      </c>
      <c r="AC89" t="s">
        <v>24</v>
      </c>
      <c r="AD89" t="s">
        <v>26</v>
      </c>
    </row>
    <row r="90" spans="1:30" x14ac:dyDescent="0.25">
      <c r="A90" s="1">
        <v>42146</v>
      </c>
      <c r="B90" s="2">
        <v>0.6658680555555555</v>
      </c>
      <c r="C90">
        <v>467</v>
      </c>
      <c r="D90" t="s">
        <v>0</v>
      </c>
      <c r="E90" t="s">
        <v>10</v>
      </c>
      <c r="F90" t="s">
        <v>0</v>
      </c>
      <c r="G90" t="s">
        <v>11</v>
      </c>
      <c r="H90" t="s">
        <v>12</v>
      </c>
      <c r="I90" t="s">
        <v>13</v>
      </c>
      <c r="J90">
        <v>85</v>
      </c>
      <c r="K90" t="s">
        <v>14</v>
      </c>
      <c r="L90">
        <v>0</v>
      </c>
      <c r="M90" t="s">
        <v>15</v>
      </c>
      <c r="N90">
        <v>2</v>
      </c>
      <c r="O90" t="s">
        <v>16</v>
      </c>
      <c r="P90">
        <v>0</v>
      </c>
      <c r="Q90" t="s">
        <v>17</v>
      </c>
      <c r="R90">
        <v>0</v>
      </c>
      <c r="S90" t="s">
        <v>18</v>
      </c>
      <c r="T90">
        <v>785</v>
      </c>
      <c r="U90" t="s">
        <v>19</v>
      </c>
      <c r="V90">
        <v>2</v>
      </c>
      <c r="W90" t="s">
        <v>20</v>
      </c>
      <c r="X90" t="b">
        <v>0</v>
      </c>
      <c r="Y90" t="s">
        <v>21</v>
      </c>
      <c r="Z90" t="b">
        <v>1</v>
      </c>
      <c r="AA90" t="s">
        <v>22</v>
      </c>
      <c r="AB90" t="s">
        <v>23</v>
      </c>
      <c r="AC90" t="s">
        <v>24</v>
      </c>
      <c r="AD90" t="s">
        <v>26</v>
      </c>
    </row>
    <row r="91" spans="1:30" x14ac:dyDescent="0.25">
      <c r="A91" s="1">
        <v>42146</v>
      </c>
      <c r="B91" s="2">
        <v>0.66590277777777784</v>
      </c>
      <c r="C91">
        <v>497</v>
      </c>
      <c r="D91" t="s">
        <v>0</v>
      </c>
      <c r="E91" t="s">
        <v>10</v>
      </c>
      <c r="F91" t="s">
        <v>0</v>
      </c>
      <c r="G91" t="s">
        <v>11</v>
      </c>
      <c r="H91" t="s">
        <v>12</v>
      </c>
      <c r="I91" t="s">
        <v>13</v>
      </c>
      <c r="J91">
        <v>86</v>
      </c>
      <c r="K91" t="s">
        <v>14</v>
      </c>
      <c r="L91">
        <v>0</v>
      </c>
      <c r="M91" t="s">
        <v>15</v>
      </c>
      <c r="N91">
        <v>2</v>
      </c>
      <c r="O91" t="s">
        <v>16</v>
      </c>
      <c r="P91">
        <v>0</v>
      </c>
      <c r="Q91" t="s">
        <v>17</v>
      </c>
      <c r="R91">
        <v>0</v>
      </c>
      <c r="S91" t="s">
        <v>18</v>
      </c>
      <c r="T91">
        <v>786</v>
      </c>
      <c r="U91" t="s">
        <v>19</v>
      </c>
      <c r="V91">
        <v>2</v>
      </c>
      <c r="W91" t="s">
        <v>20</v>
      </c>
      <c r="X91" t="b">
        <v>0</v>
      </c>
      <c r="Y91" t="s">
        <v>21</v>
      </c>
      <c r="Z91" t="b">
        <v>1</v>
      </c>
      <c r="AA91" t="s">
        <v>22</v>
      </c>
      <c r="AB91" t="s">
        <v>23</v>
      </c>
      <c r="AC91" t="s">
        <v>24</v>
      </c>
      <c r="AD91" t="s">
        <v>26</v>
      </c>
    </row>
    <row r="92" spans="1:30" x14ac:dyDescent="0.25">
      <c r="A92" s="1">
        <v>42146</v>
      </c>
      <c r="B92" s="2">
        <v>0.66593749999999996</v>
      </c>
      <c r="C92">
        <v>523</v>
      </c>
      <c r="D92" t="s">
        <v>0</v>
      </c>
      <c r="E92" t="s">
        <v>10</v>
      </c>
      <c r="F92" t="s">
        <v>0</v>
      </c>
      <c r="G92" t="s">
        <v>11</v>
      </c>
      <c r="H92" t="s">
        <v>12</v>
      </c>
      <c r="I92" t="s">
        <v>13</v>
      </c>
      <c r="J92">
        <v>87</v>
      </c>
      <c r="K92" t="s">
        <v>14</v>
      </c>
      <c r="L92">
        <v>0</v>
      </c>
      <c r="M92" t="s">
        <v>15</v>
      </c>
      <c r="N92">
        <v>2</v>
      </c>
      <c r="O92" t="s">
        <v>16</v>
      </c>
      <c r="P92">
        <v>0</v>
      </c>
      <c r="Q92" t="s">
        <v>17</v>
      </c>
      <c r="R92">
        <v>0</v>
      </c>
      <c r="S92" t="s">
        <v>18</v>
      </c>
      <c r="T92">
        <v>788</v>
      </c>
      <c r="U92" t="s">
        <v>19</v>
      </c>
      <c r="V92">
        <v>2</v>
      </c>
      <c r="W92" t="s">
        <v>20</v>
      </c>
      <c r="X92" t="b">
        <v>0</v>
      </c>
      <c r="Y92" t="s">
        <v>21</v>
      </c>
      <c r="Z92" t="b">
        <v>1</v>
      </c>
      <c r="AA92" t="s">
        <v>22</v>
      </c>
      <c r="AB92" t="s">
        <v>23</v>
      </c>
      <c r="AC92" t="s">
        <v>24</v>
      </c>
      <c r="AD92" t="s">
        <v>26</v>
      </c>
    </row>
    <row r="93" spans="1:30" x14ac:dyDescent="0.25">
      <c r="A93" s="1">
        <v>42146</v>
      </c>
      <c r="B93" s="2">
        <v>0.66756944444444455</v>
      </c>
      <c r="C93">
        <v>549</v>
      </c>
      <c r="D93" t="s">
        <v>0</v>
      </c>
      <c r="E93" t="s">
        <v>10</v>
      </c>
      <c r="F93" t="s">
        <v>0</v>
      </c>
      <c r="G93" t="s">
        <v>11</v>
      </c>
      <c r="H93" t="s">
        <v>12</v>
      </c>
      <c r="I93" t="s">
        <v>13</v>
      </c>
      <c r="J93">
        <v>88</v>
      </c>
      <c r="K93" t="s">
        <v>14</v>
      </c>
      <c r="L93">
        <v>0</v>
      </c>
      <c r="M93" t="s">
        <v>15</v>
      </c>
      <c r="N93">
        <v>2</v>
      </c>
      <c r="O93" t="s">
        <v>16</v>
      </c>
      <c r="P93">
        <v>0</v>
      </c>
      <c r="Q93" t="s">
        <v>17</v>
      </c>
      <c r="R93">
        <v>0</v>
      </c>
      <c r="S93" t="s">
        <v>18</v>
      </c>
      <c r="T93">
        <v>786</v>
      </c>
      <c r="U93" t="s">
        <v>19</v>
      </c>
      <c r="V93">
        <v>2</v>
      </c>
      <c r="W93" t="s">
        <v>20</v>
      </c>
      <c r="X93" t="b">
        <v>0</v>
      </c>
      <c r="Y93" t="s">
        <v>21</v>
      </c>
      <c r="Z93" t="b">
        <v>0</v>
      </c>
      <c r="AA93" t="s">
        <v>22</v>
      </c>
      <c r="AB93" t="s">
        <v>23</v>
      </c>
      <c r="AC93" t="s">
        <v>24</v>
      </c>
      <c r="AD93" t="s">
        <v>26</v>
      </c>
    </row>
    <row r="94" spans="1:30" x14ac:dyDescent="0.25">
      <c r="A94" s="1">
        <v>42146</v>
      </c>
      <c r="B94" s="2">
        <v>0.66760416666666667</v>
      </c>
      <c r="C94">
        <v>576</v>
      </c>
      <c r="D94" t="s">
        <v>0</v>
      </c>
      <c r="E94" t="s">
        <v>10</v>
      </c>
      <c r="F94" t="s">
        <v>0</v>
      </c>
      <c r="G94" t="s">
        <v>11</v>
      </c>
      <c r="H94" t="s">
        <v>12</v>
      </c>
      <c r="I94" t="s">
        <v>13</v>
      </c>
      <c r="J94">
        <v>89</v>
      </c>
      <c r="K94" t="s">
        <v>14</v>
      </c>
      <c r="L94">
        <v>0</v>
      </c>
      <c r="M94" t="s">
        <v>15</v>
      </c>
      <c r="N94">
        <v>2</v>
      </c>
      <c r="O94" t="s">
        <v>16</v>
      </c>
      <c r="P94">
        <v>0</v>
      </c>
      <c r="Q94" t="s">
        <v>17</v>
      </c>
      <c r="R94">
        <v>0</v>
      </c>
      <c r="S94" t="s">
        <v>18</v>
      </c>
      <c r="T94">
        <v>788</v>
      </c>
      <c r="U94" t="s">
        <v>19</v>
      </c>
      <c r="V94">
        <v>2</v>
      </c>
      <c r="W94" t="s">
        <v>20</v>
      </c>
      <c r="X94" t="b">
        <v>0</v>
      </c>
      <c r="Y94" t="s">
        <v>21</v>
      </c>
      <c r="Z94" t="b">
        <v>1</v>
      </c>
      <c r="AA94" t="s">
        <v>22</v>
      </c>
      <c r="AB94" t="s">
        <v>23</v>
      </c>
      <c r="AC94" t="s">
        <v>24</v>
      </c>
      <c r="AD94" t="s">
        <v>26</v>
      </c>
    </row>
    <row r="95" spans="1:30" x14ac:dyDescent="0.25">
      <c r="A95" s="1">
        <v>42146</v>
      </c>
      <c r="B95" s="2">
        <v>0.66763888888888889</v>
      </c>
      <c r="C95">
        <v>607</v>
      </c>
      <c r="D95" t="s">
        <v>0</v>
      </c>
      <c r="E95" t="s">
        <v>10</v>
      </c>
      <c r="F95" t="s">
        <v>0</v>
      </c>
      <c r="G95" t="s">
        <v>11</v>
      </c>
      <c r="H95" t="s">
        <v>12</v>
      </c>
      <c r="I95" t="s">
        <v>13</v>
      </c>
      <c r="J95">
        <v>90</v>
      </c>
      <c r="K95" t="s">
        <v>14</v>
      </c>
      <c r="L95">
        <v>0</v>
      </c>
      <c r="M95" t="s">
        <v>15</v>
      </c>
      <c r="N95">
        <v>2</v>
      </c>
      <c r="O95" t="s">
        <v>16</v>
      </c>
      <c r="P95">
        <v>0</v>
      </c>
      <c r="Q95" t="s">
        <v>17</v>
      </c>
      <c r="R95">
        <v>0</v>
      </c>
      <c r="S95" t="s">
        <v>18</v>
      </c>
      <c r="T95">
        <v>793</v>
      </c>
      <c r="U95" t="s">
        <v>19</v>
      </c>
      <c r="V95">
        <v>2</v>
      </c>
      <c r="W95" t="s">
        <v>20</v>
      </c>
      <c r="X95" t="b">
        <v>0</v>
      </c>
      <c r="Y95" t="s">
        <v>21</v>
      </c>
      <c r="Z95" t="b">
        <v>1</v>
      </c>
      <c r="AA95" t="s">
        <v>22</v>
      </c>
      <c r="AB95" t="s">
        <v>23</v>
      </c>
      <c r="AC95" t="s">
        <v>24</v>
      </c>
      <c r="AD95" t="s">
        <v>26</v>
      </c>
    </row>
    <row r="96" spans="1:30" x14ac:dyDescent="0.25">
      <c r="A96" s="1">
        <v>42146</v>
      </c>
      <c r="B96" s="2">
        <v>0.66778935185185195</v>
      </c>
      <c r="C96">
        <v>631</v>
      </c>
      <c r="D96" t="s">
        <v>0</v>
      </c>
      <c r="E96" t="s">
        <v>10</v>
      </c>
      <c r="F96" t="s">
        <v>0</v>
      </c>
      <c r="G96" t="s">
        <v>11</v>
      </c>
      <c r="H96" t="s">
        <v>12</v>
      </c>
      <c r="I96" t="s">
        <v>13</v>
      </c>
      <c r="J96">
        <v>91</v>
      </c>
      <c r="K96" t="s">
        <v>14</v>
      </c>
      <c r="L96">
        <v>0</v>
      </c>
      <c r="M96" t="s">
        <v>15</v>
      </c>
      <c r="N96">
        <v>2</v>
      </c>
      <c r="O96" t="s">
        <v>16</v>
      </c>
      <c r="P96">
        <v>0</v>
      </c>
      <c r="Q96" t="s">
        <v>17</v>
      </c>
      <c r="R96">
        <v>0</v>
      </c>
      <c r="S96" t="s">
        <v>18</v>
      </c>
      <c r="T96">
        <v>789</v>
      </c>
      <c r="U96" t="s">
        <v>19</v>
      </c>
      <c r="V96">
        <v>2</v>
      </c>
      <c r="W96" t="s">
        <v>20</v>
      </c>
      <c r="X96" t="b">
        <v>0</v>
      </c>
      <c r="Y96" t="s">
        <v>21</v>
      </c>
      <c r="Z96" t="b">
        <v>0</v>
      </c>
      <c r="AA96" t="s">
        <v>22</v>
      </c>
      <c r="AB96" t="s">
        <v>23</v>
      </c>
      <c r="AC96" t="s">
        <v>24</v>
      </c>
      <c r="AD96" t="s">
        <v>26</v>
      </c>
    </row>
    <row r="97" spans="1:30" x14ac:dyDescent="0.25">
      <c r="A97" s="1">
        <v>42146</v>
      </c>
      <c r="B97" s="2">
        <v>0.66782407407407407</v>
      </c>
      <c r="C97">
        <v>657</v>
      </c>
      <c r="D97" t="s">
        <v>0</v>
      </c>
      <c r="E97" t="s">
        <v>10</v>
      </c>
      <c r="F97" t="s">
        <v>0</v>
      </c>
      <c r="G97" t="s">
        <v>11</v>
      </c>
      <c r="H97" t="s">
        <v>12</v>
      </c>
      <c r="I97" t="s">
        <v>13</v>
      </c>
      <c r="J97">
        <v>92</v>
      </c>
      <c r="K97" t="s">
        <v>14</v>
      </c>
      <c r="L97">
        <v>0</v>
      </c>
      <c r="M97" t="s">
        <v>15</v>
      </c>
      <c r="N97">
        <v>2</v>
      </c>
      <c r="O97" t="s">
        <v>16</v>
      </c>
      <c r="P97">
        <v>0</v>
      </c>
      <c r="Q97" t="s">
        <v>17</v>
      </c>
      <c r="R97">
        <v>0</v>
      </c>
      <c r="S97" t="s">
        <v>18</v>
      </c>
      <c r="T97">
        <v>789</v>
      </c>
      <c r="U97" t="s">
        <v>19</v>
      </c>
      <c r="V97">
        <v>2</v>
      </c>
      <c r="W97" t="s">
        <v>20</v>
      </c>
      <c r="X97" t="b">
        <v>0</v>
      </c>
      <c r="Y97" t="s">
        <v>21</v>
      </c>
      <c r="Z97" t="b">
        <v>1</v>
      </c>
      <c r="AA97" t="s">
        <v>22</v>
      </c>
      <c r="AB97" t="s">
        <v>23</v>
      </c>
      <c r="AC97" t="s">
        <v>24</v>
      </c>
      <c r="AD97" t="s">
        <v>26</v>
      </c>
    </row>
    <row r="98" spans="1:30" x14ac:dyDescent="0.25">
      <c r="A98" s="1">
        <v>42146</v>
      </c>
      <c r="B98" s="2">
        <v>0.66836805555555545</v>
      </c>
      <c r="C98">
        <v>688</v>
      </c>
      <c r="D98" t="s">
        <v>0</v>
      </c>
      <c r="E98" t="s">
        <v>10</v>
      </c>
      <c r="F98" t="s">
        <v>0</v>
      </c>
      <c r="G98" t="s">
        <v>11</v>
      </c>
      <c r="H98" t="s">
        <v>12</v>
      </c>
      <c r="I98" t="s">
        <v>13</v>
      </c>
      <c r="J98">
        <v>93</v>
      </c>
      <c r="K98" t="s">
        <v>14</v>
      </c>
      <c r="L98">
        <v>0</v>
      </c>
      <c r="M98" t="s">
        <v>15</v>
      </c>
      <c r="N98">
        <v>2</v>
      </c>
      <c r="O98" t="s">
        <v>16</v>
      </c>
      <c r="P98">
        <v>0</v>
      </c>
      <c r="Q98" t="s">
        <v>17</v>
      </c>
      <c r="R98">
        <v>0</v>
      </c>
      <c r="S98" t="s">
        <v>18</v>
      </c>
      <c r="T98">
        <v>786</v>
      </c>
      <c r="U98" t="s">
        <v>19</v>
      </c>
      <c r="V98">
        <v>2</v>
      </c>
      <c r="W98" t="s">
        <v>20</v>
      </c>
      <c r="X98" t="b">
        <v>0</v>
      </c>
      <c r="Y98" t="s">
        <v>21</v>
      </c>
      <c r="Z98" t="b">
        <v>0</v>
      </c>
      <c r="AA98" t="s">
        <v>22</v>
      </c>
      <c r="AB98" t="s">
        <v>23</v>
      </c>
      <c r="AC98" t="s">
        <v>24</v>
      </c>
      <c r="AD98" t="s">
        <v>26</v>
      </c>
    </row>
    <row r="99" spans="1:30" x14ac:dyDescent="0.25">
      <c r="A99" s="1">
        <v>42146</v>
      </c>
      <c r="B99" s="2">
        <v>0.6685416666666667</v>
      </c>
      <c r="C99">
        <v>716</v>
      </c>
      <c r="D99" t="s">
        <v>0</v>
      </c>
      <c r="E99" t="s">
        <v>10</v>
      </c>
      <c r="F99" t="s">
        <v>0</v>
      </c>
      <c r="G99" t="s">
        <v>11</v>
      </c>
      <c r="H99" t="s">
        <v>12</v>
      </c>
      <c r="I99" t="s">
        <v>13</v>
      </c>
      <c r="J99">
        <v>94</v>
      </c>
      <c r="K99" t="s">
        <v>14</v>
      </c>
      <c r="L99">
        <v>0</v>
      </c>
      <c r="M99" t="s">
        <v>15</v>
      </c>
      <c r="N99">
        <v>2</v>
      </c>
      <c r="O99" t="s">
        <v>16</v>
      </c>
      <c r="P99">
        <v>0</v>
      </c>
      <c r="Q99" t="s">
        <v>17</v>
      </c>
      <c r="R99">
        <v>0</v>
      </c>
      <c r="S99" t="s">
        <v>18</v>
      </c>
      <c r="T99">
        <v>789</v>
      </c>
      <c r="U99" t="s">
        <v>19</v>
      </c>
      <c r="V99">
        <v>2</v>
      </c>
      <c r="W99" t="s">
        <v>20</v>
      </c>
      <c r="X99" t="b">
        <v>0</v>
      </c>
      <c r="Y99" t="s">
        <v>21</v>
      </c>
      <c r="Z99" t="b">
        <v>0</v>
      </c>
      <c r="AA99" t="s">
        <v>22</v>
      </c>
      <c r="AB99" t="s">
        <v>23</v>
      </c>
      <c r="AC99" t="s">
        <v>24</v>
      </c>
      <c r="AD99" t="s">
        <v>26</v>
      </c>
    </row>
    <row r="100" spans="1:30" x14ac:dyDescent="0.25">
      <c r="A100" s="1">
        <v>42146</v>
      </c>
      <c r="B100" s="2">
        <v>0.66861111111111116</v>
      </c>
      <c r="C100">
        <v>740</v>
      </c>
      <c r="D100" t="s">
        <v>0</v>
      </c>
      <c r="E100" t="s">
        <v>10</v>
      </c>
      <c r="F100" t="s">
        <v>0</v>
      </c>
      <c r="G100" t="s">
        <v>11</v>
      </c>
      <c r="H100" t="s">
        <v>12</v>
      </c>
      <c r="I100" t="s">
        <v>13</v>
      </c>
      <c r="J100">
        <v>95</v>
      </c>
      <c r="K100" t="s">
        <v>14</v>
      </c>
      <c r="L100">
        <v>0</v>
      </c>
      <c r="M100" t="s">
        <v>15</v>
      </c>
      <c r="N100">
        <v>2</v>
      </c>
      <c r="O100" t="s">
        <v>16</v>
      </c>
      <c r="P100">
        <v>0</v>
      </c>
      <c r="Q100" t="s">
        <v>17</v>
      </c>
      <c r="R100">
        <v>0</v>
      </c>
      <c r="S100" t="s">
        <v>18</v>
      </c>
      <c r="T100">
        <v>787</v>
      </c>
      <c r="U100" t="s">
        <v>19</v>
      </c>
      <c r="V100">
        <v>2</v>
      </c>
      <c r="W100" t="s">
        <v>20</v>
      </c>
      <c r="X100" t="b">
        <v>0</v>
      </c>
      <c r="Y100" t="s">
        <v>21</v>
      </c>
      <c r="Z100" t="b">
        <v>0</v>
      </c>
      <c r="AA100" t="s">
        <v>22</v>
      </c>
      <c r="AB100" t="s">
        <v>23</v>
      </c>
      <c r="AC100" t="s">
        <v>24</v>
      </c>
      <c r="AD100" t="s">
        <v>26</v>
      </c>
    </row>
    <row r="101" spans="1:30" x14ac:dyDescent="0.25">
      <c r="A101" s="1">
        <v>42146</v>
      </c>
      <c r="B101" s="2">
        <v>0.66864583333333327</v>
      </c>
      <c r="C101">
        <v>769</v>
      </c>
      <c r="D101" t="s">
        <v>0</v>
      </c>
      <c r="E101" t="s">
        <v>10</v>
      </c>
      <c r="F101" t="s">
        <v>0</v>
      </c>
      <c r="G101" t="s">
        <v>11</v>
      </c>
      <c r="H101" t="s">
        <v>12</v>
      </c>
      <c r="I101" t="s">
        <v>13</v>
      </c>
      <c r="J101">
        <v>96</v>
      </c>
      <c r="K101" t="s">
        <v>14</v>
      </c>
      <c r="L101">
        <v>0</v>
      </c>
      <c r="M101" t="s">
        <v>15</v>
      </c>
      <c r="N101">
        <v>2</v>
      </c>
      <c r="O101" t="s">
        <v>16</v>
      </c>
      <c r="P101">
        <v>0</v>
      </c>
      <c r="Q101" t="s">
        <v>17</v>
      </c>
      <c r="R101">
        <v>0</v>
      </c>
      <c r="S101" t="s">
        <v>18</v>
      </c>
      <c r="T101">
        <v>795</v>
      </c>
      <c r="U101" t="s">
        <v>19</v>
      </c>
      <c r="V101">
        <v>2</v>
      </c>
      <c r="W101" t="s">
        <v>20</v>
      </c>
      <c r="X101" t="b">
        <v>0</v>
      </c>
      <c r="Y101" t="s">
        <v>21</v>
      </c>
      <c r="Z101" t="b">
        <v>1</v>
      </c>
      <c r="AA101" t="s">
        <v>22</v>
      </c>
      <c r="AB101" t="s">
        <v>23</v>
      </c>
      <c r="AC101" t="s">
        <v>24</v>
      </c>
      <c r="AD101" t="s">
        <v>26</v>
      </c>
    </row>
    <row r="102" spans="1:30" x14ac:dyDescent="0.25">
      <c r="A102" s="1">
        <v>42146</v>
      </c>
      <c r="B102" s="2">
        <v>0.6686805555555555</v>
      </c>
      <c r="C102">
        <v>799</v>
      </c>
      <c r="D102" t="s">
        <v>0</v>
      </c>
      <c r="E102" t="s">
        <v>10</v>
      </c>
      <c r="F102" t="s">
        <v>0</v>
      </c>
      <c r="G102" t="s">
        <v>11</v>
      </c>
      <c r="H102" t="s">
        <v>12</v>
      </c>
      <c r="I102" t="s">
        <v>13</v>
      </c>
      <c r="J102">
        <v>97</v>
      </c>
      <c r="K102" t="s">
        <v>14</v>
      </c>
      <c r="L102">
        <v>0</v>
      </c>
      <c r="M102" t="s">
        <v>15</v>
      </c>
      <c r="N102">
        <v>2</v>
      </c>
      <c r="O102" t="s">
        <v>16</v>
      </c>
      <c r="P102">
        <v>0</v>
      </c>
      <c r="Q102" t="s">
        <v>17</v>
      </c>
      <c r="R102">
        <v>0</v>
      </c>
      <c r="S102" t="s">
        <v>18</v>
      </c>
      <c r="T102">
        <v>1023</v>
      </c>
      <c r="U102" t="s">
        <v>19</v>
      </c>
      <c r="V102">
        <v>2</v>
      </c>
      <c r="W102" t="s">
        <v>20</v>
      </c>
      <c r="X102" t="b">
        <v>0</v>
      </c>
      <c r="Y102" t="s">
        <v>21</v>
      </c>
      <c r="Z102" t="b">
        <v>1</v>
      </c>
      <c r="AA102" t="s">
        <v>22</v>
      </c>
      <c r="AB102" t="s">
        <v>23</v>
      </c>
      <c r="AC102" t="s">
        <v>24</v>
      </c>
      <c r="AD102" t="s">
        <v>26</v>
      </c>
    </row>
    <row r="103" spans="1:30" x14ac:dyDescent="0.25">
      <c r="A103" s="1">
        <v>42146</v>
      </c>
      <c r="B103" s="2">
        <v>0.66871527777777784</v>
      </c>
      <c r="C103">
        <v>825</v>
      </c>
      <c r="D103" t="s">
        <v>0</v>
      </c>
      <c r="E103" t="s">
        <v>10</v>
      </c>
      <c r="F103" t="s">
        <v>0</v>
      </c>
      <c r="G103" t="s">
        <v>11</v>
      </c>
      <c r="H103" t="s">
        <v>12</v>
      </c>
      <c r="I103" t="s">
        <v>13</v>
      </c>
      <c r="J103">
        <v>98</v>
      </c>
      <c r="K103" t="s">
        <v>14</v>
      </c>
      <c r="L103">
        <v>0</v>
      </c>
      <c r="M103" t="s">
        <v>15</v>
      </c>
      <c r="N103">
        <v>2</v>
      </c>
      <c r="O103" t="s">
        <v>16</v>
      </c>
      <c r="P103">
        <v>0</v>
      </c>
      <c r="Q103" t="s">
        <v>17</v>
      </c>
      <c r="R103">
        <v>0</v>
      </c>
      <c r="S103" t="s">
        <v>18</v>
      </c>
      <c r="T103">
        <v>790</v>
      </c>
      <c r="U103" t="s">
        <v>19</v>
      </c>
      <c r="V103">
        <v>2</v>
      </c>
      <c r="W103" t="s">
        <v>20</v>
      </c>
      <c r="X103" t="b">
        <v>0</v>
      </c>
      <c r="Y103" t="s">
        <v>21</v>
      </c>
      <c r="Z103" t="b">
        <v>1</v>
      </c>
      <c r="AA103" t="s">
        <v>22</v>
      </c>
      <c r="AB103" t="s">
        <v>23</v>
      </c>
      <c r="AC103" t="s">
        <v>24</v>
      </c>
      <c r="AD103" t="s">
        <v>26</v>
      </c>
    </row>
    <row r="104" spans="1:30" x14ac:dyDescent="0.25">
      <c r="A104" s="1">
        <v>42146</v>
      </c>
      <c r="B104" s="2">
        <v>0.66875000000000007</v>
      </c>
      <c r="C104">
        <v>851</v>
      </c>
      <c r="D104" t="s">
        <v>0</v>
      </c>
      <c r="E104" t="s">
        <v>10</v>
      </c>
      <c r="F104" t="s">
        <v>0</v>
      </c>
      <c r="G104" t="s">
        <v>11</v>
      </c>
      <c r="H104" t="s">
        <v>12</v>
      </c>
      <c r="I104" t="s">
        <v>13</v>
      </c>
      <c r="J104">
        <v>99</v>
      </c>
      <c r="K104" t="s">
        <v>14</v>
      </c>
      <c r="L104">
        <v>0</v>
      </c>
      <c r="M104" t="s">
        <v>15</v>
      </c>
      <c r="N104">
        <v>2</v>
      </c>
      <c r="O104" t="s">
        <v>16</v>
      </c>
      <c r="P104">
        <v>0</v>
      </c>
      <c r="Q104" t="s">
        <v>17</v>
      </c>
      <c r="R104">
        <v>0</v>
      </c>
      <c r="S104" t="s">
        <v>18</v>
      </c>
      <c r="T104">
        <v>783</v>
      </c>
      <c r="U104" t="s">
        <v>19</v>
      </c>
      <c r="V104">
        <v>2</v>
      </c>
      <c r="W104" t="s">
        <v>20</v>
      </c>
      <c r="X104" t="b">
        <v>0</v>
      </c>
      <c r="Y104" t="s">
        <v>21</v>
      </c>
      <c r="Z104" t="b">
        <v>1</v>
      </c>
      <c r="AA104" t="s">
        <v>22</v>
      </c>
      <c r="AB104" t="s">
        <v>23</v>
      </c>
      <c r="AC104" t="s">
        <v>24</v>
      </c>
      <c r="AD104" t="s">
        <v>26</v>
      </c>
    </row>
    <row r="105" spans="1:30" x14ac:dyDescent="0.25">
      <c r="A105" s="1">
        <v>42146</v>
      </c>
      <c r="B105" s="2">
        <v>0.66896990740740747</v>
      </c>
      <c r="C105">
        <v>884</v>
      </c>
      <c r="D105" t="s">
        <v>0</v>
      </c>
      <c r="E105" t="s">
        <v>10</v>
      </c>
      <c r="F105" t="s">
        <v>0</v>
      </c>
      <c r="G105" t="s">
        <v>11</v>
      </c>
      <c r="H105" t="s">
        <v>12</v>
      </c>
      <c r="I105" t="s">
        <v>13</v>
      </c>
      <c r="J105">
        <v>100</v>
      </c>
      <c r="K105" t="s">
        <v>14</v>
      </c>
      <c r="L105">
        <v>0</v>
      </c>
      <c r="M105" t="s">
        <v>15</v>
      </c>
      <c r="N105">
        <v>2</v>
      </c>
      <c r="O105" t="s">
        <v>16</v>
      </c>
      <c r="P105">
        <v>0</v>
      </c>
      <c r="Q105" t="s">
        <v>17</v>
      </c>
      <c r="R105">
        <v>0</v>
      </c>
      <c r="S105" t="s">
        <v>18</v>
      </c>
      <c r="T105">
        <v>788</v>
      </c>
      <c r="U105" t="s">
        <v>19</v>
      </c>
      <c r="V105">
        <v>2</v>
      </c>
      <c r="W105" t="s">
        <v>20</v>
      </c>
      <c r="X105" t="b">
        <v>0</v>
      </c>
      <c r="Y105" t="s">
        <v>21</v>
      </c>
      <c r="Z105" t="b">
        <v>0</v>
      </c>
      <c r="AA105" t="s">
        <v>22</v>
      </c>
      <c r="AB105" t="s">
        <v>23</v>
      </c>
      <c r="AC105" t="s">
        <v>24</v>
      </c>
      <c r="AD105" t="s">
        <v>26</v>
      </c>
    </row>
    <row r="106" spans="1:30" x14ac:dyDescent="0.25">
      <c r="A106" s="1">
        <v>42146</v>
      </c>
      <c r="B106" s="2">
        <v>0.66900462962962959</v>
      </c>
      <c r="C106">
        <v>911</v>
      </c>
      <c r="D106" t="s">
        <v>0</v>
      </c>
      <c r="E106" t="s">
        <v>10</v>
      </c>
      <c r="F106" t="s">
        <v>0</v>
      </c>
      <c r="G106" t="s">
        <v>11</v>
      </c>
      <c r="H106" t="s">
        <v>12</v>
      </c>
      <c r="I106" t="s">
        <v>13</v>
      </c>
      <c r="J106">
        <v>101</v>
      </c>
      <c r="K106" t="s">
        <v>14</v>
      </c>
      <c r="L106">
        <v>0</v>
      </c>
      <c r="M106" t="s">
        <v>15</v>
      </c>
      <c r="N106">
        <v>2</v>
      </c>
      <c r="O106" t="s">
        <v>16</v>
      </c>
      <c r="P106">
        <v>0</v>
      </c>
      <c r="Q106" t="s">
        <v>17</v>
      </c>
      <c r="R106">
        <v>0</v>
      </c>
      <c r="S106" t="s">
        <v>18</v>
      </c>
      <c r="T106">
        <v>786</v>
      </c>
      <c r="U106" t="s">
        <v>19</v>
      </c>
      <c r="V106">
        <v>2</v>
      </c>
      <c r="W106" t="s">
        <v>20</v>
      </c>
      <c r="X106" t="b">
        <v>0</v>
      </c>
      <c r="Y106" t="s">
        <v>21</v>
      </c>
      <c r="Z106" t="b">
        <v>1</v>
      </c>
      <c r="AA106" t="s">
        <v>22</v>
      </c>
      <c r="AB106" t="s">
        <v>23</v>
      </c>
      <c r="AC106" t="s">
        <v>24</v>
      </c>
      <c r="AD106" t="s">
        <v>26</v>
      </c>
    </row>
    <row r="107" spans="1:30" x14ac:dyDescent="0.25">
      <c r="A107" s="1">
        <v>42146</v>
      </c>
      <c r="B107" s="2">
        <v>0.66954861111111119</v>
      </c>
      <c r="C107">
        <v>936</v>
      </c>
      <c r="D107" t="s">
        <v>0</v>
      </c>
      <c r="E107" t="s">
        <v>10</v>
      </c>
      <c r="F107" t="s">
        <v>0</v>
      </c>
      <c r="G107" t="s">
        <v>11</v>
      </c>
      <c r="H107" t="s">
        <v>12</v>
      </c>
      <c r="I107" t="s">
        <v>13</v>
      </c>
      <c r="J107">
        <v>102</v>
      </c>
      <c r="K107" t="s">
        <v>14</v>
      </c>
      <c r="L107">
        <v>0</v>
      </c>
      <c r="M107" t="s">
        <v>15</v>
      </c>
      <c r="N107">
        <v>2</v>
      </c>
      <c r="O107" t="s">
        <v>16</v>
      </c>
      <c r="P107">
        <v>0</v>
      </c>
      <c r="Q107" t="s">
        <v>17</v>
      </c>
      <c r="R107">
        <v>0</v>
      </c>
      <c r="S107" t="s">
        <v>18</v>
      </c>
      <c r="T107">
        <v>1023</v>
      </c>
      <c r="U107" t="s">
        <v>19</v>
      </c>
      <c r="V107">
        <v>2</v>
      </c>
      <c r="W107" t="s">
        <v>20</v>
      </c>
      <c r="X107" t="b">
        <v>0</v>
      </c>
      <c r="Y107" t="s">
        <v>21</v>
      </c>
      <c r="Z107" t="b">
        <v>0</v>
      </c>
      <c r="AA107" t="s">
        <v>22</v>
      </c>
      <c r="AB107" t="s">
        <v>23</v>
      </c>
      <c r="AC107" t="s">
        <v>24</v>
      </c>
      <c r="AD107" t="s">
        <v>26</v>
      </c>
    </row>
    <row r="108" spans="1:30" x14ac:dyDescent="0.25">
      <c r="A108" s="1">
        <v>42146</v>
      </c>
      <c r="B108" s="2">
        <v>0.66958333333333331</v>
      </c>
      <c r="C108">
        <v>964</v>
      </c>
      <c r="D108" t="s">
        <v>0</v>
      </c>
      <c r="E108" t="s">
        <v>10</v>
      </c>
      <c r="F108" t="s">
        <v>0</v>
      </c>
      <c r="G108" t="s">
        <v>11</v>
      </c>
      <c r="H108" t="s">
        <v>12</v>
      </c>
      <c r="I108" t="s">
        <v>13</v>
      </c>
      <c r="J108">
        <v>103</v>
      </c>
      <c r="K108" t="s">
        <v>14</v>
      </c>
      <c r="L108">
        <v>0</v>
      </c>
      <c r="M108" t="s">
        <v>15</v>
      </c>
      <c r="N108">
        <v>2</v>
      </c>
      <c r="O108" t="s">
        <v>16</v>
      </c>
      <c r="P108">
        <v>0</v>
      </c>
      <c r="Q108" t="s">
        <v>17</v>
      </c>
      <c r="R108">
        <v>0</v>
      </c>
      <c r="S108" t="s">
        <v>18</v>
      </c>
      <c r="T108">
        <v>787</v>
      </c>
      <c r="U108" t="s">
        <v>19</v>
      </c>
      <c r="V108">
        <v>2</v>
      </c>
      <c r="W108" t="s">
        <v>20</v>
      </c>
      <c r="X108" t="b">
        <v>0</v>
      </c>
      <c r="Y108" t="s">
        <v>21</v>
      </c>
      <c r="Z108" t="b">
        <v>1</v>
      </c>
      <c r="AA108" t="s">
        <v>22</v>
      </c>
      <c r="AB108" t="s">
        <v>23</v>
      </c>
      <c r="AC108" t="s">
        <v>24</v>
      </c>
      <c r="AD108" t="s">
        <v>26</v>
      </c>
    </row>
    <row r="109" spans="1:30" x14ac:dyDescent="0.25">
      <c r="A109" s="1">
        <v>42146</v>
      </c>
      <c r="B109" s="2">
        <v>0.66965277777777776</v>
      </c>
      <c r="C109">
        <v>996</v>
      </c>
      <c r="D109" t="s">
        <v>0</v>
      </c>
      <c r="E109" t="s">
        <v>10</v>
      </c>
      <c r="F109" t="s">
        <v>0</v>
      </c>
      <c r="G109" t="s">
        <v>11</v>
      </c>
      <c r="H109" t="s">
        <v>12</v>
      </c>
      <c r="I109" t="s">
        <v>13</v>
      </c>
      <c r="J109">
        <v>104</v>
      </c>
      <c r="K109" t="s">
        <v>14</v>
      </c>
      <c r="L109">
        <v>0</v>
      </c>
      <c r="M109" t="s">
        <v>15</v>
      </c>
      <c r="N109">
        <v>2</v>
      </c>
      <c r="O109" t="s">
        <v>16</v>
      </c>
      <c r="P109">
        <v>0</v>
      </c>
      <c r="Q109" t="s">
        <v>17</v>
      </c>
      <c r="R109">
        <v>0</v>
      </c>
      <c r="S109" t="s">
        <v>18</v>
      </c>
      <c r="T109">
        <v>793</v>
      </c>
      <c r="U109" t="s">
        <v>19</v>
      </c>
      <c r="V109">
        <v>2</v>
      </c>
      <c r="W109" t="s">
        <v>20</v>
      </c>
      <c r="X109" t="b">
        <v>0</v>
      </c>
      <c r="Y109" t="s">
        <v>21</v>
      </c>
      <c r="Z109" t="b">
        <v>0</v>
      </c>
      <c r="AA109" t="s">
        <v>22</v>
      </c>
      <c r="AB109" t="s">
        <v>23</v>
      </c>
      <c r="AC109" t="s">
        <v>24</v>
      </c>
      <c r="AD109" t="s">
        <v>26</v>
      </c>
    </row>
    <row r="110" spans="1:30" x14ac:dyDescent="0.25">
      <c r="A110" s="1">
        <v>42146</v>
      </c>
      <c r="B110" s="2">
        <v>0.66997685185185185</v>
      </c>
      <c r="C110">
        <v>20</v>
      </c>
      <c r="D110" t="s">
        <v>0</v>
      </c>
      <c r="E110" t="s">
        <v>10</v>
      </c>
      <c r="F110" t="s">
        <v>0</v>
      </c>
      <c r="G110" t="s">
        <v>11</v>
      </c>
      <c r="H110" t="s">
        <v>12</v>
      </c>
      <c r="I110" t="s">
        <v>13</v>
      </c>
      <c r="J110">
        <v>105</v>
      </c>
      <c r="K110" t="s">
        <v>14</v>
      </c>
      <c r="L110">
        <v>0</v>
      </c>
      <c r="M110" t="s">
        <v>15</v>
      </c>
      <c r="N110">
        <v>2</v>
      </c>
      <c r="O110" t="s">
        <v>16</v>
      </c>
      <c r="P110">
        <v>0</v>
      </c>
      <c r="Q110" t="s">
        <v>17</v>
      </c>
      <c r="R110">
        <v>0</v>
      </c>
      <c r="S110" t="s">
        <v>18</v>
      </c>
      <c r="T110">
        <v>786</v>
      </c>
      <c r="U110" t="s">
        <v>19</v>
      </c>
      <c r="V110">
        <v>2</v>
      </c>
      <c r="W110" t="s">
        <v>20</v>
      </c>
      <c r="X110" t="b">
        <v>0</v>
      </c>
      <c r="Y110" t="s">
        <v>21</v>
      </c>
      <c r="Z110" t="b">
        <v>0</v>
      </c>
      <c r="AA110" t="s">
        <v>22</v>
      </c>
      <c r="AB110" t="s">
        <v>23</v>
      </c>
      <c r="AC110" t="s">
        <v>24</v>
      </c>
      <c r="AD110" t="s">
        <v>26</v>
      </c>
    </row>
    <row r="111" spans="1:30" x14ac:dyDescent="0.25">
      <c r="A111" s="1">
        <v>42146</v>
      </c>
      <c r="B111" s="2">
        <v>0.67009259259259257</v>
      </c>
      <c r="C111">
        <v>49</v>
      </c>
      <c r="D111" t="s">
        <v>0</v>
      </c>
      <c r="E111" t="s">
        <v>10</v>
      </c>
      <c r="F111" t="s">
        <v>0</v>
      </c>
      <c r="G111" t="s">
        <v>11</v>
      </c>
      <c r="H111" t="s">
        <v>12</v>
      </c>
      <c r="I111" t="s">
        <v>13</v>
      </c>
      <c r="J111">
        <v>106</v>
      </c>
      <c r="K111" t="s">
        <v>14</v>
      </c>
      <c r="L111">
        <v>0</v>
      </c>
      <c r="M111" t="s">
        <v>15</v>
      </c>
      <c r="N111">
        <v>2</v>
      </c>
      <c r="O111" t="s">
        <v>16</v>
      </c>
      <c r="P111">
        <v>0</v>
      </c>
      <c r="Q111" t="s">
        <v>17</v>
      </c>
      <c r="R111">
        <v>0</v>
      </c>
      <c r="S111" t="s">
        <v>18</v>
      </c>
      <c r="T111">
        <v>785</v>
      </c>
      <c r="U111" t="s">
        <v>19</v>
      </c>
      <c r="V111">
        <v>2</v>
      </c>
      <c r="W111" t="s">
        <v>20</v>
      </c>
      <c r="X111" t="b">
        <v>0</v>
      </c>
      <c r="Y111" t="s">
        <v>21</v>
      </c>
      <c r="Z111" t="b">
        <v>0</v>
      </c>
      <c r="AA111" t="s">
        <v>22</v>
      </c>
      <c r="AB111" t="s">
        <v>23</v>
      </c>
      <c r="AC111" t="s">
        <v>24</v>
      </c>
      <c r="AD111" t="s">
        <v>26</v>
      </c>
    </row>
    <row r="112" spans="1:30" x14ac:dyDescent="0.25">
      <c r="A112" s="1">
        <v>42146</v>
      </c>
      <c r="B112" s="2">
        <v>0.67012731481481491</v>
      </c>
      <c r="C112">
        <v>76</v>
      </c>
      <c r="D112" t="s">
        <v>0</v>
      </c>
      <c r="E112" t="s">
        <v>10</v>
      </c>
      <c r="F112" t="s">
        <v>0</v>
      </c>
      <c r="G112" t="s">
        <v>11</v>
      </c>
      <c r="H112" t="s">
        <v>12</v>
      </c>
      <c r="I112" t="s">
        <v>13</v>
      </c>
      <c r="J112">
        <v>107</v>
      </c>
      <c r="K112" t="s">
        <v>14</v>
      </c>
      <c r="L112">
        <v>0</v>
      </c>
      <c r="M112" t="s">
        <v>15</v>
      </c>
      <c r="N112">
        <v>2</v>
      </c>
      <c r="O112" t="s">
        <v>16</v>
      </c>
      <c r="P112">
        <v>0</v>
      </c>
      <c r="Q112" t="s">
        <v>17</v>
      </c>
      <c r="R112">
        <v>0</v>
      </c>
      <c r="S112" t="s">
        <v>18</v>
      </c>
      <c r="T112">
        <v>795</v>
      </c>
      <c r="U112" t="s">
        <v>19</v>
      </c>
      <c r="V112">
        <v>2</v>
      </c>
      <c r="W112" t="s">
        <v>20</v>
      </c>
      <c r="X112" t="b">
        <v>0</v>
      </c>
      <c r="Y112" t="s">
        <v>21</v>
      </c>
      <c r="Z112" t="b">
        <v>1</v>
      </c>
      <c r="AA112" t="s">
        <v>22</v>
      </c>
      <c r="AB112" t="s">
        <v>23</v>
      </c>
      <c r="AC112" t="s">
        <v>24</v>
      </c>
      <c r="AD112" t="s">
        <v>26</v>
      </c>
    </row>
    <row r="113" spans="1:30" x14ac:dyDescent="0.25">
      <c r="A113" s="1">
        <v>42146</v>
      </c>
      <c r="B113" s="2">
        <v>0.67016203703703703</v>
      </c>
      <c r="C113">
        <v>108</v>
      </c>
      <c r="D113" t="s">
        <v>0</v>
      </c>
      <c r="E113" t="s">
        <v>10</v>
      </c>
      <c r="F113" t="s">
        <v>0</v>
      </c>
      <c r="G113" t="s">
        <v>11</v>
      </c>
      <c r="H113" t="s">
        <v>12</v>
      </c>
      <c r="I113" t="s">
        <v>13</v>
      </c>
      <c r="J113">
        <v>108</v>
      </c>
      <c r="K113" t="s">
        <v>14</v>
      </c>
      <c r="L113">
        <v>0</v>
      </c>
      <c r="M113" t="s">
        <v>15</v>
      </c>
      <c r="N113">
        <v>2</v>
      </c>
      <c r="O113" t="s">
        <v>16</v>
      </c>
      <c r="P113">
        <v>0</v>
      </c>
      <c r="Q113" t="s">
        <v>17</v>
      </c>
      <c r="R113">
        <v>0</v>
      </c>
      <c r="S113" t="s">
        <v>18</v>
      </c>
      <c r="T113">
        <v>789</v>
      </c>
      <c r="U113" t="s">
        <v>19</v>
      </c>
      <c r="V113">
        <v>2</v>
      </c>
      <c r="W113" t="s">
        <v>20</v>
      </c>
      <c r="X113" t="b">
        <v>0</v>
      </c>
      <c r="Y113" t="s">
        <v>21</v>
      </c>
      <c r="Z113" t="b">
        <v>1</v>
      </c>
      <c r="AA113" t="s">
        <v>22</v>
      </c>
      <c r="AB113" t="s">
        <v>23</v>
      </c>
      <c r="AC113" t="s">
        <v>24</v>
      </c>
      <c r="AD113" t="s">
        <v>26</v>
      </c>
    </row>
    <row r="114" spans="1:30" x14ac:dyDescent="0.25">
      <c r="A114" s="1">
        <v>42146</v>
      </c>
      <c r="B114" s="2">
        <v>0.67030092592592594</v>
      </c>
      <c r="C114">
        <v>155</v>
      </c>
      <c r="D114" t="s">
        <v>0</v>
      </c>
      <c r="E114" t="s">
        <v>10</v>
      </c>
      <c r="F114" t="s">
        <v>0</v>
      </c>
      <c r="G114" t="s">
        <v>11</v>
      </c>
      <c r="H114" t="s">
        <v>12</v>
      </c>
      <c r="I114" t="s">
        <v>13</v>
      </c>
      <c r="J114">
        <v>108</v>
      </c>
      <c r="K114" t="s">
        <v>14</v>
      </c>
      <c r="L114">
        <v>0</v>
      </c>
      <c r="M114" t="s">
        <v>15</v>
      </c>
      <c r="N114">
        <v>3</v>
      </c>
      <c r="O114" t="s">
        <v>16</v>
      </c>
      <c r="P114">
        <v>0</v>
      </c>
      <c r="Q114" t="s">
        <v>17</v>
      </c>
      <c r="R114">
        <v>0</v>
      </c>
      <c r="S114" t="s">
        <v>18</v>
      </c>
      <c r="T114">
        <v>596</v>
      </c>
      <c r="U114" t="s">
        <v>19</v>
      </c>
      <c r="V114">
        <v>2</v>
      </c>
      <c r="W114" t="s">
        <v>20</v>
      </c>
      <c r="X114" t="b">
        <v>0</v>
      </c>
      <c r="Y114" t="s">
        <v>21</v>
      </c>
      <c r="Z114" t="b">
        <v>0</v>
      </c>
      <c r="AA114" t="s">
        <v>22</v>
      </c>
      <c r="AB114" t="s">
        <v>23</v>
      </c>
      <c r="AC114" t="s">
        <v>24</v>
      </c>
      <c r="AD114" t="s">
        <v>26</v>
      </c>
    </row>
    <row r="115" spans="1:30" x14ac:dyDescent="0.25">
      <c r="A115" s="1">
        <v>42146</v>
      </c>
      <c r="B115" s="2">
        <v>0.67030092592592594</v>
      </c>
      <c r="C115">
        <v>161</v>
      </c>
      <c r="D115" t="s">
        <v>0</v>
      </c>
      <c r="E115" t="s">
        <v>10</v>
      </c>
      <c r="F115" t="s">
        <v>0</v>
      </c>
      <c r="G115" t="s">
        <v>11</v>
      </c>
      <c r="H115" t="s">
        <v>12</v>
      </c>
      <c r="I115" t="s">
        <v>13</v>
      </c>
      <c r="J115">
        <v>109</v>
      </c>
      <c r="K115" t="s">
        <v>14</v>
      </c>
      <c r="L115">
        <v>0</v>
      </c>
      <c r="M115" t="s">
        <v>15</v>
      </c>
      <c r="N115">
        <v>3</v>
      </c>
      <c r="O115" t="s">
        <v>16</v>
      </c>
      <c r="P115">
        <v>0</v>
      </c>
      <c r="Q115" t="s">
        <v>17</v>
      </c>
      <c r="R115">
        <v>0</v>
      </c>
      <c r="S115" t="s">
        <v>18</v>
      </c>
      <c r="T115">
        <v>596</v>
      </c>
      <c r="U115" t="s">
        <v>19</v>
      </c>
      <c r="V115">
        <v>2</v>
      </c>
      <c r="W115" t="s">
        <v>20</v>
      </c>
      <c r="X115" t="b">
        <v>0</v>
      </c>
      <c r="Y115" t="s">
        <v>21</v>
      </c>
      <c r="Z115" t="b">
        <v>0</v>
      </c>
      <c r="AA115" t="s">
        <v>22</v>
      </c>
      <c r="AB115" t="s">
        <v>23</v>
      </c>
      <c r="AC115" t="s">
        <v>24</v>
      </c>
      <c r="AD11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4"/>
  <sheetViews>
    <sheetView tabSelected="1" topLeftCell="G81" workbookViewId="0">
      <selection activeCell="Q116" sqref="Q116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1.85546875" bestFit="1" customWidth="1"/>
    <col min="4" max="4" width="12" bestFit="1" customWidth="1"/>
    <col min="5" max="5" width="13" bestFit="1" customWidth="1"/>
    <col min="6" max="6" width="13.140625" bestFit="1" customWidth="1"/>
    <col min="7" max="7" width="20.28515625" bestFit="1" customWidth="1"/>
    <col min="8" max="8" width="19" bestFit="1" customWidth="1"/>
    <col min="9" max="9" width="19.28515625" bestFit="1" customWidth="1"/>
    <col min="10" max="10" width="30.5703125" bestFit="1" customWidth="1"/>
    <col min="11" max="11" width="12.85546875" bestFit="1" customWidth="1"/>
    <col min="12" max="12" width="18.28515625" bestFit="1" customWidth="1"/>
    <col min="13" max="13" width="22.7109375" bestFit="1" customWidth="1"/>
    <col min="14" max="14" width="13.5703125" bestFit="1" customWidth="1"/>
    <col min="15" max="15" width="11.42578125" bestFit="1" customWidth="1"/>
    <col min="16" max="16" width="2" bestFit="1" customWidth="1"/>
    <col min="17" max="17" width="14" bestFit="1" customWidth="1"/>
    <col min="18" max="18" width="8.140625" bestFit="1" customWidth="1"/>
    <col min="19" max="19" width="10.140625" bestFit="1" customWidth="1"/>
    <col min="20" max="20" width="2" bestFit="1" customWidth="1"/>
    <col min="21" max="21" width="11.7109375" bestFit="1" customWidth="1"/>
    <col min="22" max="22" width="6.140625" bestFit="1" customWidth="1"/>
    <col min="23" max="23" width="12.28515625" bestFit="1" customWidth="1"/>
    <col min="24" max="24" width="6.140625" bestFit="1" customWidth="1"/>
    <col min="25" max="25" width="5.28515625" bestFit="1" customWidth="1"/>
    <col min="26" max="26" width="13.7109375" bestFit="1" customWidth="1"/>
    <col min="27" max="27" width="15.85546875" bestFit="1" customWidth="1"/>
    <col min="28" max="28" width="6.28515625" bestFit="1" customWidth="1"/>
  </cols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L1" t="s">
        <v>46</v>
      </c>
      <c r="M1" t="s">
        <v>48</v>
      </c>
      <c r="N1" t="s">
        <v>47</v>
      </c>
      <c r="Q1" t="s">
        <v>50</v>
      </c>
      <c r="R1" s="2">
        <v>4.6296296296296293E-4</v>
      </c>
    </row>
    <row r="2" spans="1:18" x14ac:dyDescent="0.25">
      <c r="A2" s="1">
        <v>42146</v>
      </c>
      <c r="B2" s="2">
        <v>0.64628472222222222</v>
      </c>
      <c r="C2">
        <v>0</v>
      </c>
      <c r="D2" t="b">
        <v>0</v>
      </c>
      <c r="E2">
        <v>0</v>
      </c>
      <c r="F2">
        <v>787</v>
      </c>
      <c r="G2">
        <v>0</v>
      </c>
      <c r="H2">
        <v>0</v>
      </c>
      <c r="I2">
        <v>0</v>
      </c>
      <c r="J2" t="b">
        <v>0</v>
      </c>
      <c r="L2">
        <f>IF(Table1[[#This Row],[PIR Status]]=FALSE,1,0)</f>
        <v>1</v>
      </c>
      <c r="M2">
        <v>1</v>
      </c>
      <c r="N2">
        <v>0</v>
      </c>
      <c r="Q2" s="2">
        <f>Table1[[#This Row],[Time]]+$R$1</f>
        <v>0.64674768518518522</v>
      </c>
    </row>
    <row r="3" spans="1:18" x14ac:dyDescent="0.25">
      <c r="A3" s="1">
        <v>42146</v>
      </c>
      <c r="B3" s="2">
        <v>0.64678240740740744</v>
      </c>
      <c r="C3">
        <v>1</v>
      </c>
      <c r="D3" t="b">
        <v>0</v>
      </c>
      <c r="E3">
        <v>0</v>
      </c>
      <c r="F3">
        <v>788</v>
      </c>
      <c r="G3">
        <v>0</v>
      </c>
      <c r="H3">
        <v>0</v>
      </c>
      <c r="I3">
        <v>0</v>
      </c>
      <c r="J3" t="b">
        <v>0</v>
      </c>
      <c r="L3">
        <f>IF(Table1[[#This Row],[PIR Status]]=FALSE,1,0)</f>
        <v>1</v>
      </c>
      <c r="M3">
        <f>M2+Table3[[#This Row],[PIR - New Events]]</f>
        <v>2</v>
      </c>
      <c r="N3">
        <f>Table1[[#This Row],[UVD Count]]-E2</f>
        <v>0</v>
      </c>
      <c r="Q3" s="2">
        <f>Table1[[#This Row],[Time]]+$R$1</f>
        <v>0.64724537037037044</v>
      </c>
    </row>
    <row r="4" spans="1:18" x14ac:dyDescent="0.25">
      <c r="A4" s="1">
        <v>42146</v>
      </c>
      <c r="B4" s="2">
        <v>0.64681712962962956</v>
      </c>
      <c r="C4">
        <v>2</v>
      </c>
      <c r="D4" t="b">
        <v>1</v>
      </c>
      <c r="E4">
        <v>0</v>
      </c>
      <c r="F4">
        <v>782</v>
      </c>
      <c r="G4">
        <v>0</v>
      </c>
      <c r="H4">
        <v>0</v>
      </c>
      <c r="I4">
        <v>0</v>
      </c>
      <c r="J4" t="b">
        <v>0</v>
      </c>
      <c r="L4">
        <f>IF(Table1[[#This Row],[PIR Status]]=FALSE,1,0)</f>
        <v>0</v>
      </c>
      <c r="M4">
        <f>M3+Table3[[#This Row],[PIR - New Events]]</f>
        <v>2</v>
      </c>
      <c r="N4">
        <f>Table1[[#This Row],[UVD Count]]-E3</f>
        <v>0</v>
      </c>
      <c r="Q4" s="2">
        <f>Table1[[#This Row],[Time]]+$R$1</f>
        <v>0.64728009259259256</v>
      </c>
    </row>
    <row r="5" spans="1:18" x14ac:dyDescent="0.25">
      <c r="A5" s="1">
        <v>42146</v>
      </c>
      <c r="B5" s="2">
        <v>0.64714120370370376</v>
      </c>
      <c r="C5">
        <v>3</v>
      </c>
      <c r="D5" t="b">
        <v>0</v>
      </c>
      <c r="E5">
        <v>0</v>
      </c>
      <c r="F5">
        <v>794</v>
      </c>
      <c r="G5">
        <v>0</v>
      </c>
      <c r="H5">
        <v>0</v>
      </c>
      <c r="I5">
        <v>0</v>
      </c>
      <c r="J5" t="b">
        <v>0</v>
      </c>
      <c r="L5">
        <f>IF(Table1[[#This Row],[PIR Status]]=FALSE,1,0)</f>
        <v>1</v>
      </c>
      <c r="M5">
        <f>M4+Table3[[#This Row],[PIR - New Events]]</f>
        <v>3</v>
      </c>
      <c r="N5">
        <f>Table1[[#This Row],[UVD Count]]-E4</f>
        <v>0</v>
      </c>
      <c r="Q5" s="2">
        <f>Table1[[#This Row],[Time]]+$R$1</f>
        <v>0.64760416666666676</v>
      </c>
    </row>
    <row r="6" spans="1:18" x14ac:dyDescent="0.25">
      <c r="A6" s="1">
        <v>42146</v>
      </c>
      <c r="B6" s="2">
        <v>0.64717592592592588</v>
      </c>
      <c r="C6">
        <v>4</v>
      </c>
      <c r="D6" t="b">
        <v>1</v>
      </c>
      <c r="E6">
        <v>0</v>
      </c>
      <c r="F6">
        <v>787</v>
      </c>
      <c r="G6">
        <v>0</v>
      </c>
      <c r="H6">
        <v>0</v>
      </c>
      <c r="I6">
        <v>0</v>
      </c>
      <c r="J6" t="b">
        <v>0</v>
      </c>
      <c r="L6">
        <f>IF(Table1[[#This Row],[PIR Status]]=FALSE,1,0)</f>
        <v>0</v>
      </c>
      <c r="M6">
        <f>M5+Table3[[#This Row],[PIR - New Events]]</f>
        <v>3</v>
      </c>
      <c r="N6">
        <f>Table1[[#This Row],[UVD Count]]-E5</f>
        <v>0</v>
      </c>
      <c r="Q6" s="2">
        <f>Table1[[#This Row],[Time]]+$R$1</f>
        <v>0.64763888888888888</v>
      </c>
    </row>
    <row r="7" spans="1:18" x14ac:dyDescent="0.25">
      <c r="A7" s="1">
        <v>42146</v>
      </c>
      <c r="B7" s="2">
        <v>0.64759259259259261</v>
      </c>
      <c r="C7">
        <v>5</v>
      </c>
      <c r="D7" t="b">
        <v>0</v>
      </c>
      <c r="E7">
        <v>0</v>
      </c>
      <c r="F7">
        <v>788</v>
      </c>
      <c r="G7">
        <v>0</v>
      </c>
      <c r="H7">
        <v>0</v>
      </c>
      <c r="I7">
        <v>0</v>
      </c>
      <c r="J7" t="b">
        <v>0</v>
      </c>
      <c r="L7">
        <f>IF(Table1[[#This Row],[PIR Status]]=FALSE,1,0)</f>
        <v>1</v>
      </c>
      <c r="M7">
        <f>M6+Table3[[#This Row],[PIR - New Events]]</f>
        <v>4</v>
      </c>
      <c r="N7">
        <f>Table1[[#This Row],[UVD Count]]-E6</f>
        <v>0</v>
      </c>
      <c r="Q7" s="2">
        <f>Table1[[#This Row],[Time]]+$R$1</f>
        <v>0.64805555555555561</v>
      </c>
    </row>
    <row r="8" spans="1:18" x14ac:dyDescent="0.25">
      <c r="A8" s="1">
        <v>42146</v>
      </c>
      <c r="B8" s="2">
        <v>0.64762731481481484</v>
      </c>
      <c r="C8">
        <v>6</v>
      </c>
      <c r="D8" t="b">
        <v>1</v>
      </c>
      <c r="E8">
        <v>0</v>
      </c>
      <c r="F8">
        <v>788</v>
      </c>
      <c r="G8">
        <v>0</v>
      </c>
      <c r="H8">
        <v>0</v>
      </c>
      <c r="I8">
        <v>0</v>
      </c>
      <c r="J8" t="b">
        <v>0</v>
      </c>
      <c r="L8">
        <f>IF(Table1[[#This Row],[PIR Status]]=FALSE,1,0)</f>
        <v>0</v>
      </c>
      <c r="M8">
        <f>M7+Table3[[#This Row],[PIR - New Events]]</f>
        <v>4</v>
      </c>
      <c r="N8">
        <f>Table1[[#This Row],[UVD Count]]-E7</f>
        <v>0</v>
      </c>
      <c r="Q8" s="2">
        <f>Table1[[#This Row],[Time]]+$R$1</f>
        <v>0.64809027777777783</v>
      </c>
    </row>
    <row r="9" spans="1:18" x14ac:dyDescent="0.25">
      <c r="A9" s="1">
        <v>42146</v>
      </c>
      <c r="B9" s="2">
        <v>0.64766203703703706</v>
      </c>
      <c r="C9">
        <v>7</v>
      </c>
      <c r="D9" t="b">
        <v>1</v>
      </c>
      <c r="E9">
        <v>0</v>
      </c>
      <c r="F9">
        <v>786</v>
      </c>
      <c r="G9">
        <v>0</v>
      </c>
      <c r="H9">
        <v>0</v>
      </c>
      <c r="I9">
        <v>0</v>
      </c>
      <c r="J9" t="b">
        <v>0</v>
      </c>
      <c r="L9">
        <f>IF(Table1[[#This Row],[PIR Status]]=FALSE,1,0)</f>
        <v>0</v>
      </c>
      <c r="M9">
        <f>M8+Table3[[#This Row],[PIR - New Events]]</f>
        <v>4</v>
      </c>
      <c r="N9">
        <f>Table1[[#This Row],[UVD Count]]-E8</f>
        <v>0</v>
      </c>
      <c r="Q9" s="2">
        <f>Table1[[#This Row],[Time]]+$R$1</f>
        <v>0.64812500000000006</v>
      </c>
    </row>
    <row r="10" spans="1:18" x14ac:dyDescent="0.25">
      <c r="A10" s="1">
        <v>42146</v>
      </c>
      <c r="B10" s="2">
        <v>0.64769675925925929</v>
      </c>
      <c r="C10">
        <v>8</v>
      </c>
      <c r="D10" t="b">
        <v>1</v>
      </c>
      <c r="E10">
        <v>0</v>
      </c>
      <c r="F10">
        <v>792</v>
      </c>
      <c r="G10">
        <v>0</v>
      </c>
      <c r="H10">
        <v>0</v>
      </c>
      <c r="I10">
        <v>0</v>
      </c>
      <c r="J10" t="b">
        <v>0</v>
      </c>
      <c r="L10">
        <f>IF(Table1[[#This Row],[PIR Status]]=FALSE,1,0)</f>
        <v>0</v>
      </c>
      <c r="M10">
        <f>M9+Table3[[#This Row],[PIR - New Events]]</f>
        <v>4</v>
      </c>
      <c r="N10">
        <f>Table1[[#This Row],[UVD Count]]-E9</f>
        <v>0</v>
      </c>
      <c r="Q10" s="2">
        <f>Table1[[#This Row],[Time]]+$R$1</f>
        <v>0.64815972222222229</v>
      </c>
    </row>
    <row r="11" spans="1:18" x14ac:dyDescent="0.25">
      <c r="A11" s="1">
        <v>42146</v>
      </c>
      <c r="B11" s="2">
        <v>0.64773148148148152</v>
      </c>
      <c r="C11">
        <v>9</v>
      </c>
      <c r="D11" t="b">
        <v>1</v>
      </c>
      <c r="E11">
        <v>0</v>
      </c>
      <c r="F11">
        <v>857</v>
      </c>
      <c r="G11">
        <v>0</v>
      </c>
      <c r="H11">
        <v>0</v>
      </c>
      <c r="I11">
        <v>0</v>
      </c>
      <c r="J11" t="b">
        <v>0</v>
      </c>
      <c r="L11">
        <f>IF(Table1[[#This Row],[PIR Status]]=FALSE,1,0)</f>
        <v>0</v>
      </c>
      <c r="M11">
        <f>M10+Table3[[#This Row],[PIR - New Events]]</f>
        <v>4</v>
      </c>
      <c r="N11">
        <f>Table1[[#This Row],[UVD Count]]-E10</f>
        <v>0</v>
      </c>
      <c r="Q11" s="2">
        <f>Table1[[#This Row],[Time]]+$R$1</f>
        <v>0.64819444444444452</v>
      </c>
    </row>
    <row r="12" spans="1:18" x14ac:dyDescent="0.25">
      <c r="A12" s="1">
        <v>42146</v>
      </c>
      <c r="B12" s="2">
        <v>0.64776620370370364</v>
      </c>
      <c r="C12">
        <v>10</v>
      </c>
      <c r="D12" t="b">
        <v>1</v>
      </c>
      <c r="E12">
        <v>0</v>
      </c>
      <c r="F12">
        <v>793</v>
      </c>
      <c r="G12">
        <v>0</v>
      </c>
      <c r="H12">
        <v>0</v>
      </c>
      <c r="I12">
        <v>0</v>
      </c>
      <c r="J12" t="b">
        <v>0</v>
      </c>
      <c r="L12">
        <f>IF(Table1[[#This Row],[PIR Status]]=FALSE,1,0)</f>
        <v>0</v>
      </c>
      <c r="M12">
        <f>M11+Table3[[#This Row],[PIR - New Events]]</f>
        <v>4</v>
      </c>
      <c r="N12">
        <f>Table1[[#This Row],[UVD Count]]-E11</f>
        <v>0</v>
      </c>
      <c r="Q12" s="2">
        <f>Table1[[#This Row],[Time]]+$R$1</f>
        <v>0.64822916666666663</v>
      </c>
    </row>
    <row r="13" spans="1:18" x14ac:dyDescent="0.25">
      <c r="A13" s="1">
        <v>42146</v>
      </c>
      <c r="B13" s="2">
        <v>0.64780092592592597</v>
      </c>
      <c r="C13">
        <v>11</v>
      </c>
      <c r="D13" t="b">
        <v>1</v>
      </c>
      <c r="E13">
        <v>0</v>
      </c>
      <c r="F13">
        <v>790</v>
      </c>
      <c r="G13">
        <v>0</v>
      </c>
      <c r="H13">
        <v>0</v>
      </c>
      <c r="I13">
        <v>0</v>
      </c>
      <c r="J13" t="b">
        <v>0</v>
      </c>
      <c r="L13">
        <f>IF(Table1[[#This Row],[PIR Status]]=FALSE,1,0)</f>
        <v>0</v>
      </c>
      <c r="M13">
        <f>M12+Table3[[#This Row],[PIR - New Events]]</f>
        <v>4</v>
      </c>
      <c r="N13">
        <f>Table1[[#This Row],[UVD Count]]-E12</f>
        <v>0</v>
      </c>
      <c r="Q13" s="2">
        <f>Table1[[#This Row],[Time]]+$R$1</f>
        <v>0.64826388888888897</v>
      </c>
    </row>
    <row r="14" spans="1:18" x14ac:dyDescent="0.25">
      <c r="A14" s="1">
        <v>42146</v>
      </c>
      <c r="B14" s="2">
        <v>0.64783564814814809</v>
      </c>
      <c r="C14">
        <v>12</v>
      </c>
      <c r="D14" t="b">
        <v>1</v>
      </c>
      <c r="E14">
        <v>0</v>
      </c>
      <c r="F14">
        <v>784</v>
      </c>
      <c r="G14">
        <v>0</v>
      </c>
      <c r="H14">
        <v>0</v>
      </c>
      <c r="I14">
        <v>0</v>
      </c>
      <c r="J14" t="b">
        <v>0</v>
      </c>
      <c r="L14">
        <f>IF(Table1[[#This Row],[PIR Status]]=FALSE,1,0)</f>
        <v>0</v>
      </c>
      <c r="M14">
        <f>M13+Table3[[#This Row],[PIR - New Events]]</f>
        <v>4</v>
      </c>
      <c r="N14">
        <f>Table1[[#This Row],[UVD Count]]-E13</f>
        <v>0</v>
      </c>
      <c r="Q14" s="2">
        <f>Table1[[#This Row],[Time]]+$R$1</f>
        <v>0.64829861111111109</v>
      </c>
    </row>
    <row r="15" spans="1:18" x14ac:dyDescent="0.25">
      <c r="A15" s="1">
        <v>42146</v>
      </c>
      <c r="B15" s="2">
        <v>0.64809027777777783</v>
      </c>
      <c r="C15">
        <v>13</v>
      </c>
      <c r="D15" t="b">
        <v>0</v>
      </c>
      <c r="E15">
        <v>0</v>
      </c>
      <c r="F15">
        <v>780</v>
      </c>
      <c r="G15">
        <v>0</v>
      </c>
      <c r="H15">
        <v>0</v>
      </c>
      <c r="I15">
        <v>0</v>
      </c>
      <c r="J15" t="b">
        <v>0</v>
      </c>
      <c r="L15">
        <f>IF(Table1[[#This Row],[PIR Status]]=FALSE,1,0)</f>
        <v>1</v>
      </c>
      <c r="M15">
        <f>M14+Table3[[#This Row],[PIR - New Events]]</f>
        <v>5</v>
      </c>
      <c r="N15">
        <f>Table1[[#This Row],[UVD Count]]-E14</f>
        <v>0</v>
      </c>
      <c r="Q15" s="2">
        <f>Table1[[#This Row],[Time]]+$R$1</f>
        <v>0.64855324074074083</v>
      </c>
    </row>
    <row r="16" spans="1:18" x14ac:dyDescent="0.25">
      <c r="A16" s="1">
        <v>42146</v>
      </c>
      <c r="B16" s="2">
        <v>0.64854166666666668</v>
      </c>
      <c r="C16">
        <v>14</v>
      </c>
      <c r="D16" t="b">
        <v>0</v>
      </c>
      <c r="E16">
        <v>0</v>
      </c>
      <c r="F16">
        <v>791</v>
      </c>
      <c r="G16">
        <v>0</v>
      </c>
      <c r="H16">
        <v>0</v>
      </c>
      <c r="I16">
        <v>0</v>
      </c>
      <c r="J16" t="b">
        <v>0</v>
      </c>
      <c r="L16">
        <f>IF(Table1[[#This Row],[PIR Status]]=FALSE,1,0)</f>
        <v>1</v>
      </c>
      <c r="M16">
        <f>M15+Table3[[#This Row],[PIR - New Events]]</f>
        <v>6</v>
      </c>
      <c r="N16">
        <f>Table1[[#This Row],[UVD Count]]-E15</f>
        <v>0</v>
      </c>
      <c r="Q16" s="2">
        <f>Table1[[#This Row],[Time]]+$R$1</f>
        <v>0.64900462962962968</v>
      </c>
    </row>
    <row r="17" spans="1:17" x14ac:dyDescent="0.25">
      <c r="A17" s="1">
        <v>42146</v>
      </c>
      <c r="B17" s="2">
        <v>0.64907407407407403</v>
      </c>
      <c r="C17">
        <v>15</v>
      </c>
      <c r="D17" t="b">
        <v>0</v>
      </c>
      <c r="E17">
        <v>0</v>
      </c>
      <c r="F17">
        <v>773</v>
      </c>
      <c r="G17">
        <v>0</v>
      </c>
      <c r="H17">
        <v>0</v>
      </c>
      <c r="I17">
        <v>0</v>
      </c>
      <c r="J17" t="b">
        <v>0</v>
      </c>
      <c r="L17">
        <f>IF(Table1[[#This Row],[PIR Status]]=FALSE,1,0)</f>
        <v>1</v>
      </c>
      <c r="M17">
        <f>M16+Table3[[#This Row],[PIR - New Events]]</f>
        <v>7</v>
      </c>
      <c r="N17">
        <f>Table1[[#This Row],[UVD Count]]-E16</f>
        <v>0</v>
      </c>
      <c r="Q17" s="2">
        <f>Table1[[#This Row],[Time]]+$R$1</f>
        <v>0.64953703703703702</v>
      </c>
    </row>
    <row r="18" spans="1:17" x14ac:dyDescent="0.25">
      <c r="A18" s="1">
        <v>42146</v>
      </c>
      <c r="B18" s="2">
        <v>0.64910879629629636</v>
      </c>
      <c r="C18">
        <v>16</v>
      </c>
      <c r="D18" t="b">
        <v>1</v>
      </c>
      <c r="E18">
        <v>0</v>
      </c>
      <c r="F18">
        <v>792</v>
      </c>
      <c r="G18">
        <v>0</v>
      </c>
      <c r="H18">
        <v>0</v>
      </c>
      <c r="I18">
        <v>0</v>
      </c>
      <c r="J18" t="b">
        <v>0</v>
      </c>
      <c r="L18">
        <f>IF(Table1[[#This Row],[PIR Status]]=FALSE,1,0)</f>
        <v>0</v>
      </c>
      <c r="M18">
        <f>M17+Table3[[#This Row],[PIR - New Events]]</f>
        <v>7</v>
      </c>
      <c r="N18">
        <f>Table1[[#This Row],[UVD Count]]-E17</f>
        <v>0</v>
      </c>
      <c r="Q18" s="2">
        <f>Table1[[#This Row],[Time]]+$R$1</f>
        <v>0.64957175925925936</v>
      </c>
    </row>
    <row r="19" spans="1:17" x14ac:dyDescent="0.25">
      <c r="A19" s="1">
        <v>42146</v>
      </c>
      <c r="B19" s="2">
        <v>0.64923611111111112</v>
      </c>
      <c r="C19">
        <v>17</v>
      </c>
      <c r="D19" t="b">
        <v>0</v>
      </c>
      <c r="E19">
        <v>0</v>
      </c>
      <c r="F19">
        <v>787</v>
      </c>
      <c r="G19">
        <v>0</v>
      </c>
      <c r="H19">
        <v>0</v>
      </c>
      <c r="I19">
        <v>0</v>
      </c>
      <c r="J19" t="b">
        <v>0</v>
      </c>
      <c r="L19">
        <f>IF(Table1[[#This Row],[PIR Status]]=FALSE,1,0)</f>
        <v>1</v>
      </c>
      <c r="M19">
        <f>M18+Table3[[#This Row],[PIR - New Events]]</f>
        <v>8</v>
      </c>
      <c r="N19">
        <f>Table1[[#This Row],[UVD Count]]-E18</f>
        <v>0</v>
      </c>
      <c r="Q19" s="2">
        <f>Table1[[#This Row],[Time]]+$R$1</f>
        <v>0.64969907407407412</v>
      </c>
    </row>
    <row r="20" spans="1:17" x14ac:dyDescent="0.25">
      <c r="A20" s="1">
        <v>42146</v>
      </c>
      <c r="B20" s="2">
        <v>0.64927083333333335</v>
      </c>
      <c r="C20">
        <v>18</v>
      </c>
      <c r="D20" t="b">
        <v>1</v>
      </c>
      <c r="E20">
        <v>0</v>
      </c>
      <c r="F20">
        <v>783</v>
      </c>
      <c r="G20">
        <v>0</v>
      </c>
      <c r="H20">
        <v>0</v>
      </c>
      <c r="I20">
        <v>0</v>
      </c>
      <c r="J20" t="b">
        <v>0</v>
      </c>
      <c r="L20">
        <f>IF(Table1[[#This Row],[PIR Status]]=FALSE,1,0)</f>
        <v>0</v>
      </c>
      <c r="M20">
        <f>M19+Table3[[#This Row],[PIR - New Events]]</f>
        <v>8</v>
      </c>
      <c r="N20">
        <f>Table1[[#This Row],[UVD Count]]-E19</f>
        <v>0</v>
      </c>
      <c r="Q20" s="2">
        <f>Table1[[#This Row],[Time]]+$R$1</f>
        <v>0.64973379629629635</v>
      </c>
    </row>
    <row r="21" spans="1:17" x14ac:dyDescent="0.25">
      <c r="A21" s="1">
        <v>42146</v>
      </c>
      <c r="B21" s="2">
        <v>0.64937500000000004</v>
      </c>
      <c r="C21">
        <v>19</v>
      </c>
      <c r="D21" t="b">
        <v>0</v>
      </c>
      <c r="E21">
        <v>0</v>
      </c>
      <c r="F21">
        <v>785</v>
      </c>
      <c r="G21">
        <v>0</v>
      </c>
      <c r="H21">
        <v>0</v>
      </c>
      <c r="I21">
        <v>0</v>
      </c>
      <c r="J21" t="b">
        <v>0</v>
      </c>
      <c r="L21">
        <f>IF(Table1[[#This Row],[PIR Status]]=FALSE,1,0)</f>
        <v>1</v>
      </c>
      <c r="M21">
        <f>M20+Table3[[#This Row],[PIR - New Events]]</f>
        <v>9</v>
      </c>
      <c r="N21">
        <f>Table1[[#This Row],[UVD Count]]-E20</f>
        <v>0</v>
      </c>
      <c r="Q21" s="2">
        <f>Table1[[#This Row],[Time]]+$R$1</f>
        <v>0.64983796296296303</v>
      </c>
    </row>
    <row r="22" spans="1:17" x14ac:dyDescent="0.25">
      <c r="A22" s="1">
        <v>42146</v>
      </c>
      <c r="B22" s="2">
        <v>0.64940972222222226</v>
      </c>
      <c r="C22">
        <v>20</v>
      </c>
      <c r="D22" t="b">
        <v>1</v>
      </c>
      <c r="E22">
        <v>0</v>
      </c>
      <c r="F22">
        <v>792</v>
      </c>
      <c r="G22">
        <v>0</v>
      </c>
      <c r="H22">
        <v>0</v>
      </c>
      <c r="I22">
        <v>0</v>
      </c>
      <c r="J22" t="b">
        <v>0</v>
      </c>
      <c r="L22">
        <f>IF(Table1[[#This Row],[PIR Status]]=FALSE,1,0)</f>
        <v>0</v>
      </c>
      <c r="M22">
        <f>M21+Table3[[#This Row],[PIR - New Events]]</f>
        <v>9</v>
      </c>
      <c r="N22">
        <f>Table1[[#This Row],[UVD Count]]-E21</f>
        <v>0</v>
      </c>
      <c r="Q22" s="2">
        <f>Table1[[#This Row],[Time]]+$R$1</f>
        <v>0.64987268518518526</v>
      </c>
    </row>
    <row r="23" spans="1:17" x14ac:dyDescent="0.25">
      <c r="A23" s="1">
        <v>42146</v>
      </c>
      <c r="B23" s="2">
        <v>0.64956018518518521</v>
      </c>
      <c r="C23">
        <v>21</v>
      </c>
      <c r="D23" t="b">
        <v>0</v>
      </c>
      <c r="E23">
        <v>0</v>
      </c>
      <c r="F23">
        <v>784</v>
      </c>
      <c r="G23">
        <v>0</v>
      </c>
      <c r="H23">
        <v>0</v>
      </c>
      <c r="I23">
        <v>0</v>
      </c>
      <c r="J23" t="b">
        <v>0</v>
      </c>
      <c r="L23">
        <f>IF(Table1[[#This Row],[PIR Status]]=FALSE,1,0)</f>
        <v>1</v>
      </c>
      <c r="M23">
        <f>M22+Table3[[#This Row],[PIR - New Events]]</f>
        <v>10</v>
      </c>
      <c r="N23">
        <f>Table1[[#This Row],[UVD Count]]-E22</f>
        <v>0</v>
      </c>
      <c r="Q23" s="2">
        <f>Table1[[#This Row],[Time]]+$R$1</f>
        <v>0.65002314814814821</v>
      </c>
    </row>
    <row r="24" spans="1:17" x14ac:dyDescent="0.25">
      <c r="A24" s="1">
        <v>42146</v>
      </c>
      <c r="B24" s="2">
        <v>0.64959490740740744</v>
      </c>
      <c r="C24">
        <v>22</v>
      </c>
      <c r="D24" t="b">
        <v>1</v>
      </c>
      <c r="E24">
        <v>0</v>
      </c>
      <c r="F24">
        <v>908</v>
      </c>
      <c r="G24">
        <v>0</v>
      </c>
      <c r="H24">
        <v>0</v>
      </c>
      <c r="I24">
        <v>0</v>
      </c>
      <c r="J24" t="b">
        <v>0</v>
      </c>
      <c r="L24">
        <f>IF(Table1[[#This Row],[PIR Status]]=FALSE,1,0)</f>
        <v>0</v>
      </c>
      <c r="M24">
        <f>M23+Table3[[#This Row],[PIR - New Events]]</f>
        <v>10</v>
      </c>
      <c r="N24">
        <f>Table1[[#This Row],[UVD Count]]-E23</f>
        <v>0</v>
      </c>
      <c r="Q24" s="2">
        <f>Table1[[#This Row],[Time]]+$R$1</f>
        <v>0.65005787037037044</v>
      </c>
    </row>
    <row r="25" spans="1:17" x14ac:dyDescent="0.25">
      <c r="A25" s="1">
        <v>42146</v>
      </c>
      <c r="B25" s="2">
        <v>0.64962962962962967</v>
      </c>
      <c r="C25">
        <v>23</v>
      </c>
      <c r="D25" t="b">
        <v>1</v>
      </c>
      <c r="E25">
        <v>0</v>
      </c>
      <c r="F25">
        <v>788</v>
      </c>
      <c r="G25">
        <v>0</v>
      </c>
      <c r="H25">
        <v>0</v>
      </c>
      <c r="I25">
        <v>0</v>
      </c>
      <c r="J25" t="b">
        <v>0</v>
      </c>
      <c r="L25">
        <f>IF(Table1[[#This Row],[PIR Status]]=FALSE,1,0)</f>
        <v>0</v>
      </c>
      <c r="M25">
        <f>M24+Table3[[#This Row],[PIR - New Events]]</f>
        <v>10</v>
      </c>
      <c r="N25">
        <f>Table1[[#This Row],[UVD Count]]-E24</f>
        <v>0</v>
      </c>
      <c r="Q25" s="2">
        <f>Table1[[#This Row],[Time]]+$R$1</f>
        <v>0.65009259259259267</v>
      </c>
    </row>
    <row r="26" spans="1:17" x14ac:dyDescent="0.25">
      <c r="A26" s="1">
        <v>42146</v>
      </c>
      <c r="B26" s="2">
        <v>0.65060185185185182</v>
      </c>
      <c r="C26">
        <v>24</v>
      </c>
      <c r="D26" t="b">
        <v>0</v>
      </c>
      <c r="E26">
        <v>0</v>
      </c>
      <c r="F26">
        <v>785</v>
      </c>
      <c r="G26">
        <v>0</v>
      </c>
      <c r="H26">
        <v>0</v>
      </c>
      <c r="I26">
        <v>0</v>
      </c>
      <c r="J26" t="b">
        <v>0</v>
      </c>
      <c r="L26">
        <f>IF(Table1[[#This Row],[PIR Status]]=FALSE,1,0)</f>
        <v>1</v>
      </c>
      <c r="M26">
        <f>M25+Table3[[#This Row],[PIR - New Events]]</f>
        <v>11</v>
      </c>
      <c r="N26">
        <f>Table1[[#This Row],[UVD Count]]-E25</f>
        <v>0</v>
      </c>
      <c r="Q26" s="2">
        <f>Table1[[#This Row],[Time]]+$R$1</f>
        <v>0.65106481481481482</v>
      </c>
    </row>
    <row r="27" spans="1:17" x14ac:dyDescent="0.25">
      <c r="A27" s="1">
        <v>42146</v>
      </c>
      <c r="B27" s="2">
        <v>0.65063657407407405</v>
      </c>
      <c r="C27">
        <v>25</v>
      </c>
      <c r="D27" t="b">
        <v>1</v>
      </c>
      <c r="E27">
        <v>0</v>
      </c>
      <c r="F27">
        <v>782</v>
      </c>
      <c r="G27">
        <v>0</v>
      </c>
      <c r="H27">
        <v>0</v>
      </c>
      <c r="I27">
        <v>0</v>
      </c>
      <c r="J27" t="b">
        <v>0</v>
      </c>
      <c r="L27">
        <f>IF(Table1[[#This Row],[PIR Status]]=FALSE,1,0)</f>
        <v>0</v>
      </c>
      <c r="M27">
        <f>M26+Table3[[#This Row],[PIR - New Events]]</f>
        <v>11</v>
      </c>
      <c r="N27">
        <f>Table1[[#This Row],[UVD Count]]-E26</f>
        <v>0</v>
      </c>
      <c r="Q27" s="2">
        <f>Table1[[#This Row],[Time]]+$R$1</f>
        <v>0.65109953703703705</v>
      </c>
    </row>
    <row r="28" spans="1:17" x14ac:dyDescent="0.25">
      <c r="A28" s="1">
        <v>42146</v>
      </c>
      <c r="B28" s="2">
        <v>0.65067129629629628</v>
      </c>
      <c r="C28">
        <v>26</v>
      </c>
      <c r="D28" t="b">
        <v>1</v>
      </c>
      <c r="E28">
        <v>0</v>
      </c>
      <c r="F28">
        <v>783</v>
      </c>
      <c r="G28">
        <v>0</v>
      </c>
      <c r="H28">
        <v>0</v>
      </c>
      <c r="I28">
        <v>0</v>
      </c>
      <c r="J28" t="b">
        <v>0</v>
      </c>
      <c r="L28">
        <f>IF(Table1[[#This Row],[PIR Status]]=FALSE,1,0)</f>
        <v>0</v>
      </c>
      <c r="M28">
        <f>M27+Table3[[#This Row],[PIR - New Events]]</f>
        <v>11</v>
      </c>
      <c r="N28">
        <f>Table1[[#This Row],[UVD Count]]-E27</f>
        <v>0</v>
      </c>
      <c r="Q28" s="2">
        <f>Table1[[#This Row],[Time]]+$R$1</f>
        <v>0.65113425925925927</v>
      </c>
    </row>
    <row r="29" spans="1:17" x14ac:dyDescent="0.25">
      <c r="A29" s="1">
        <v>42146</v>
      </c>
      <c r="B29" s="2">
        <v>0.65077546296296296</v>
      </c>
      <c r="C29">
        <v>27</v>
      </c>
      <c r="D29" t="b">
        <v>0</v>
      </c>
      <c r="E29">
        <v>0</v>
      </c>
      <c r="F29">
        <v>788</v>
      </c>
      <c r="G29">
        <v>0</v>
      </c>
      <c r="H29">
        <v>0</v>
      </c>
      <c r="I29">
        <v>0</v>
      </c>
      <c r="J29" t="b">
        <v>0</v>
      </c>
      <c r="L29">
        <f>IF(Table1[[#This Row],[PIR Status]]=FALSE,1,0)</f>
        <v>1</v>
      </c>
      <c r="M29">
        <f>M28+Table3[[#This Row],[PIR - New Events]]</f>
        <v>12</v>
      </c>
      <c r="N29">
        <f>Table1[[#This Row],[UVD Count]]-E28</f>
        <v>0</v>
      </c>
      <c r="Q29" s="2">
        <f>Table1[[#This Row],[Time]]+$R$1</f>
        <v>0.65123842592592596</v>
      </c>
    </row>
    <row r="30" spans="1:17" x14ac:dyDescent="0.25">
      <c r="A30" s="1">
        <v>42146</v>
      </c>
      <c r="B30" s="2">
        <v>0.65081018518518519</v>
      </c>
      <c r="C30">
        <v>28</v>
      </c>
      <c r="D30" t="b">
        <v>1</v>
      </c>
      <c r="E30">
        <v>0</v>
      </c>
      <c r="F30">
        <v>792</v>
      </c>
      <c r="G30">
        <v>0</v>
      </c>
      <c r="H30">
        <v>0</v>
      </c>
      <c r="I30">
        <v>0</v>
      </c>
      <c r="J30" t="b">
        <v>0</v>
      </c>
      <c r="L30">
        <f>IF(Table1[[#This Row],[PIR Status]]=FALSE,1,0)</f>
        <v>0</v>
      </c>
      <c r="M30">
        <f>M29+Table3[[#This Row],[PIR - New Events]]</f>
        <v>12</v>
      </c>
      <c r="N30">
        <f>Table1[[#This Row],[UVD Count]]-E29</f>
        <v>0</v>
      </c>
      <c r="Q30" s="2">
        <f>Table1[[#This Row],[Time]]+$R$1</f>
        <v>0.65127314814814818</v>
      </c>
    </row>
    <row r="31" spans="1:17" x14ac:dyDescent="0.25">
      <c r="A31" s="1">
        <v>42146</v>
      </c>
      <c r="B31" s="2">
        <v>0.65126157407407403</v>
      </c>
      <c r="C31">
        <v>29</v>
      </c>
      <c r="D31" t="b">
        <v>0</v>
      </c>
      <c r="E31">
        <v>0</v>
      </c>
      <c r="F31">
        <v>789</v>
      </c>
      <c r="G31">
        <v>0</v>
      </c>
      <c r="H31">
        <v>0</v>
      </c>
      <c r="I31">
        <v>0</v>
      </c>
      <c r="J31" t="b">
        <v>0</v>
      </c>
      <c r="L31">
        <f>IF(Table1[[#This Row],[PIR Status]]=FALSE,1,0)</f>
        <v>1</v>
      </c>
      <c r="M31">
        <f>M30+Table3[[#This Row],[PIR - New Events]]</f>
        <v>13</v>
      </c>
      <c r="N31">
        <f>Table1[[#This Row],[UVD Count]]-E30</f>
        <v>0</v>
      </c>
      <c r="Q31" s="2">
        <f>Table1[[#This Row],[Time]]+$R$1</f>
        <v>0.65172453703703703</v>
      </c>
    </row>
    <row r="32" spans="1:17" x14ac:dyDescent="0.25">
      <c r="A32" s="1">
        <v>42146</v>
      </c>
      <c r="B32" s="2">
        <v>0.65130787037037041</v>
      </c>
      <c r="C32">
        <v>30</v>
      </c>
      <c r="D32" t="b">
        <v>0</v>
      </c>
      <c r="E32">
        <v>0</v>
      </c>
      <c r="F32">
        <v>785</v>
      </c>
      <c r="G32">
        <v>0</v>
      </c>
      <c r="H32">
        <v>0</v>
      </c>
      <c r="I32">
        <v>0</v>
      </c>
      <c r="J32" t="b">
        <v>0</v>
      </c>
      <c r="L32">
        <f>IF(Table1[[#This Row],[PIR Status]]=FALSE,1,0)</f>
        <v>1</v>
      </c>
      <c r="M32">
        <f>M31+Table3[[#This Row],[PIR - New Events]]</f>
        <v>14</v>
      </c>
      <c r="N32">
        <f>Table1[[#This Row],[UVD Count]]-E31</f>
        <v>0</v>
      </c>
      <c r="Q32" s="2">
        <f>Table1[[#This Row],[Time]]+$R$1</f>
        <v>0.65177083333333341</v>
      </c>
    </row>
    <row r="33" spans="1:17" x14ac:dyDescent="0.25">
      <c r="A33" s="1">
        <v>42146</v>
      </c>
      <c r="B33" s="2">
        <v>0.65134259259259253</v>
      </c>
      <c r="C33">
        <v>31</v>
      </c>
      <c r="D33" t="b">
        <v>1</v>
      </c>
      <c r="E33">
        <v>0</v>
      </c>
      <c r="F33">
        <v>786</v>
      </c>
      <c r="G33">
        <v>0</v>
      </c>
      <c r="H33">
        <v>0</v>
      </c>
      <c r="I33">
        <v>0</v>
      </c>
      <c r="J33" t="b">
        <v>0</v>
      </c>
      <c r="L33">
        <f>IF(Table1[[#This Row],[PIR Status]]=FALSE,1,0)</f>
        <v>0</v>
      </c>
      <c r="M33">
        <f>M32+Table3[[#This Row],[PIR - New Events]]</f>
        <v>14</v>
      </c>
      <c r="N33">
        <f>Table1[[#This Row],[UVD Count]]-E32</f>
        <v>0</v>
      </c>
      <c r="Q33" s="2">
        <f>Table1[[#This Row],[Time]]+$R$1</f>
        <v>0.65180555555555553</v>
      </c>
    </row>
    <row r="34" spans="1:17" x14ac:dyDescent="0.25">
      <c r="A34" s="1">
        <v>42146</v>
      </c>
      <c r="B34" s="2">
        <v>0.65167824074074077</v>
      </c>
      <c r="C34">
        <v>32</v>
      </c>
      <c r="D34" t="b">
        <v>0</v>
      </c>
      <c r="E34">
        <v>0</v>
      </c>
      <c r="F34">
        <v>791</v>
      </c>
      <c r="G34">
        <v>0</v>
      </c>
      <c r="H34">
        <v>0</v>
      </c>
      <c r="I34">
        <v>0</v>
      </c>
      <c r="J34" t="b">
        <v>0</v>
      </c>
      <c r="L34">
        <f>IF(Table1[[#This Row],[PIR Status]]=FALSE,1,0)</f>
        <v>1</v>
      </c>
      <c r="M34">
        <f>M33+Table3[[#This Row],[PIR - New Events]]</f>
        <v>15</v>
      </c>
      <c r="N34">
        <f>Table1[[#This Row],[UVD Count]]-E33</f>
        <v>0</v>
      </c>
      <c r="Q34" s="2">
        <f>Table1[[#This Row],[Time]]+$R$1</f>
        <v>0.65214120370370376</v>
      </c>
    </row>
    <row r="35" spans="1:17" x14ac:dyDescent="0.25">
      <c r="A35" s="1">
        <v>42146</v>
      </c>
      <c r="B35" s="2">
        <v>0.65171296296296299</v>
      </c>
      <c r="C35">
        <v>33</v>
      </c>
      <c r="D35" t="b">
        <v>1</v>
      </c>
      <c r="E35">
        <v>0</v>
      </c>
      <c r="F35">
        <v>786</v>
      </c>
      <c r="G35">
        <v>0</v>
      </c>
      <c r="H35">
        <v>0</v>
      </c>
      <c r="I35">
        <v>0</v>
      </c>
      <c r="J35" t="b">
        <v>0</v>
      </c>
      <c r="L35">
        <f>IF(Table1[[#This Row],[PIR Status]]=FALSE,1,0)</f>
        <v>0</v>
      </c>
      <c r="M35">
        <f>M34+Table3[[#This Row],[PIR - New Events]]</f>
        <v>15</v>
      </c>
      <c r="N35">
        <f>Table1[[#This Row],[UVD Count]]-E34</f>
        <v>0</v>
      </c>
      <c r="Q35" s="2">
        <f>Table1[[#This Row],[Time]]+$R$1</f>
        <v>0.65217592592592599</v>
      </c>
    </row>
    <row r="36" spans="1:17" x14ac:dyDescent="0.25">
      <c r="A36" s="1">
        <v>42146</v>
      </c>
      <c r="B36" s="2">
        <v>0.65225694444444449</v>
      </c>
      <c r="C36">
        <v>34</v>
      </c>
      <c r="D36" t="b">
        <v>0</v>
      </c>
      <c r="E36">
        <v>0</v>
      </c>
      <c r="F36">
        <v>789</v>
      </c>
      <c r="G36">
        <v>0</v>
      </c>
      <c r="H36">
        <v>0</v>
      </c>
      <c r="I36">
        <v>0</v>
      </c>
      <c r="J36" t="b">
        <v>0</v>
      </c>
      <c r="L36">
        <f>IF(Table1[[#This Row],[PIR Status]]=FALSE,1,0)</f>
        <v>1</v>
      </c>
      <c r="M36">
        <f>M35+Table3[[#This Row],[PIR - New Events]]</f>
        <v>16</v>
      </c>
      <c r="N36">
        <f>Table1[[#This Row],[UVD Count]]-E35</f>
        <v>0</v>
      </c>
      <c r="Q36" s="2">
        <f>Table1[[#This Row],[Time]]+$R$1</f>
        <v>0.65271990740740748</v>
      </c>
    </row>
    <row r="37" spans="1:17" x14ac:dyDescent="0.25">
      <c r="A37" s="1">
        <v>42146</v>
      </c>
      <c r="B37" s="2">
        <v>0.65225694444444449</v>
      </c>
      <c r="C37">
        <v>34</v>
      </c>
      <c r="D37" t="b">
        <v>1</v>
      </c>
      <c r="E37">
        <v>1</v>
      </c>
      <c r="F37">
        <v>532</v>
      </c>
      <c r="G37">
        <v>0</v>
      </c>
      <c r="H37">
        <v>0</v>
      </c>
      <c r="I37">
        <v>0</v>
      </c>
      <c r="J37" t="b">
        <v>0</v>
      </c>
      <c r="L37">
        <f>IF(Table1[[#This Row],[PIR Status]]=FALSE,1,0)</f>
        <v>0</v>
      </c>
      <c r="M37">
        <f>M36+Table3[[#This Row],[PIR - New Events]]</f>
        <v>16</v>
      </c>
      <c r="N37">
        <f>Table1[[#This Row],[UVD Count]]-E36</f>
        <v>1</v>
      </c>
      <c r="Q37" s="2">
        <f>Table1[[#This Row],[Time]]+$R$1</f>
        <v>0.65271990740740748</v>
      </c>
    </row>
    <row r="38" spans="1:17" x14ac:dyDescent="0.25">
      <c r="A38" s="1">
        <v>42146</v>
      </c>
      <c r="B38" s="2">
        <v>0.65251157407407401</v>
      </c>
      <c r="C38">
        <v>35</v>
      </c>
      <c r="D38" t="b">
        <v>0</v>
      </c>
      <c r="E38">
        <v>1</v>
      </c>
      <c r="F38">
        <v>790</v>
      </c>
      <c r="G38">
        <v>0</v>
      </c>
      <c r="H38">
        <v>0</v>
      </c>
      <c r="I38">
        <v>0</v>
      </c>
      <c r="J38" t="b">
        <v>0</v>
      </c>
      <c r="L38">
        <f>IF(Table1[[#This Row],[PIR Status]]=FALSE,1,0)</f>
        <v>1</v>
      </c>
      <c r="M38">
        <f>M37+Table3[[#This Row],[PIR - New Events]]</f>
        <v>17</v>
      </c>
      <c r="N38">
        <f>Table1[[#This Row],[UVD Count]]-E37</f>
        <v>0</v>
      </c>
      <c r="Q38" s="2">
        <f>Table1[[#This Row],[Time]]+$R$1</f>
        <v>0.65297453703703701</v>
      </c>
    </row>
    <row r="39" spans="1:17" x14ac:dyDescent="0.25">
      <c r="A39" s="1">
        <v>42146</v>
      </c>
      <c r="B39" s="2">
        <v>0.65254629629629635</v>
      </c>
      <c r="C39">
        <v>36</v>
      </c>
      <c r="D39" t="b">
        <v>1</v>
      </c>
      <c r="E39">
        <v>1</v>
      </c>
      <c r="F39">
        <v>783</v>
      </c>
      <c r="G39">
        <v>0</v>
      </c>
      <c r="H39">
        <v>0</v>
      </c>
      <c r="I39">
        <v>0</v>
      </c>
      <c r="J39" t="b">
        <v>0</v>
      </c>
      <c r="L39">
        <f>IF(Table1[[#This Row],[PIR Status]]=FALSE,1,0)</f>
        <v>0</v>
      </c>
      <c r="M39">
        <f>M38+Table3[[#This Row],[PIR - New Events]]</f>
        <v>17</v>
      </c>
      <c r="N39">
        <f>Table1[[#This Row],[UVD Count]]-E38</f>
        <v>0</v>
      </c>
      <c r="Q39" s="2">
        <f>Table1[[#This Row],[Time]]+$R$1</f>
        <v>0.65300925925925934</v>
      </c>
    </row>
    <row r="40" spans="1:17" x14ac:dyDescent="0.25">
      <c r="A40" s="1">
        <v>42146</v>
      </c>
      <c r="B40" s="2">
        <v>0.65258101851851846</v>
      </c>
      <c r="C40">
        <v>37</v>
      </c>
      <c r="D40" t="b">
        <v>1</v>
      </c>
      <c r="E40">
        <v>1</v>
      </c>
      <c r="F40">
        <v>783</v>
      </c>
      <c r="G40">
        <v>0</v>
      </c>
      <c r="H40">
        <v>0</v>
      </c>
      <c r="I40">
        <v>0</v>
      </c>
      <c r="J40" t="b">
        <v>0</v>
      </c>
      <c r="L40">
        <f>IF(Table1[[#This Row],[PIR Status]]=FALSE,1,0)</f>
        <v>0</v>
      </c>
      <c r="M40">
        <f>M39+Table3[[#This Row],[PIR - New Events]]</f>
        <v>17</v>
      </c>
      <c r="N40">
        <f>Table1[[#This Row],[UVD Count]]-E39</f>
        <v>0</v>
      </c>
      <c r="Q40" s="2">
        <f>Table1[[#This Row],[Time]]+$R$1</f>
        <v>0.65304398148148146</v>
      </c>
    </row>
    <row r="41" spans="1:17" x14ac:dyDescent="0.25">
      <c r="A41" s="1">
        <v>42146</v>
      </c>
      <c r="B41" s="2">
        <v>0.6529166666666667</v>
      </c>
      <c r="C41">
        <v>38</v>
      </c>
      <c r="D41" t="b">
        <v>0</v>
      </c>
      <c r="E41">
        <v>1</v>
      </c>
      <c r="F41">
        <v>1023</v>
      </c>
      <c r="G41">
        <v>0</v>
      </c>
      <c r="H41">
        <v>0</v>
      </c>
      <c r="I41">
        <v>0</v>
      </c>
      <c r="J41" t="b">
        <v>0</v>
      </c>
      <c r="L41">
        <f>IF(Table1[[#This Row],[PIR Status]]=FALSE,1,0)</f>
        <v>1</v>
      </c>
      <c r="M41">
        <f>M40+Table3[[#This Row],[PIR - New Events]]</f>
        <v>18</v>
      </c>
      <c r="N41">
        <f>Table1[[#This Row],[UVD Count]]-E40</f>
        <v>0</v>
      </c>
      <c r="Q41" s="2">
        <f>Table1[[#This Row],[Time]]+$R$1</f>
        <v>0.6533796296296297</v>
      </c>
    </row>
    <row r="42" spans="1:17" x14ac:dyDescent="0.25">
      <c r="A42" s="1">
        <v>42146</v>
      </c>
      <c r="B42" s="2">
        <v>0.65295138888888882</v>
      </c>
      <c r="C42">
        <v>39</v>
      </c>
      <c r="D42" t="b">
        <v>1</v>
      </c>
      <c r="E42">
        <v>1</v>
      </c>
      <c r="F42">
        <v>1023</v>
      </c>
      <c r="G42">
        <v>0</v>
      </c>
      <c r="H42">
        <v>0</v>
      </c>
      <c r="I42">
        <v>0</v>
      </c>
      <c r="J42" t="b">
        <v>0</v>
      </c>
      <c r="L42">
        <f>IF(Table1[[#This Row],[PIR Status]]=FALSE,1,0)</f>
        <v>0</v>
      </c>
      <c r="M42">
        <f>M41+Table3[[#This Row],[PIR - New Events]]</f>
        <v>18</v>
      </c>
      <c r="N42">
        <f>Table1[[#This Row],[UVD Count]]-E41</f>
        <v>0</v>
      </c>
      <c r="Q42" s="2">
        <f>Table1[[#This Row],[Time]]+$R$1</f>
        <v>0.65341435185185182</v>
      </c>
    </row>
    <row r="43" spans="1:17" x14ac:dyDescent="0.25">
      <c r="A43" s="1">
        <v>42146</v>
      </c>
      <c r="B43" s="2">
        <v>0.65312500000000007</v>
      </c>
      <c r="C43">
        <v>40</v>
      </c>
      <c r="D43" t="b">
        <v>0</v>
      </c>
      <c r="E43">
        <v>1</v>
      </c>
      <c r="F43">
        <v>1023</v>
      </c>
      <c r="G43">
        <v>0</v>
      </c>
      <c r="H43">
        <v>0</v>
      </c>
      <c r="I43">
        <v>0</v>
      </c>
      <c r="J43" t="b">
        <v>0</v>
      </c>
      <c r="L43">
        <f>IF(Table1[[#This Row],[PIR Status]]=FALSE,1,0)</f>
        <v>1</v>
      </c>
      <c r="M43">
        <f>M42+Table3[[#This Row],[PIR - New Events]]</f>
        <v>19</v>
      </c>
      <c r="N43">
        <f>Table1[[#This Row],[UVD Count]]-E42</f>
        <v>0</v>
      </c>
      <c r="Q43" s="2">
        <f>Table1[[#This Row],[Time]]+$R$1</f>
        <v>0.65358796296296306</v>
      </c>
    </row>
    <row r="44" spans="1:17" x14ac:dyDescent="0.25">
      <c r="A44" s="1">
        <v>42146</v>
      </c>
      <c r="B44" s="2">
        <v>0.65315972222222218</v>
      </c>
      <c r="C44">
        <v>41</v>
      </c>
      <c r="D44" t="b">
        <v>1</v>
      </c>
      <c r="E44">
        <v>1</v>
      </c>
      <c r="F44">
        <v>791</v>
      </c>
      <c r="G44">
        <v>0</v>
      </c>
      <c r="H44">
        <v>0</v>
      </c>
      <c r="I44">
        <v>0</v>
      </c>
      <c r="J44" t="b">
        <v>0</v>
      </c>
      <c r="L44">
        <f>IF(Table1[[#This Row],[PIR Status]]=FALSE,1,0)</f>
        <v>0</v>
      </c>
      <c r="M44">
        <f>M43+Table3[[#This Row],[PIR - New Events]]</f>
        <v>19</v>
      </c>
      <c r="N44">
        <f>Table1[[#This Row],[UVD Count]]-E43</f>
        <v>0</v>
      </c>
      <c r="Q44" s="2">
        <f>Table1[[#This Row],[Time]]+$R$1</f>
        <v>0.65362268518518518</v>
      </c>
    </row>
    <row r="45" spans="1:17" x14ac:dyDescent="0.25">
      <c r="A45" s="1">
        <v>42146</v>
      </c>
      <c r="B45" s="2">
        <v>0.65328703703703705</v>
      </c>
      <c r="C45">
        <v>42</v>
      </c>
      <c r="D45" t="b">
        <v>0</v>
      </c>
      <c r="E45">
        <v>1</v>
      </c>
      <c r="F45">
        <v>787</v>
      </c>
      <c r="G45">
        <v>0</v>
      </c>
      <c r="H45">
        <v>0</v>
      </c>
      <c r="I45">
        <v>0</v>
      </c>
      <c r="J45" t="b">
        <v>0</v>
      </c>
      <c r="L45">
        <f>IF(Table1[[#This Row],[PIR Status]]=FALSE,1,0)</f>
        <v>1</v>
      </c>
      <c r="M45">
        <f>M44+Table3[[#This Row],[PIR - New Events]]</f>
        <v>20</v>
      </c>
      <c r="N45">
        <f>Table1[[#This Row],[UVD Count]]-E44</f>
        <v>0</v>
      </c>
      <c r="Q45" s="2">
        <f>Table1[[#This Row],[Time]]+$R$1</f>
        <v>0.65375000000000005</v>
      </c>
    </row>
    <row r="46" spans="1:17" x14ac:dyDescent="0.25">
      <c r="A46" s="1">
        <v>42146</v>
      </c>
      <c r="B46" s="2">
        <v>0.65332175925925928</v>
      </c>
      <c r="C46">
        <v>43</v>
      </c>
      <c r="D46" t="b">
        <v>1</v>
      </c>
      <c r="E46">
        <v>1</v>
      </c>
      <c r="F46">
        <v>787</v>
      </c>
      <c r="G46">
        <v>0</v>
      </c>
      <c r="H46">
        <v>0</v>
      </c>
      <c r="I46">
        <v>0</v>
      </c>
      <c r="J46" t="b">
        <v>0</v>
      </c>
      <c r="L46">
        <f>IF(Table1[[#This Row],[PIR Status]]=FALSE,1,0)</f>
        <v>0</v>
      </c>
      <c r="M46">
        <f>M45+Table3[[#This Row],[PIR - New Events]]</f>
        <v>20</v>
      </c>
      <c r="N46">
        <f>Table1[[#This Row],[UVD Count]]-E45</f>
        <v>0</v>
      </c>
      <c r="Q46" s="2">
        <f>Table1[[#This Row],[Time]]+$R$1</f>
        <v>0.65378472222222228</v>
      </c>
    </row>
    <row r="47" spans="1:17" x14ac:dyDescent="0.25">
      <c r="A47" s="1">
        <v>42146</v>
      </c>
      <c r="B47" s="2">
        <v>0.65582175925925923</v>
      </c>
      <c r="C47">
        <v>44</v>
      </c>
      <c r="D47" t="b">
        <v>0</v>
      </c>
      <c r="E47">
        <v>1</v>
      </c>
      <c r="F47">
        <v>790</v>
      </c>
      <c r="G47">
        <v>0</v>
      </c>
      <c r="H47">
        <v>0</v>
      </c>
      <c r="I47">
        <v>0</v>
      </c>
      <c r="J47" t="b">
        <v>0</v>
      </c>
      <c r="L47">
        <f>IF(Table1[[#This Row],[PIR Status]]=FALSE,1,0)</f>
        <v>1</v>
      </c>
      <c r="M47">
        <f>M46+Table3[[#This Row],[PIR - New Events]]</f>
        <v>21</v>
      </c>
      <c r="N47">
        <f>Table1[[#This Row],[UVD Count]]-E46</f>
        <v>0</v>
      </c>
      <c r="Q47" s="2">
        <f>Table1[[#This Row],[Time]]+$R$1</f>
        <v>0.65628472222222223</v>
      </c>
    </row>
    <row r="48" spans="1:17" x14ac:dyDescent="0.25">
      <c r="A48" s="1">
        <v>42146</v>
      </c>
      <c r="B48" s="2">
        <v>0.65585648148148146</v>
      </c>
      <c r="C48">
        <v>45</v>
      </c>
      <c r="D48" t="b">
        <v>1</v>
      </c>
      <c r="E48">
        <v>1</v>
      </c>
      <c r="F48">
        <v>789</v>
      </c>
      <c r="G48">
        <v>0</v>
      </c>
      <c r="H48">
        <v>0</v>
      </c>
      <c r="I48">
        <v>0</v>
      </c>
      <c r="J48" t="b">
        <v>0</v>
      </c>
      <c r="L48">
        <f>IF(Table1[[#This Row],[PIR Status]]=FALSE,1,0)</f>
        <v>0</v>
      </c>
      <c r="M48">
        <f>M47+Table3[[#This Row],[PIR - New Events]]</f>
        <v>21</v>
      </c>
      <c r="N48">
        <f>Table1[[#This Row],[UVD Count]]-E47</f>
        <v>0</v>
      </c>
      <c r="Q48" s="2">
        <f>Table1[[#This Row],[Time]]+$R$1</f>
        <v>0.65631944444444446</v>
      </c>
    </row>
    <row r="49" spans="1:17" x14ac:dyDescent="0.25">
      <c r="A49" s="1">
        <v>42146</v>
      </c>
      <c r="B49" s="2">
        <v>0.65605324074074078</v>
      </c>
      <c r="C49">
        <v>46</v>
      </c>
      <c r="D49" t="b">
        <v>0</v>
      </c>
      <c r="E49">
        <v>1</v>
      </c>
      <c r="F49">
        <v>789</v>
      </c>
      <c r="G49">
        <v>0</v>
      </c>
      <c r="H49">
        <v>0</v>
      </c>
      <c r="I49">
        <v>0</v>
      </c>
      <c r="J49" t="b">
        <v>0</v>
      </c>
      <c r="L49">
        <f>IF(Table1[[#This Row],[PIR Status]]=FALSE,1,0)</f>
        <v>1</v>
      </c>
      <c r="M49">
        <f>M48+Table3[[#This Row],[PIR - New Events]]</f>
        <v>22</v>
      </c>
      <c r="N49">
        <f>Table1[[#This Row],[UVD Count]]-E48</f>
        <v>0</v>
      </c>
      <c r="Q49" s="2">
        <f>Table1[[#This Row],[Time]]+$R$1</f>
        <v>0.65651620370370378</v>
      </c>
    </row>
    <row r="50" spans="1:17" x14ac:dyDescent="0.25">
      <c r="A50" s="1">
        <v>42146</v>
      </c>
      <c r="B50" s="2">
        <v>0.6560879629629629</v>
      </c>
      <c r="C50">
        <v>47</v>
      </c>
      <c r="D50" t="b">
        <v>1</v>
      </c>
      <c r="E50">
        <v>1</v>
      </c>
      <c r="F50">
        <v>787</v>
      </c>
      <c r="G50">
        <v>0</v>
      </c>
      <c r="H50">
        <v>0</v>
      </c>
      <c r="I50">
        <v>0</v>
      </c>
      <c r="J50" t="b">
        <v>0</v>
      </c>
      <c r="L50">
        <f>IF(Table1[[#This Row],[PIR Status]]=FALSE,1,0)</f>
        <v>0</v>
      </c>
      <c r="M50">
        <f>M49+Table3[[#This Row],[PIR - New Events]]</f>
        <v>22</v>
      </c>
      <c r="N50">
        <f>Table1[[#This Row],[UVD Count]]-E49</f>
        <v>0</v>
      </c>
      <c r="Q50" s="2">
        <f>Table1[[#This Row],[Time]]+$R$1</f>
        <v>0.6565509259259259</v>
      </c>
    </row>
    <row r="51" spans="1:17" x14ac:dyDescent="0.25">
      <c r="A51" s="1">
        <v>42146</v>
      </c>
      <c r="B51" s="2">
        <v>0.65612268518518524</v>
      </c>
      <c r="C51">
        <v>48</v>
      </c>
      <c r="D51" t="b">
        <v>1</v>
      </c>
      <c r="E51">
        <v>1</v>
      </c>
      <c r="F51">
        <v>786</v>
      </c>
      <c r="G51">
        <v>0</v>
      </c>
      <c r="H51">
        <v>0</v>
      </c>
      <c r="I51">
        <v>0</v>
      </c>
      <c r="J51" t="b">
        <v>0</v>
      </c>
      <c r="L51">
        <f>IF(Table1[[#This Row],[PIR Status]]=FALSE,1,0)</f>
        <v>0</v>
      </c>
      <c r="M51">
        <f>M50+Table3[[#This Row],[PIR - New Events]]</f>
        <v>22</v>
      </c>
      <c r="N51">
        <f>Table1[[#This Row],[UVD Count]]-E50</f>
        <v>0</v>
      </c>
      <c r="Q51" s="2">
        <f>Table1[[#This Row],[Time]]+$R$1</f>
        <v>0.65658564814814824</v>
      </c>
    </row>
    <row r="52" spans="1:17" x14ac:dyDescent="0.25">
      <c r="A52" s="1">
        <v>42146</v>
      </c>
      <c r="B52" s="2">
        <v>0.65636574074074072</v>
      </c>
      <c r="C52">
        <v>49</v>
      </c>
      <c r="D52" t="b">
        <v>0</v>
      </c>
      <c r="E52">
        <v>1</v>
      </c>
      <c r="F52">
        <v>979</v>
      </c>
      <c r="G52">
        <v>0</v>
      </c>
      <c r="H52">
        <v>0</v>
      </c>
      <c r="I52">
        <v>0</v>
      </c>
      <c r="J52" t="b">
        <v>0</v>
      </c>
      <c r="L52">
        <f>IF(Table1[[#This Row],[PIR Status]]=FALSE,1,0)</f>
        <v>1</v>
      </c>
      <c r="M52">
        <f>M51+Table3[[#This Row],[PIR - New Events]]</f>
        <v>23</v>
      </c>
      <c r="N52">
        <f>Table1[[#This Row],[UVD Count]]-E51</f>
        <v>0</v>
      </c>
      <c r="Q52" s="2">
        <f>Table1[[#This Row],[Time]]+$R$1</f>
        <v>0.65682870370370372</v>
      </c>
    </row>
    <row r="53" spans="1:17" x14ac:dyDescent="0.25">
      <c r="A53" s="1">
        <v>42146</v>
      </c>
      <c r="B53" s="2">
        <v>0.65636574074074072</v>
      </c>
      <c r="C53">
        <v>49</v>
      </c>
      <c r="D53" t="b">
        <v>1</v>
      </c>
      <c r="E53">
        <v>2</v>
      </c>
      <c r="F53">
        <v>644</v>
      </c>
      <c r="G53">
        <v>0</v>
      </c>
      <c r="H53">
        <v>0</v>
      </c>
      <c r="I53">
        <v>0</v>
      </c>
      <c r="J53" t="b">
        <v>0</v>
      </c>
      <c r="L53">
        <f>IF(Table1[[#This Row],[PIR Status]]=FALSE,1,0)</f>
        <v>0</v>
      </c>
      <c r="M53">
        <f>M52+Table3[[#This Row],[PIR - New Events]]</f>
        <v>23</v>
      </c>
      <c r="N53">
        <f>Table1[[#This Row],[UVD Count]]-E52</f>
        <v>1</v>
      </c>
      <c r="Q53" s="2">
        <f>Table1[[#This Row],[Time]]+$R$1</f>
        <v>0.65682870370370372</v>
      </c>
    </row>
    <row r="54" spans="1:17" x14ac:dyDescent="0.25">
      <c r="A54" s="1">
        <v>42146</v>
      </c>
      <c r="B54" s="2">
        <v>0.65659722222222217</v>
      </c>
      <c r="C54">
        <v>50</v>
      </c>
      <c r="D54" t="b">
        <v>0</v>
      </c>
      <c r="E54">
        <v>2</v>
      </c>
      <c r="F54">
        <v>788</v>
      </c>
      <c r="G54">
        <v>0</v>
      </c>
      <c r="H54">
        <v>0</v>
      </c>
      <c r="I54">
        <v>0</v>
      </c>
      <c r="J54" t="b">
        <v>0</v>
      </c>
      <c r="L54">
        <f>IF(Table1[[#This Row],[PIR Status]]=FALSE,1,0)</f>
        <v>1</v>
      </c>
      <c r="M54">
        <f>M53+Table3[[#This Row],[PIR - New Events]]</f>
        <v>24</v>
      </c>
      <c r="N54">
        <f>Table1[[#This Row],[UVD Count]]-E53</f>
        <v>0</v>
      </c>
      <c r="Q54" s="2">
        <f>Table1[[#This Row],[Time]]+$R$1</f>
        <v>0.65706018518518516</v>
      </c>
    </row>
    <row r="55" spans="1:17" x14ac:dyDescent="0.25">
      <c r="A55" s="1">
        <v>42146</v>
      </c>
      <c r="B55" s="2">
        <v>0.6566319444444445</v>
      </c>
      <c r="C55">
        <v>51</v>
      </c>
      <c r="D55" t="b">
        <v>1</v>
      </c>
      <c r="E55">
        <v>2</v>
      </c>
      <c r="F55">
        <v>1023</v>
      </c>
      <c r="G55">
        <v>0</v>
      </c>
      <c r="H55">
        <v>0</v>
      </c>
      <c r="I55">
        <v>0</v>
      </c>
      <c r="J55" t="b">
        <v>0</v>
      </c>
      <c r="L55">
        <f>IF(Table1[[#This Row],[PIR Status]]=FALSE,1,0)</f>
        <v>0</v>
      </c>
      <c r="M55">
        <f>M54+Table3[[#This Row],[PIR - New Events]]</f>
        <v>24</v>
      </c>
      <c r="N55">
        <f>Table1[[#This Row],[UVD Count]]-E54</f>
        <v>0</v>
      </c>
      <c r="Q55" s="2">
        <f>Table1[[#This Row],[Time]]+$R$1</f>
        <v>0.6570949074074075</v>
      </c>
    </row>
    <row r="56" spans="1:17" x14ac:dyDescent="0.25">
      <c r="A56" s="1">
        <v>42146</v>
      </c>
      <c r="B56" s="2">
        <v>0.65840277777777778</v>
      </c>
      <c r="C56">
        <v>52</v>
      </c>
      <c r="D56" t="b">
        <v>0</v>
      </c>
      <c r="E56">
        <v>2</v>
      </c>
      <c r="F56">
        <v>783</v>
      </c>
      <c r="G56">
        <v>0</v>
      </c>
      <c r="H56">
        <v>0</v>
      </c>
      <c r="I56">
        <v>0</v>
      </c>
      <c r="J56" t="b">
        <v>0</v>
      </c>
      <c r="L56">
        <f>IF(Table1[[#This Row],[PIR Status]]=FALSE,1,0)</f>
        <v>1</v>
      </c>
      <c r="M56">
        <f>M55+Table3[[#This Row],[PIR - New Events]]</f>
        <v>25</v>
      </c>
      <c r="N56">
        <f>Table1[[#This Row],[UVD Count]]-E55</f>
        <v>0</v>
      </c>
      <c r="Q56" s="2">
        <f>Table1[[#This Row],[Time]]+$R$1</f>
        <v>0.65886574074074078</v>
      </c>
    </row>
    <row r="57" spans="1:17" x14ac:dyDescent="0.25">
      <c r="A57" s="1">
        <v>42146</v>
      </c>
      <c r="B57" s="2">
        <v>0.65843750000000001</v>
      </c>
      <c r="C57">
        <v>53</v>
      </c>
      <c r="D57" t="b">
        <v>1</v>
      </c>
      <c r="E57">
        <v>2</v>
      </c>
      <c r="F57">
        <v>788</v>
      </c>
      <c r="G57">
        <v>0</v>
      </c>
      <c r="H57">
        <v>0</v>
      </c>
      <c r="I57">
        <v>0</v>
      </c>
      <c r="J57" t="b">
        <v>0</v>
      </c>
      <c r="L57">
        <f>IF(Table1[[#This Row],[PIR Status]]=FALSE,1,0)</f>
        <v>0</v>
      </c>
      <c r="M57">
        <f>M56+Table3[[#This Row],[PIR - New Events]]</f>
        <v>25</v>
      </c>
      <c r="N57">
        <f>Table1[[#This Row],[UVD Count]]-E56</f>
        <v>0</v>
      </c>
      <c r="Q57" s="2">
        <f>Table1[[#This Row],[Time]]+$R$1</f>
        <v>0.65890046296296301</v>
      </c>
    </row>
    <row r="58" spans="1:17" x14ac:dyDescent="0.25">
      <c r="A58" s="1">
        <v>42146</v>
      </c>
      <c r="B58" s="2">
        <v>0.65940972222222227</v>
      </c>
      <c r="C58">
        <v>54</v>
      </c>
      <c r="D58" t="b">
        <v>0</v>
      </c>
      <c r="E58">
        <v>2</v>
      </c>
      <c r="F58">
        <v>784</v>
      </c>
      <c r="G58">
        <v>0</v>
      </c>
      <c r="H58">
        <v>0</v>
      </c>
      <c r="I58">
        <v>0</v>
      </c>
      <c r="J58" t="b">
        <v>0</v>
      </c>
      <c r="L58">
        <f>IF(Table1[[#This Row],[PIR Status]]=FALSE,1,0)</f>
        <v>1</v>
      </c>
      <c r="M58">
        <f>M57+Table3[[#This Row],[PIR - New Events]]</f>
        <v>26</v>
      </c>
      <c r="N58">
        <f>Table1[[#This Row],[UVD Count]]-E57</f>
        <v>0</v>
      </c>
      <c r="Q58" s="2">
        <f>Table1[[#This Row],[Time]]+$R$1</f>
        <v>0.65987268518518527</v>
      </c>
    </row>
    <row r="59" spans="1:17" x14ac:dyDescent="0.25">
      <c r="A59" s="1">
        <v>42146</v>
      </c>
      <c r="B59" s="2">
        <v>0.65944444444444439</v>
      </c>
      <c r="C59">
        <v>55</v>
      </c>
      <c r="D59" t="b">
        <v>1</v>
      </c>
      <c r="E59">
        <v>2</v>
      </c>
      <c r="F59">
        <v>788</v>
      </c>
      <c r="G59">
        <v>0</v>
      </c>
      <c r="H59">
        <v>0</v>
      </c>
      <c r="I59">
        <v>0</v>
      </c>
      <c r="J59" t="b">
        <v>0</v>
      </c>
      <c r="L59">
        <f>IF(Table1[[#This Row],[PIR Status]]=FALSE,1,0)</f>
        <v>0</v>
      </c>
      <c r="M59">
        <f>M58+Table3[[#This Row],[PIR - New Events]]</f>
        <v>26</v>
      </c>
      <c r="N59">
        <f>Table1[[#This Row],[UVD Count]]-E58</f>
        <v>0</v>
      </c>
      <c r="Q59" s="2">
        <f>Table1[[#This Row],[Time]]+$R$1</f>
        <v>0.65990740740740739</v>
      </c>
    </row>
    <row r="60" spans="1:17" x14ac:dyDescent="0.25">
      <c r="A60" s="1">
        <v>42146</v>
      </c>
      <c r="B60" s="2">
        <v>0.66070601851851851</v>
      </c>
      <c r="C60">
        <v>56</v>
      </c>
      <c r="D60" t="b">
        <v>0</v>
      </c>
      <c r="E60">
        <v>2</v>
      </c>
      <c r="F60">
        <v>1023</v>
      </c>
      <c r="G60">
        <v>0</v>
      </c>
      <c r="H60">
        <v>0</v>
      </c>
      <c r="I60">
        <v>0</v>
      </c>
      <c r="J60" t="b">
        <v>0</v>
      </c>
      <c r="L60">
        <f>IF(Table1[[#This Row],[PIR Status]]=FALSE,1,0)</f>
        <v>1</v>
      </c>
      <c r="M60">
        <f>M59+Table3[[#This Row],[PIR - New Events]]</f>
        <v>27</v>
      </c>
      <c r="N60">
        <f>Table1[[#This Row],[UVD Count]]-E59</f>
        <v>0</v>
      </c>
      <c r="Q60" s="2">
        <f>Table1[[#This Row],[Time]]+$R$1</f>
        <v>0.66116898148148151</v>
      </c>
    </row>
    <row r="61" spans="1:17" x14ac:dyDescent="0.25">
      <c r="A61" s="1">
        <v>42146</v>
      </c>
      <c r="B61" s="2">
        <v>0.66074074074074074</v>
      </c>
      <c r="C61">
        <v>57</v>
      </c>
      <c r="D61" t="b">
        <v>1</v>
      </c>
      <c r="E61">
        <v>2</v>
      </c>
      <c r="F61">
        <v>786</v>
      </c>
      <c r="G61">
        <v>0</v>
      </c>
      <c r="H61">
        <v>0</v>
      </c>
      <c r="I61">
        <v>0</v>
      </c>
      <c r="J61" t="b">
        <v>0</v>
      </c>
      <c r="L61">
        <f>IF(Table1[[#This Row],[PIR Status]]=FALSE,1,0)</f>
        <v>0</v>
      </c>
      <c r="M61">
        <f>M60+Table3[[#This Row],[PIR - New Events]]</f>
        <v>27</v>
      </c>
      <c r="N61">
        <f>Table1[[#This Row],[UVD Count]]-E60</f>
        <v>0</v>
      </c>
      <c r="Q61" s="2">
        <f>Table1[[#This Row],[Time]]+$R$1</f>
        <v>0.66120370370370374</v>
      </c>
    </row>
    <row r="62" spans="1:17" x14ac:dyDescent="0.25">
      <c r="A62" s="1">
        <v>42146</v>
      </c>
      <c r="B62" s="2">
        <v>0.66077546296296297</v>
      </c>
      <c r="C62">
        <v>58</v>
      </c>
      <c r="D62" t="b">
        <v>1</v>
      </c>
      <c r="E62">
        <v>2</v>
      </c>
      <c r="F62">
        <v>789</v>
      </c>
      <c r="G62">
        <v>0</v>
      </c>
      <c r="H62">
        <v>0</v>
      </c>
      <c r="I62">
        <v>0</v>
      </c>
      <c r="J62" t="b">
        <v>0</v>
      </c>
      <c r="L62">
        <f>IF(Table1[[#This Row],[PIR Status]]=FALSE,1,0)</f>
        <v>0</v>
      </c>
      <c r="M62">
        <f>M61+Table3[[#This Row],[PIR - New Events]]</f>
        <v>27</v>
      </c>
      <c r="N62">
        <f>Table1[[#This Row],[UVD Count]]-E61</f>
        <v>0</v>
      </c>
      <c r="Q62" s="2">
        <f>Table1[[#This Row],[Time]]+$R$1</f>
        <v>0.66123842592592597</v>
      </c>
    </row>
    <row r="63" spans="1:17" x14ac:dyDescent="0.25">
      <c r="A63" s="1">
        <v>42146</v>
      </c>
      <c r="B63" s="2">
        <v>0.66105324074074068</v>
      </c>
      <c r="C63">
        <v>59</v>
      </c>
      <c r="D63" t="b">
        <v>0</v>
      </c>
      <c r="E63">
        <v>2</v>
      </c>
      <c r="F63">
        <v>796</v>
      </c>
      <c r="G63">
        <v>0</v>
      </c>
      <c r="H63">
        <v>0</v>
      </c>
      <c r="I63">
        <v>0</v>
      </c>
      <c r="J63" t="b">
        <v>0</v>
      </c>
      <c r="L63">
        <f>IF(Table1[[#This Row],[PIR Status]]=FALSE,1,0)</f>
        <v>1</v>
      </c>
      <c r="M63">
        <f>M62+Table3[[#This Row],[PIR - New Events]]</f>
        <v>28</v>
      </c>
      <c r="N63">
        <f>Table1[[#This Row],[UVD Count]]-E62</f>
        <v>0</v>
      </c>
      <c r="Q63" s="2">
        <f>Table1[[#This Row],[Time]]+$R$1</f>
        <v>0.66151620370370368</v>
      </c>
    </row>
    <row r="64" spans="1:17" x14ac:dyDescent="0.25">
      <c r="A64" s="1">
        <v>42146</v>
      </c>
      <c r="B64" s="2">
        <v>0.66108796296296302</v>
      </c>
      <c r="C64">
        <v>60</v>
      </c>
      <c r="D64" t="b">
        <v>1</v>
      </c>
      <c r="E64">
        <v>2</v>
      </c>
      <c r="F64">
        <v>783</v>
      </c>
      <c r="G64">
        <v>0</v>
      </c>
      <c r="H64">
        <v>0</v>
      </c>
      <c r="I64">
        <v>0</v>
      </c>
      <c r="J64" t="b">
        <v>0</v>
      </c>
      <c r="L64">
        <f>IF(Table1[[#This Row],[PIR Status]]=FALSE,1,0)</f>
        <v>0</v>
      </c>
      <c r="M64">
        <f>M63+Table3[[#This Row],[PIR - New Events]]</f>
        <v>28</v>
      </c>
      <c r="N64">
        <f>Table1[[#This Row],[UVD Count]]-E63</f>
        <v>0</v>
      </c>
      <c r="Q64" s="2">
        <f>Table1[[#This Row],[Time]]+$R$1</f>
        <v>0.66155092592592601</v>
      </c>
    </row>
    <row r="65" spans="1:17" x14ac:dyDescent="0.25">
      <c r="A65" s="1">
        <v>42146</v>
      </c>
      <c r="B65" s="2">
        <v>0.66211805555555558</v>
      </c>
      <c r="C65">
        <v>61</v>
      </c>
      <c r="D65" t="b">
        <v>0</v>
      </c>
      <c r="E65">
        <v>2</v>
      </c>
      <c r="F65">
        <v>787</v>
      </c>
      <c r="G65">
        <v>0</v>
      </c>
      <c r="H65">
        <v>0</v>
      </c>
      <c r="I65">
        <v>0</v>
      </c>
      <c r="J65" t="b">
        <v>0</v>
      </c>
      <c r="L65">
        <f>IF(Table1[[#This Row],[PIR Status]]=FALSE,1,0)</f>
        <v>1</v>
      </c>
      <c r="M65">
        <f>M64+Table3[[#This Row],[PIR - New Events]]</f>
        <v>29</v>
      </c>
      <c r="N65">
        <f>Table1[[#This Row],[UVD Count]]-E64</f>
        <v>0</v>
      </c>
      <c r="Q65" s="2">
        <f>Table1[[#This Row],[Time]]+$R$1</f>
        <v>0.66258101851851858</v>
      </c>
    </row>
    <row r="66" spans="1:17" x14ac:dyDescent="0.25">
      <c r="A66" s="1">
        <v>42146</v>
      </c>
      <c r="B66" s="2">
        <v>0.66215277777777781</v>
      </c>
      <c r="C66">
        <v>62</v>
      </c>
      <c r="D66" t="b">
        <v>1</v>
      </c>
      <c r="E66">
        <v>2</v>
      </c>
      <c r="F66">
        <v>793</v>
      </c>
      <c r="G66">
        <v>0</v>
      </c>
      <c r="H66">
        <v>0</v>
      </c>
      <c r="I66">
        <v>0</v>
      </c>
      <c r="J66" t="b">
        <v>0</v>
      </c>
      <c r="L66">
        <f>IF(Table1[[#This Row],[PIR Status]]=FALSE,1,0)</f>
        <v>0</v>
      </c>
      <c r="M66">
        <f>M65+Table3[[#This Row],[PIR - New Events]]</f>
        <v>29</v>
      </c>
      <c r="N66">
        <f>Table1[[#This Row],[UVD Count]]-E65</f>
        <v>0</v>
      </c>
      <c r="Q66" s="2">
        <f>Table1[[#This Row],[Time]]+$R$1</f>
        <v>0.66261574074074081</v>
      </c>
    </row>
    <row r="67" spans="1:17" x14ac:dyDescent="0.25">
      <c r="A67" s="1">
        <v>42146</v>
      </c>
      <c r="B67" s="2">
        <v>0.66252314814814817</v>
      </c>
      <c r="C67">
        <v>63</v>
      </c>
      <c r="D67" t="b">
        <v>0</v>
      </c>
      <c r="E67">
        <v>2</v>
      </c>
      <c r="F67">
        <v>788</v>
      </c>
      <c r="G67">
        <v>0</v>
      </c>
      <c r="H67">
        <v>0</v>
      </c>
      <c r="I67">
        <v>0</v>
      </c>
      <c r="J67" t="b">
        <v>0</v>
      </c>
      <c r="L67">
        <f>IF(Table1[[#This Row],[PIR Status]]=FALSE,1,0)</f>
        <v>1</v>
      </c>
      <c r="M67">
        <f>M66+Table3[[#This Row],[PIR - New Events]]</f>
        <v>30</v>
      </c>
      <c r="N67">
        <f>Table1[[#This Row],[UVD Count]]-E66</f>
        <v>0</v>
      </c>
      <c r="Q67" s="2">
        <f>Table1[[#This Row],[Time]]+$R$1</f>
        <v>0.66298611111111116</v>
      </c>
    </row>
    <row r="68" spans="1:17" x14ac:dyDescent="0.25">
      <c r="A68" s="1">
        <v>42146</v>
      </c>
      <c r="B68" s="2">
        <v>0.66256944444444443</v>
      </c>
      <c r="C68">
        <v>64</v>
      </c>
      <c r="D68" t="b">
        <v>0</v>
      </c>
      <c r="E68">
        <v>2</v>
      </c>
      <c r="F68">
        <v>794</v>
      </c>
      <c r="G68">
        <v>0</v>
      </c>
      <c r="H68">
        <v>0</v>
      </c>
      <c r="I68">
        <v>0</v>
      </c>
      <c r="J68" t="b">
        <v>0</v>
      </c>
      <c r="L68">
        <f>IF(Table1[[#This Row],[PIR Status]]=FALSE,1,0)</f>
        <v>1</v>
      </c>
      <c r="M68">
        <f>M67+Table3[[#This Row],[PIR - New Events]]</f>
        <v>31</v>
      </c>
      <c r="N68">
        <f>Table1[[#This Row],[UVD Count]]-E67</f>
        <v>0</v>
      </c>
      <c r="Q68" s="2">
        <f>Table1[[#This Row],[Time]]+$R$1</f>
        <v>0.66303240740740743</v>
      </c>
    </row>
    <row r="69" spans="1:17" x14ac:dyDescent="0.25">
      <c r="A69" s="1">
        <v>42146</v>
      </c>
      <c r="B69" s="2">
        <v>0.66265046296296293</v>
      </c>
      <c r="C69">
        <v>65</v>
      </c>
      <c r="D69" t="b">
        <v>0</v>
      </c>
      <c r="E69">
        <v>2</v>
      </c>
      <c r="F69">
        <v>789</v>
      </c>
      <c r="G69">
        <v>0</v>
      </c>
      <c r="H69">
        <v>0</v>
      </c>
      <c r="I69">
        <v>0</v>
      </c>
      <c r="J69" t="b">
        <v>0</v>
      </c>
      <c r="L69">
        <f>IF(Table1[[#This Row],[PIR Status]]=FALSE,1,0)</f>
        <v>1</v>
      </c>
      <c r="M69">
        <f>M68+Table3[[#This Row],[PIR - New Events]]</f>
        <v>32</v>
      </c>
      <c r="N69">
        <f>Table1[[#This Row],[UVD Count]]-E68</f>
        <v>0</v>
      </c>
      <c r="Q69" s="2">
        <f>Table1[[#This Row],[Time]]+$R$1</f>
        <v>0.66311342592592593</v>
      </c>
    </row>
    <row r="70" spans="1:17" x14ac:dyDescent="0.25">
      <c r="A70" s="1">
        <v>42146</v>
      </c>
      <c r="B70" s="2">
        <v>0.66268518518518515</v>
      </c>
      <c r="C70">
        <v>66</v>
      </c>
      <c r="D70" t="b">
        <v>1</v>
      </c>
      <c r="E70">
        <v>2</v>
      </c>
      <c r="F70">
        <v>791</v>
      </c>
      <c r="G70">
        <v>0</v>
      </c>
      <c r="H70">
        <v>0</v>
      </c>
      <c r="I70">
        <v>0</v>
      </c>
      <c r="J70" t="b">
        <v>0</v>
      </c>
      <c r="L70">
        <f>IF(Table1[[#This Row],[PIR Status]]=FALSE,1,0)</f>
        <v>0</v>
      </c>
      <c r="M70">
        <f>M69+Table3[[#This Row],[PIR - New Events]]</f>
        <v>32</v>
      </c>
      <c r="N70">
        <f>Table1[[#This Row],[UVD Count]]-E69</f>
        <v>0</v>
      </c>
      <c r="Q70" s="2">
        <f>Table1[[#This Row],[Time]]+$R$1</f>
        <v>0.66314814814814815</v>
      </c>
    </row>
    <row r="71" spans="1:17" x14ac:dyDescent="0.25">
      <c r="A71" s="1">
        <v>42146</v>
      </c>
      <c r="B71" s="2">
        <v>0.66293981481481479</v>
      </c>
      <c r="C71">
        <v>67</v>
      </c>
      <c r="D71" t="b">
        <v>0</v>
      </c>
      <c r="E71">
        <v>2</v>
      </c>
      <c r="F71">
        <v>788</v>
      </c>
      <c r="G71">
        <v>0</v>
      </c>
      <c r="H71">
        <v>0</v>
      </c>
      <c r="I71">
        <v>0</v>
      </c>
      <c r="J71" t="b">
        <v>0</v>
      </c>
      <c r="L71">
        <f>IF(Table1[[#This Row],[PIR Status]]=FALSE,1,0)</f>
        <v>1</v>
      </c>
      <c r="M71">
        <f>M70+Table3[[#This Row],[PIR - New Events]]</f>
        <v>33</v>
      </c>
      <c r="N71">
        <f>Table1[[#This Row],[UVD Count]]-E70</f>
        <v>0</v>
      </c>
      <c r="Q71" s="2">
        <f>Table1[[#This Row],[Time]]+$R$1</f>
        <v>0.66340277777777779</v>
      </c>
    </row>
    <row r="72" spans="1:17" x14ac:dyDescent="0.25">
      <c r="A72" s="1">
        <v>42146</v>
      </c>
      <c r="B72" s="2">
        <v>0.66298611111111116</v>
      </c>
      <c r="C72">
        <v>68</v>
      </c>
      <c r="D72" t="b">
        <v>1</v>
      </c>
      <c r="E72">
        <v>2</v>
      </c>
      <c r="F72">
        <v>792</v>
      </c>
      <c r="G72">
        <v>0</v>
      </c>
      <c r="H72">
        <v>0</v>
      </c>
      <c r="I72">
        <v>0</v>
      </c>
      <c r="J72" t="b">
        <v>0</v>
      </c>
      <c r="L72">
        <f>IF(Table1[[#This Row],[PIR Status]]=FALSE,1,0)</f>
        <v>0</v>
      </c>
      <c r="M72">
        <f>M71+Table3[[#This Row],[PIR - New Events]]</f>
        <v>33</v>
      </c>
      <c r="N72">
        <f>Table1[[#This Row],[UVD Count]]-E71</f>
        <v>0</v>
      </c>
      <c r="Q72" s="2">
        <f>Table1[[#This Row],[Time]]+$R$1</f>
        <v>0.66344907407407416</v>
      </c>
    </row>
    <row r="73" spans="1:17" x14ac:dyDescent="0.25">
      <c r="A73" s="1">
        <v>42146</v>
      </c>
      <c r="B73" s="2">
        <v>0.66311342592592593</v>
      </c>
      <c r="C73">
        <v>69</v>
      </c>
      <c r="D73" t="b">
        <v>0</v>
      </c>
      <c r="E73">
        <v>2</v>
      </c>
      <c r="F73">
        <v>787</v>
      </c>
      <c r="G73">
        <v>0</v>
      </c>
      <c r="H73">
        <v>0</v>
      </c>
      <c r="I73">
        <v>0</v>
      </c>
      <c r="J73" t="b">
        <v>0</v>
      </c>
      <c r="L73">
        <f>IF(Table1[[#This Row],[PIR Status]]=FALSE,1,0)</f>
        <v>1</v>
      </c>
      <c r="M73">
        <f>M72+Table3[[#This Row],[PIR - New Events]]</f>
        <v>34</v>
      </c>
      <c r="N73">
        <f>Table1[[#This Row],[UVD Count]]-E72</f>
        <v>0</v>
      </c>
      <c r="Q73" s="2">
        <f>Table1[[#This Row],[Time]]+$R$1</f>
        <v>0.66357638888888892</v>
      </c>
    </row>
    <row r="74" spans="1:17" x14ac:dyDescent="0.25">
      <c r="A74" s="1">
        <v>42146</v>
      </c>
      <c r="B74" s="2">
        <v>0.66314814814814815</v>
      </c>
      <c r="C74">
        <v>70</v>
      </c>
      <c r="D74" t="b">
        <v>1</v>
      </c>
      <c r="E74">
        <v>2</v>
      </c>
      <c r="F74">
        <v>790</v>
      </c>
      <c r="G74">
        <v>0</v>
      </c>
      <c r="H74">
        <v>0</v>
      </c>
      <c r="I74">
        <v>0</v>
      </c>
      <c r="J74" t="b">
        <v>0</v>
      </c>
      <c r="L74">
        <f>IF(Table1[[#This Row],[PIR Status]]=FALSE,1,0)</f>
        <v>0</v>
      </c>
      <c r="M74">
        <f>M73+Table3[[#This Row],[PIR - New Events]]</f>
        <v>34</v>
      </c>
      <c r="N74">
        <f>Table1[[#This Row],[UVD Count]]-E73</f>
        <v>0</v>
      </c>
      <c r="Q74" s="2">
        <f>Table1[[#This Row],[Time]]+$R$1</f>
        <v>0.66361111111111115</v>
      </c>
    </row>
    <row r="75" spans="1:17" x14ac:dyDescent="0.25">
      <c r="A75" s="1">
        <v>42146</v>
      </c>
      <c r="B75" s="2">
        <v>0.66328703703703706</v>
      </c>
      <c r="C75">
        <v>71</v>
      </c>
      <c r="D75" t="b">
        <v>0</v>
      </c>
      <c r="E75">
        <v>2</v>
      </c>
      <c r="F75">
        <v>787</v>
      </c>
      <c r="G75">
        <v>0</v>
      </c>
      <c r="H75">
        <v>0</v>
      </c>
      <c r="I75">
        <v>0</v>
      </c>
      <c r="J75" t="b">
        <v>0</v>
      </c>
      <c r="L75">
        <f>IF(Table1[[#This Row],[PIR Status]]=FALSE,1,0)</f>
        <v>1</v>
      </c>
      <c r="M75">
        <f>M74+Table3[[#This Row],[PIR - New Events]]</f>
        <v>35</v>
      </c>
      <c r="N75">
        <f>Table1[[#This Row],[UVD Count]]-E74</f>
        <v>0</v>
      </c>
      <c r="Q75" s="2">
        <f>Table1[[#This Row],[Time]]+$R$1</f>
        <v>0.66375000000000006</v>
      </c>
    </row>
    <row r="76" spans="1:17" x14ac:dyDescent="0.25">
      <c r="A76" s="1">
        <v>42146</v>
      </c>
      <c r="B76" s="2">
        <v>0.66332175925925929</v>
      </c>
      <c r="C76">
        <v>72</v>
      </c>
      <c r="D76" t="b">
        <v>1</v>
      </c>
      <c r="E76">
        <v>2</v>
      </c>
      <c r="F76">
        <v>953</v>
      </c>
      <c r="G76">
        <v>0</v>
      </c>
      <c r="H76">
        <v>0</v>
      </c>
      <c r="I76">
        <v>0</v>
      </c>
      <c r="J76" t="b">
        <v>0</v>
      </c>
      <c r="L76">
        <f>IF(Table1[[#This Row],[PIR Status]]=FALSE,1,0)</f>
        <v>0</v>
      </c>
      <c r="M76">
        <f>M75+Table3[[#This Row],[PIR - New Events]]</f>
        <v>35</v>
      </c>
      <c r="N76">
        <f>Table1[[#This Row],[UVD Count]]-E75</f>
        <v>0</v>
      </c>
      <c r="Q76" s="2">
        <f>Table1[[#This Row],[Time]]+$R$1</f>
        <v>0.66378472222222229</v>
      </c>
    </row>
    <row r="77" spans="1:17" x14ac:dyDescent="0.25">
      <c r="A77" s="1">
        <v>42146</v>
      </c>
      <c r="B77" s="2">
        <v>0.66381944444444441</v>
      </c>
      <c r="C77">
        <v>73</v>
      </c>
      <c r="D77" t="b">
        <v>0</v>
      </c>
      <c r="E77">
        <v>2</v>
      </c>
      <c r="F77">
        <v>783</v>
      </c>
      <c r="G77">
        <v>0</v>
      </c>
      <c r="H77">
        <v>0</v>
      </c>
      <c r="I77">
        <v>0</v>
      </c>
      <c r="J77" t="b">
        <v>0</v>
      </c>
      <c r="L77">
        <f>IF(Table1[[#This Row],[PIR Status]]=FALSE,1,0)</f>
        <v>1</v>
      </c>
      <c r="M77">
        <f>M76+Table3[[#This Row],[PIR - New Events]]</f>
        <v>36</v>
      </c>
      <c r="N77">
        <f>Table1[[#This Row],[UVD Count]]-E76</f>
        <v>0</v>
      </c>
      <c r="Q77" s="2">
        <f>Table1[[#This Row],[Time]]+$R$1</f>
        <v>0.6642824074074074</v>
      </c>
    </row>
    <row r="78" spans="1:17" x14ac:dyDescent="0.25">
      <c r="A78" s="1">
        <v>42146</v>
      </c>
      <c r="B78" s="2">
        <v>0.66385416666666663</v>
      </c>
      <c r="C78">
        <v>74</v>
      </c>
      <c r="D78" t="b">
        <v>1</v>
      </c>
      <c r="E78">
        <v>2</v>
      </c>
      <c r="F78">
        <v>789</v>
      </c>
      <c r="G78">
        <v>0</v>
      </c>
      <c r="H78">
        <v>0</v>
      </c>
      <c r="I78">
        <v>0</v>
      </c>
      <c r="J78" t="b">
        <v>0</v>
      </c>
      <c r="L78">
        <f>IF(Table1[[#This Row],[PIR Status]]=FALSE,1,0)</f>
        <v>0</v>
      </c>
      <c r="M78">
        <f>M77+Table3[[#This Row],[PIR - New Events]]</f>
        <v>36</v>
      </c>
      <c r="N78">
        <f>Table1[[#This Row],[UVD Count]]-E77</f>
        <v>0</v>
      </c>
      <c r="Q78" s="2">
        <f>Table1[[#This Row],[Time]]+$R$1</f>
        <v>0.66431712962962963</v>
      </c>
    </row>
    <row r="79" spans="1:17" x14ac:dyDescent="0.25">
      <c r="A79" s="1">
        <v>42146</v>
      </c>
      <c r="B79" s="2">
        <v>0.66395833333333332</v>
      </c>
      <c r="C79">
        <v>75</v>
      </c>
      <c r="D79" t="b">
        <v>0</v>
      </c>
      <c r="E79">
        <v>2</v>
      </c>
      <c r="F79">
        <v>789</v>
      </c>
      <c r="G79">
        <v>0</v>
      </c>
      <c r="H79">
        <v>0</v>
      </c>
      <c r="I79">
        <v>0</v>
      </c>
      <c r="J79" t="b">
        <v>0</v>
      </c>
      <c r="L79">
        <f>IF(Table1[[#This Row],[PIR Status]]=FALSE,1,0)</f>
        <v>1</v>
      </c>
      <c r="M79">
        <f>M78+Table3[[#This Row],[PIR - New Events]]</f>
        <v>37</v>
      </c>
      <c r="N79">
        <f>Table1[[#This Row],[UVD Count]]-E78</f>
        <v>0</v>
      </c>
      <c r="Q79" s="2">
        <f>Table1[[#This Row],[Time]]+$R$1</f>
        <v>0.66442129629629632</v>
      </c>
    </row>
    <row r="80" spans="1:17" x14ac:dyDescent="0.25">
      <c r="A80" s="1">
        <v>42146</v>
      </c>
      <c r="B80" s="2">
        <v>0.66399305555555554</v>
      </c>
      <c r="C80">
        <v>76</v>
      </c>
      <c r="D80" t="b">
        <v>1</v>
      </c>
      <c r="E80">
        <v>2</v>
      </c>
      <c r="F80">
        <v>1023</v>
      </c>
      <c r="G80">
        <v>0</v>
      </c>
      <c r="H80">
        <v>0</v>
      </c>
      <c r="I80">
        <v>0</v>
      </c>
      <c r="J80" t="b">
        <v>0</v>
      </c>
      <c r="L80">
        <f>IF(Table1[[#This Row],[PIR Status]]=FALSE,1,0)</f>
        <v>0</v>
      </c>
      <c r="M80">
        <f>M79+Table3[[#This Row],[PIR - New Events]]</f>
        <v>37</v>
      </c>
      <c r="N80">
        <f>Table1[[#This Row],[UVD Count]]-E79</f>
        <v>0</v>
      </c>
      <c r="Q80" s="2">
        <f>Table1[[#This Row],[Time]]+$R$1</f>
        <v>0.66445601851851854</v>
      </c>
    </row>
    <row r="81" spans="1:17" x14ac:dyDescent="0.25">
      <c r="A81" s="1">
        <v>42146</v>
      </c>
      <c r="B81" s="2">
        <v>0.66427083333333337</v>
      </c>
      <c r="C81">
        <v>77</v>
      </c>
      <c r="D81" t="b">
        <v>0</v>
      </c>
      <c r="E81">
        <v>2</v>
      </c>
      <c r="F81">
        <v>792</v>
      </c>
      <c r="G81">
        <v>0</v>
      </c>
      <c r="H81">
        <v>0</v>
      </c>
      <c r="I81">
        <v>0</v>
      </c>
      <c r="J81" t="b">
        <v>0</v>
      </c>
      <c r="L81">
        <f>IF(Table1[[#This Row],[PIR Status]]=FALSE,1,0)</f>
        <v>1</v>
      </c>
      <c r="M81">
        <f>M80+Table3[[#This Row],[PIR - New Events]]</f>
        <v>38</v>
      </c>
      <c r="N81">
        <f>Table1[[#This Row],[UVD Count]]-E80</f>
        <v>0</v>
      </c>
      <c r="Q81" s="2">
        <f>Table1[[#This Row],[Time]]+$R$1</f>
        <v>0.66473379629629636</v>
      </c>
    </row>
    <row r="82" spans="1:17" x14ac:dyDescent="0.25">
      <c r="A82" s="1">
        <v>42146</v>
      </c>
      <c r="B82" s="2">
        <v>0.66430555555555559</v>
      </c>
      <c r="C82">
        <v>78</v>
      </c>
      <c r="D82" t="b">
        <v>1</v>
      </c>
      <c r="E82">
        <v>2</v>
      </c>
      <c r="F82">
        <v>788</v>
      </c>
      <c r="G82">
        <v>0</v>
      </c>
      <c r="H82">
        <v>0</v>
      </c>
      <c r="I82">
        <v>0</v>
      </c>
      <c r="J82" t="b">
        <v>0</v>
      </c>
      <c r="L82">
        <f>IF(Table1[[#This Row],[PIR Status]]=FALSE,1,0)</f>
        <v>0</v>
      </c>
      <c r="M82">
        <f>M81+Table3[[#This Row],[PIR - New Events]]</f>
        <v>38</v>
      </c>
      <c r="N82">
        <f>Table1[[#This Row],[UVD Count]]-E81</f>
        <v>0</v>
      </c>
      <c r="Q82" s="2">
        <f>Table1[[#This Row],[Time]]+$R$1</f>
        <v>0.66476851851851859</v>
      </c>
    </row>
    <row r="83" spans="1:17" x14ac:dyDescent="0.25">
      <c r="A83" s="1">
        <v>42146</v>
      </c>
      <c r="B83" s="2">
        <v>0.66472222222222221</v>
      </c>
      <c r="C83">
        <v>79</v>
      </c>
      <c r="D83" t="b">
        <v>0</v>
      </c>
      <c r="E83">
        <v>2</v>
      </c>
      <c r="F83">
        <v>784</v>
      </c>
      <c r="G83">
        <v>0</v>
      </c>
      <c r="H83">
        <v>0</v>
      </c>
      <c r="I83">
        <v>0</v>
      </c>
      <c r="J83" t="b">
        <v>0</v>
      </c>
      <c r="L83">
        <f>IF(Table1[[#This Row],[PIR Status]]=FALSE,1,0)</f>
        <v>1</v>
      </c>
      <c r="M83">
        <f>M82+Table3[[#This Row],[PIR - New Events]]</f>
        <v>39</v>
      </c>
      <c r="N83">
        <f>Table1[[#This Row],[UVD Count]]-E82</f>
        <v>0</v>
      </c>
      <c r="Q83" s="2">
        <f>Table1[[#This Row],[Time]]+$R$1</f>
        <v>0.66518518518518521</v>
      </c>
    </row>
    <row r="84" spans="1:17" x14ac:dyDescent="0.25">
      <c r="A84" s="1">
        <v>42146</v>
      </c>
      <c r="B84" s="2">
        <v>0.66475694444444444</v>
      </c>
      <c r="C84">
        <v>80</v>
      </c>
      <c r="D84" t="b">
        <v>1</v>
      </c>
      <c r="E84">
        <v>2</v>
      </c>
      <c r="F84">
        <v>789</v>
      </c>
      <c r="G84">
        <v>0</v>
      </c>
      <c r="H84">
        <v>0</v>
      </c>
      <c r="I84">
        <v>0</v>
      </c>
      <c r="J84" t="b">
        <v>0</v>
      </c>
      <c r="L84">
        <f>IF(Table1[[#This Row],[PIR Status]]=FALSE,1,0)</f>
        <v>0</v>
      </c>
      <c r="M84">
        <f>M83+Table3[[#This Row],[PIR - New Events]]</f>
        <v>39</v>
      </c>
      <c r="N84">
        <f>Table1[[#This Row],[UVD Count]]-E83</f>
        <v>0</v>
      </c>
      <c r="Q84" s="2">
        <f>Table1[[#This Row],[Time]]+$R$1</f>
        <v>0.66521990740740744</v>
      </c>
    </row>
    <row r="85" spans="1:17" x14ac:dyDescent="0.25">
      <c r="A85" s="1">
        <v>42146</v>
      </c>
      <c r="B85" s="2">
        <v>0.66479166666666667</v>
      </c>
      <c r="C85">
        <v>81</v>
      </c>
      <c r="D85" t="b">
        <v>1</v>
      </c>
      <c r="E85">
        <v>2</v>
      </c>
      <c r="F85">
        <v>793</v>
      </c>
      <c r="G85">
        <v>0</v>
      </c>
      <c r="H85">
        <v>0</v>
      </c>
      <c r="I85">
        <v>0</v>
      </c>
      <c r="J85" t="b">
        <v>0</v>
      </c>
      <c r="L85">
        <f>IF(Table1[[#This Row],[PIR Status]]=FALSE,1,0)</f>
        <v>0</v>
      </c>
      <c r="M85">
        <f>M84+Table3[[#This Row],[PIR - New Events]]</f>
        <v>39</v>
      </c>
      <c r="N85">
        <f>Table1[[#This Row],[UVD Count]]-E84</f>
        <v>0</v>
      </c>
      <c r="Q85" s="2">
        <f>Table1[[#This Row],[Time]]+$R$1</f>
        <v>0.66525462962962967</v>
      </c>
    </row>
    <row r="86" spans="1:17" x14ac:dyDescent="0.25">
      <c r="A86" s="1">
        <v>42146</v>
      </c>
      <c r="B86" s="2">
        <v>0.66521990740740744</v>
      </c>
      <c r="C86">
        <v>82</v>
      </c>
      <c r="D86" t="b">
        <v>0</v>
      </c>
      <c r="E86">
        <v>2</v>
      </c>
      <c r="F86">
        <v>786</v>
      </c>
      <c r="G86">
        <v>0</v>
      </c>
      <c r="H86">
        <v>0</v>
      </c>
      <c r="I86">
        <v>0</v>
      </c>
      <c r="J86" t="b">
        <v>0</v>
      </c>
      <c r="L86">
        <f>IF(Table1[[#This Row],[PIR Status]]=FALSE,1,0)</f>
        <v>1</v>
      </c>
      <c r="M86">
        <f>M85+Table3[[#This Row],[PIR - New Events]]</f>
        <v>40</v>
      </c>
      <c r="N86">
        <f>Table1[[#This Row],[UVD Count]]-E85</f>
        <v>0</v>
      </c>
      <c r="Q86" s="2">
        <f>Table1[[#This Row],[Time]]+$R$1</f>
        <v>0.66568287037037044</v>
      </c>
    </row>
    <row r="87" spans="1:17" x14ac:dyDescent="0.25">
      <c r="A87" s="1">
        <v>42146</v>
      </c>
      <c r="B87" s="2">
        <v>0.66531249999999997</v>
      </c>
      <c r="C87">
        <v>83</v>
      </c>
      <c r="D87" t="b">
        <v>0</v>
      </c>
      <c r="E87">
        <v>2</v>
      </c>
      <c r="F87">
        <v>788</v>
      </c>
      <c r="G87">
        <v>0</v>
      </c>
      <c r="H87">
        <v>0</v>
      </c>
      <c r="I87">
        <v>0</v>
      </c>
      <c r="J87" t="b">
        <v>0</v>
      </c>
      <c r="L87">
        <f>IF(Table1[[#This Row],[PIR Status]]=FALSE,1,0)</f>
        <v>1</v>
      </c>
      <c r="M87">
        <f>M86+Table3[[#This Row],[PIR - New Events]]</f>
        <v>41</v>
      </c>
      <c r="N87">
        <f>Table1[[#This Row],[UVD Count]]-E86</f>
        <v>0</v>
      </c>
      <c r="Q87" s="2">
        <f>Table1[[#This Row],[Time]]+$R$1</f>
        <v>0.66577546296296297</v>
      </c>
    </row>
    <row r="88" spans="1:17" x14ac:dyDescent="0.25">
      <c r="A88" s="1">
        <v>42146</v>
      </c>
      <c r="B88" s="2">
        <v>0.66583333333333339</v>
      </c>
      <c r="C88">
        <v>84</v>
      </c>
      <c r="D88" t="b">
        <v>0</v>
      </c>
      <c r="E88">
        <v>2</v>
      </c>
      <c r="F88">
        <v>787</v>
      </c>
      <c r="G88">
        <v>0</v>
      </c>
      <c r="H88">
        <v>0</v>
      </c>
      <c r="I88">
        <v>0</v>
      </c>
      <c r="J88" t="b">
        <v>0</v>
      </c>
      <c r="L88">
        <f>IF(Table1[[#This Row],[PIR Status]]=FALSE,1,0)</f>
        <v>1</v>
      </c>
      <c r="M88">
        <f>M87+Table3[[#This Row],[PIR - New Events]]</f>
        <v>42</v>
      </c>
      <c r="N88">
        <f>Table1[[#This Row],[UVD Count]]-E87</f>
        <v>0</v>
      </c>
      <c r="Q88" s="2">
        <f>Table1[[#This Row],[Time]]+$R$1</f>
        <v>0.66629629629629639</v>
      </c>
    </row>
    <row r="89" spans="1:17" x14ac:dyDescent="0.25">
      <c r="A89" s="1">
        <v>42146</v>
      </c>
      <c r="B89" s="2">
        <v>0.6658680555555555</v>
      </c>
      <c r="C89">
        <v>85</v>
      </c>
      <c r="D89" t="b">
        <v>1</v>
      </c>
      <c r="E89">
        <v>2</v>
      </c>
      <c r="F89">
        <v>785</v>
      </c>
      <c r="G89">
        <v>0</v>
      </c>
      <c r="H89">
        <v>0</v>
      </c>
      <c r="I89">
        <v>0</v>
      </c>
      <c r="J89" t="b">
        <v>0</v>
      </c>
      <c r="L89">
        <f>IF(Table1[[#This Row],[PIR Status]]=FALSE,1,0)</f>
        <v>0</v>
      </c>
      <c r="M89">
        <f>M88+Table3[[#This Row],[PIR - New Events]]</f>
        <v>42</v>
      </c>
      <c r="N89">
        <f>Table1[[#This Row],[UVD Count]]-E88</f>
        <v>0</v>
      </c>
      <c r="Q89" s="2">
        <f>Table1[[#This Row],[Time]]+$R$1</f>
        <v>0.6663310185185185</v>
      </c>
    </row>
    <row r="90" spans="1:17" x14ac:dyDescent="0.25">
      <c r="A90" s="1">
        <v>42146</v>
      </c>
      <c r="B90" s="2">
        <v>0.66590277777777784</v>
      </c>
      <c r="C90">
        <v>86</v>
      </c>
      <c r="D90" t="b">
        <v>1</v>
      </c>
      <c r="E90">
        <v>2</v>
      </c>
      <c r="F90">
        <v>786</v>
      </c>
      <c r="G90">
        <v>0</v>
      </c>
      <c r="H90">
        <v>0</v>
      </c>
      <c r="I90">
        <v>0</v>
      </c>
      <c r="J90" t="b">
        <v>0</v>
      </c>
      <c r="L90">
        <f>IF(Table1[[#This Row],[PIR Status]]=FALSE,1,0)</f>
        <v>0</v>
      </c>
      <c r="M90">
        <f>M89+Table3[[#This Row],[PIR - New Events]]</f>
        <v>42</v>
      </c>
      <c r="N90">
        <f>Table1[[#This Row],[UVD Count]]-E89</f>
        <v>0</v>
      </c>
      <c r="Q90" s="2">
        <f>Table1[[#This Row],[Time]]+$R$1</f>
        <v>0.66636574074074084</v>
      </c>
    </row>
    <row r="91" spans="1:17" x14ac:dyDescent="0.25">
      <c r="A91" s="1">
        <v>42146</v>
      </c>
      <c r="B91" s="2">
        <v>0.66593749999999996</v>
      </c>
      <c r="C91">
        <v>87</v>
      </c>
      <c r="D91" t="b">
        <v>1</v>
      </c>
      <c r="E91">
        <v>2</v>
      </c>
      <c r="F91">
        <v>788</v>
      </c>
      <c r="G91">
        <v>0</v>
      </c>
      <c r="H91">
        <v>0</v>
      </c>
      <c r="I91">
        <v>0</v>
      </c>
      <c r="J91" t="b">
        <v>0</v>
      </c>
      <c r="L91">
        <f>IF(Table1[[#This Row],[PIR Status]]=FALSE,1,0)</f>
        <v>0</v>
      </c>
      <c r="M91">
        <f>M90+Table3[[#This Row],[PIR - New Events]]</f>
        <v>42</v>
      </c>
      <c r="N91">
        <f>Table1[[#This Row],[UVD Count]]-E90</f>
        <v>0</v>
      </c>
      <c r="Q91" s="2">
        <f>Table1[[#This Row],[Time]]+$R$1</f>
        <v>0.66640046296296296</v>
      </c>
    </row>
    <row r="92" spans="1:17" x14ac:dyDescent="0.25">
      <c r="A92" s="1">
        <v>42146</v>
      </c>
      <c r="B92" s="2">
        <v>0.66756944444444455</v>
      </c>
      <c r="C92">
        <v>88</v>
      </c>
      <c r="D92" t="b">
        <v>0</v>
      </c>
      <c r="E92">
        <v>2</v>
      </c>
      <c r="F92">
        <v>786</v>
      </c>
      <c r="G92">
        <v>0</v>
      </c>
      <c r="H92">
        <v>0</v>
      </c>
      <c r="I92">
        <v>0</v>
      </c>
      <c r="J92" t="b">
        <v>0</v>
      </c>
      <c r="L92">
        <f>IF(Table1[[#This Row],[PIR Status]]=FALSE,1,0)</f>
        <v>1</v>
      </c>
      <c r="M92">
        <f>M91+Table3[[#This Row],[PIR - New Events]]</f>
        <v>43</v>
      </c>
      <c r="N92">
        <f>Table1[[#This Row],[UVD Count]]-E91</f>
        <v>0</v>
      </c>
      <c r="Q92" s="2">
        <f>Table1[[#This Row],[Time]]+$R$1</f>
        <v>0.66803240740740755</v>
      </c>
    </row>
    <row r="93" spans="1:17" x14ac:dyDescent="0.25">
      <c r="A93" s="1">
        <v>42146</v>
      </c>
      <c r="B93" s="2">
        <v>0.66760416666666667</v>
      </c>
      <c r="C93">
        <v>89</v>
      </c>
      <c r="D93" t="b">
        <v>1</v>
      </c>
      <c r="E93">
        <v>2</v>
      </c>
      <c r="F93">
        <v>788</v>
      </c>
      <c r="G93">
        <v>0</v>
      </c>
      <c r="H93">
        <v>0</v>
      </c>
      <c r="I93">
        <v>0</v>
      </c>
      <c r="J93" t="b">
        <v>0</v>
      </c>
      <c r="L93">
        <f>IF(Table1[[#This Row],[PIR Status]]=FALSE,1,0)</f>
        <v>0</v>
      </c>
      <c r="M93">
        <f>M92+Table3[[#This Row],[PIR - New Events]]</f>
        <v>43</v>
      </c>
      <c r="N93">
        <f>Table1[[#This Row],[UVD Count]]-E92</f>
        <v>0</v>
      </c>
      <c r="Q93" s="2">
        <f>Table1[[#This Row],[Time]]+$R$1</f>
        <v>0.66806712962962966</v>
      </c>
    </row>
    <row r="94" spans="1:17" x14ac:dyDescent="0.25">
      <c r="A94" s="1">
        <v>42146</v>
      </c>
      <c r="B94" s="2">
        <v>0.66763888888888889</v>
      </c>
      <c r="C94">
        <v>90</v>
      </c>
      <c r="D94" t="b">
        <v>1</v>
      </c>
      <c r="E94">
        <v>2</v>
      </c>
      <c r="F94">
        <v>793</v>
      </c>
      <c r="G94">
        <v>0</v>
      </c>
      <c r="H94">
        <v>0</v>
      </c>
      <c r="I94">
        <v>0</v>
      </c>
      <c r="J94" t="b">
        <v>0</v>
      </c>
      <c r="L94">
        <f>IF(Table1[[#This Row],[PIR Status]]=FALSE,1,0)</f>
        <v>0</v>
      </c>
      <c r="M94">
        <f>M93+Table3[[#This Row],[PIR - New Events]]</f>
        <v>43</v>
      </c>
      <c r="N94">
        <f>Table1[[#This Row],[UVD Count]]-E93</f>
        <v>0</v>
      </c>
      <c r="Q94" s="2">
        <f>Table1[[#This Row],[Time]]+$R$1</f>
        <v>0.66810185185185189</v>
      </c>
    </row>
    <row r="95" spans="1:17" x14ac:dyDescent="0.25">
      <c r="A95" s="1">
        <v>42146</v>
      </c>
      <c r="B95" s="2">
        <v>0.66778935185185195</v>
      </c>
      <c r="C95">
        <v>91</v>
      </c>
      <c r="D95" t="b">
        <v>0</v>
      </c>
      <c r="E95">
        <v>2</v>
      </c>
      <c r="F95">
        <v>789</v>
      </c>
      <c r="G95">
        <v>0</v>
      </c>
      <c r="H95">
        <v>0</v>
      </c>
      <c r="I95">
        <v>0</v>
      </c>
      <c r="J95" t="b">
        <v>0</v>
      </c>
      <c r="L95">
        <f>IF(Table1[[#This Row],[PIR Status]]=FALSE,1,0)</f>
        <v>1</v>
      </c>
      <c r="M95">
        <f>M94+Table3[[#This Row],[PIR - New Events]]</f>
        <v>44</v>
      </c>
      <c r="N95">
        <f>Table1[[#This Row],[UVD Count]]-E94</f>
        <v>0</v>
      </c>
      <c r="Q95" s="2">
        <f>Table1[[#This Row],[Time]]+$R$1</f>
        <v>0.66825231481481495</v>
      </c>
    </row>
    <row r="96" spans="1:17" x14ac:dyDescent="0.25">
      <c r="A96" s="1">
        <v>42146</v>
      </c>
      <c r="B96" s="2">
        <v>0.66782407407407407</v>
      </c>
      <c r="C96">
        <v>92</v>
      </c>
      <c r="D96" t="b">
        <v>1</v>
      </c>
      <c r="E96">
        <v>2</v>
      </c>
      <c r="F96">
        <v>789</v>
      </c>
      <c r="G96">
        <v>0</v>
      </c>
      <c r="H96">
        <v>0</v>
      </c>
      <c r="I96">
        <v>0</v>
      </c>
      <c r="J96" t="b">
        <v>0</v>
      </c>
      <c r="L96">
        <f>IF(Table1[[#This Row],[PIR Status]]=FALSE,1,0)</f>
        <v>0</v>
      </c>
      <c r="M96">
        <f>M95+Table3[[#This Row],[PIR - New Events]]</f>
        <v>44</v>
      </c>
      <c r="N96">
        <f>Table1[[#This Row],[UVD Count]]-E95</f>
        <v>0</v>
      </c>
      <c r="Q96" s="2">
        <f>Table1[[#This Row],[Time]]+$R$1</f>
        <v>0.66828703703703707</v>
      </c>
    </row>
    <row r="97" spans="1:17" x14ac:dyDescent="0.25">
      <c r="A97" s="1">
        <v>42146</v>
      </c>
      <c r="B97" s="2">
        <v>0.66836805555555545</v>
      </c>
      <c r="C97">
        <v>93</v>
      </c>
      <c r="D97" t="b">
        <v>0</v>
      </c>
      <c r="E97">
        <v>2</v>
      </c>
      <c r="F97">
        <v>786</v>
      </c>
      <c r="G97">
        <v>0</v>
      </c>
      <c r="H97">
        <v>0</v>
      </c>
      <c r="I97">
        <v>0</v>
      </c>
      <c r="J97" t="b">
        <v>0</v>
      </c>
      <c r="L97">
        <f>IF(Table1[[#This Row],[PIR Status]]=FALSE,1,0)</f>
        <v>1</v>
      </c>
      <c r="M97">
        <f>M96+Table3[[#This Row],[PIR - New Events]]</f>
        <v>45</v>
      </c>
      <c r="N97">
        <f>Table1[[#This Row],[UVD Count]]-E96</f>
        <v>0</v>
      </c>
      <c r="Q97" s="2">
        <f>Table1[[#This Row],[Time]]+$R$1</f>
        <v>0.66883101851851845</v>
      </c>
    </row>
    <row r="98" spans="1:17" x14ac:dyDescent="0.25">
      <c r="A98" s="1">
        <v>42146</v>
      </c>
      <c r="B98" s="2">
        <v>0.6685416666666667</v>
      </c>
      <c r="C98">
        <v>94</v>
      </c>
      <c r="D98" t="b">
        <v>0</v>
      </c>
      <c r="E98">
        <v>2</v>
      </c>
      <c r="F98">
        <v>789</v>
      </c>
      <c r="G98">
        <v>0</v>
      </c>
      <c r="H98">
        <v>0</v>
      </c>
      <c r="I98">
        <v>0</v>
      </c>
      <c r="J98" t="b">
        <v>0</v>
      </c>
      <c r="L98">
        <f>IF(Table1[[#This Row],[PIR Status]]=FALSE,1,0)</f>
        <v>1</v>
      </c>
      <c r="M98">
        <f>M97+Table3[[#This Row],[PIR - New Events]]</f>
        <v>46</v>
      </c>
      <c r="N98">
        <f>Table1[[#This Row],[UVD Count]]-E97</f>
        <v>0</v>
      </c>
      <c r="Q98" s="2">
        <f>Table1[[#This Row],[Time]]+$R$1</f>
        <v>0.6690046296296297</v>
      </c>
    </row>
    <row r="99" spans="1:17" x14ac:dyDescent="0.25">
      <c r="A99" s="1">
        <v>42146</v>
      </c>
      <c r="B99" s="2">
        <v>0.66861111111111116</v>
      </c>
      <c r="C99">
        <v>95</v>
      </c>
      <c r="D99" t="b">
        <v>0</v>
      </c>
      <c r="E99">
        <v>2</v>
      </c>
      <c r="F99">
        <v>787</v>
      </c>
      <c r="G99">
        <v>0</v>
      </c>
      <c r="H99">
        <v>0</v>
      </c>
      <c r="I99">
        <v>0</v>
      </c>
      <c r="J99" t="b">
        <v>0</v>
      </c>
      <c r="L99">
        <f>IF(Table1[[#This Row],[PIR Status]]=FALSE,1,0)</f>
        <v>1</v>
      </c>
      <c r="M99">
        <f>M98+Table3[[#This Row],[PIR - New Events]]</f>
        <v>47</v>
      </c>
      <c r="N99">
        <f>Table1[[#This Row],[UVD Count]]-E98</f>
        <v>0</v>
      </c>
      <c r="Q99" s="2">
        <f>Table1[[#This Row],[Time]]+$R$1</f>
        <v>0.66907407407407415</v>
      </c>
    </row>
    <row r="100" spans="1:17" x14ac:dyDescent="0.25">
      <c r="A100" s="1">
        <v>42146</v>
      </c>
      <c r="B100" s="2">
        <v>0.66864583333333327</v>
      </c>
      <c r="C100">
        <v>96</v>
      </c>
      <c r="D100" t="b">
        <v>1</v>
      </c>
      <c r="E100">
        <v>2</v>
      </c>
      <c r="F100">
        <v>795</v>
      </c>
      <c r="G100">
        <v>0</v>
      </c>
      <c r="H100">
        <v>0</v>
      </c>
      <c r="I100">
        <v>0</v>
      </c>
      <c r="J100" t="b">
        <v>0</v>
      </c>
      <c r="L100">
        <f>IF(Table1[[#This Row],[PIR Status]]=FALSE,1,0)</f>
        <v>0</v>
      </c>
      <c r="M100">
        <f>M99+Table3[[#This Row],[PIR - New Events]]</f>
        <v>47</v>
      </c>
      <c r="N100">
        <f>Table1[[#This Row],[UVD Count]]-E99</f>
        <v>0</v>
      </c>
      <c r="Q100" s="2">
        <f>Table1[[#This Row],[Time]]+$R$1</f>
        <v>0.66910879629629627</v>
      </c>
    </row>
    <row r="101" spans="1:17" x14ac:dyDescent="0.25">
      <c r="A101" s="1">
        <v>42146</v>
      </c>
      <c r="B101" s="2">
        <v>0.6686805555555555</v>
      </c>
      <c r="C101">
        <v>97</v>
      </c>
      <c r="D101" t="b">
        <v>1</v>
      </c>
      <c r="E101">
        <v>2</v>
      </c>
      <c r="F101">
        <v>1023</v>
      </c>
      <c r="G101">
        <v>0</v>
      </c>
      <c r="H101">
        <v>0</v>
      </c>
      <c r="I101">
        <v>0</v>
      </c>
      <c r="J101" t="b">
        <v>0</v>
      </c>
      <c r="L101">
        <f>IF(Table1[[#This Row],[PIR Status]]=FALSE,1,0)</f>
        <v>0</v>
      </c>
      <c r="M101">
        <f>M100+Table3[[#This Row],[PIR - New Events]]</f>
        <v>47</v>
      </c>
      <c r="N101">
        <f>Table1[[#This Row],[UVD Count]]-E100</f>
        <v>0</v>
      </c>
      <c r="Q101" s="2">
        <f>Table1[[#This Row],[Time]]+$R$1</f>
        <v>0.6691435185185185</v>
      </c>
    </row>
    <row r="102" spans="1:17" x14ac:dyDescent="0.25">
      <c r="A102" s="1">
        <v>42146</v>
      </c>
      <c r="B102" s="2">
        <v>0.66871527777777784</v>
      </c>
      <c r="C102">
        <v>98</v>
      </c>
      <c r="D102" t="b">
        <v>1</v>
      </c>
      <c r="E102">
        <v>2</v>
      </c>
      <c r="F102">
        <v>790</v>
      </c>
      <c r="G102">
        <v>0</v>
      </c>
      <c r="H102">
        <v>0</v>
      </c>
      <c r="I102">
        <v>0</v>
      </c>
      <c r="J102" t="b">
        <v>0</v>
      </c>
      <c r="L102">
        <f>IF(Table1[[#This Row],[PIR Status]]=FALSE,1,0)</f>
        <v>0</v>
      </c>
      <c r="M102">
        <f>M101+Table3[[#This Row],[PIR - New Events]]</f>
        <v>47</v>
      </c>
      <c r="N102">
        <f>Table1[[#This Row],[UVD Count]]-E101</f>
        <v>0</v>
      </c>
      <c r="Q102" s="2">
        <f>Table1[[#This Row],[Time]]+$R$1</f>
        <v>0.66917824074074084</v>
      </c>
    </row>
    <row r="103" spans="1:17" x14ac:dyDescent="0.25">
      <c r="A103" s="1">
        <v>42146</v>
      </c>
      <c r="B103" s="2">
        <v>0.66875000000000007</v>
      </c>
      <c r="C103">
        <v>99</v>
      </c>
      <c r="D103" t="b">
        <v>1</v>
      </c>
      <c r="E103">
        <v>2</v>
      </c>
      <c r="F103">
        <v>783</v>
      </c>
      <c r="G103">
        <v>0</v>
      </c>
      <c r="H103">
        <v>0</v>
      </c>
      <c r="I103">
        <v>0</v>
      </c>
      <c r="J103" t="b">
        <v>0</v>
      </c>
      <c r="L103">
        <f>IF(Table1[[#This Row],[PIR Status]]=FALSE,1,0)</f>
        <v>0</v>
      </c>
      <c r="M103">
        <f>M102+Table3[[#This Row],[PIR - New Events]]</f>
        <v>47</v>
      </c>
      <c r="N103">
        <f>Table1[[#This Row],[UVD Count]]-E102</f>
        <v>0</v>
      </c>
      <c r="Q103" s="2">
        <f>Table1[[#This Row],[Time]]+$R$1</f>
        <v>0.66921296296296306</v>
      </c>
    </row>
    <row r="104" spans="1:17" x14ac:dyDescent="0.25">
      <c r="A104" s="1">
        <v>42146</v>
      </c>
      <c r="B104" s="2">
        <v>0.66896990740740747</v>
      </c>
      <c r="C104">
        <v>100</v>
      </c>
      <c r="D104" t="b">
        <v>0</v>
      </c>
      <c r="E104">
        <v>2</v>
      </c>
      <c r="F104">
        <v>788</v>
      </c>
      <c r="G104">
        <v>0</v>
      </c>
      <c r="H104">
        <v>0</v>
      </c>
      <c r="I104">
        <v>0</v>
      </c>
      <c r="J104" t="b">
        <v>0</v>
      </c>
      <c r="L104">
        <f>IF(Table1[[#This Row],[PIR Status]]=FALSE,1,0)</f>
        <v>1</v>
      </c>
      <c r="M104">
        <f>M103+Table3[[#This Row],[PIR - New Events]]</f>
        <v>48</v>
      </c>
      <c r="N104">
        <f>Table1[[#This Row],[UVD Count]]-E103</f>
        <v>0</v>
      </c>
      <c r="Q104" s="2">
        <f>Table1[[#This Row],[Time]]+$R$1</f>
        <v>0.66943287037037047</v>
      </c>
    </row>
    <row r="105" spans="1:17" x14ac:dyDescent="0.25">
      <c r="A105" s="1">
        <v>42146</v>
      </c>
      <c r="B105" s="2">
        <v>0.66900462962962959</v>
      </c>
      <c r="C105">
        <v>101</v>
      </c>
      <c r="D105" t="b">
        <v>1</v>
      </c>
      <c r="E105">
        <v>2</v>
      </c>
      <c r="F105">
        <v>786</v>
      </c>
      <c r="G105">
        <v>0</v>
      </c>
      <c r="H105">
        <v>0</v>
      </c>
      <c r="I105">
        <v>0</v>
      </c>
      <c r="J105" t="b">
        <v>0</v>
      </c>
      <c r="L105">
        <f>IF(Table1[[#This Row],[PIR Status]]=FALSE,1,0)</f>
        <v>0</v>
      </c>
      <c r="M105">
        <f>M104+Table3[[#This Row],[PIR - New Events]]</f>
        <v>48</v>
      </c>
      <c r="N105">
        <f>Table1[[#This Row],[UVD Count]]-E104</f>
        <v>0</v>
      </c>
      <c r="Q105" s="2">
        <f>Table1[[#This Row],[Time]]+$R$1</f>
        <v>0.66946759259259259</v>
      </c>
    </row>
    <row r="106" spans="1:17" x14ac:dyDescent="0.25">
      <c r="A106" s="1">
        <v>42146</v>
      </c>
      <c r="B106" s="2">
        <v>0.66954861111111119</v>
      </c>
      <c r="C106">
        <v>102</v>
      </c>
      <c r="D106" t="b">
        <v>0</v>
      </c>
      <c r="E106">
        <v>2</v>
      </c>
      <c r="F106">
        <v>1023</v>
      </c>
      <c r="G106">
        <v>0</v>
      </c>
      <c r="H106">
        <v>0</v>
      </c>
      <c r="I106">
        <v>0</v>
      </c>
      <c r="J106" t="b">
        <v>0</v>
      </c>
      <c r="L106">
        <f>IF(Table1[[#This Row],[PIR Status]]=FALSE,1,0)</f>
        <v>1</v>
      </c>
      <c r="M106">
        <f>M105+Table3[[#This Row],[PIR - New Events]]</f>
        <v>49</v>
      </c>
      <c r="N106">
        <f>Table1[[#This Row],[UVD Count]]-E105</f>
        <v>0</v>
      </c>
      <c r="Q106" s="2">
        <f>Table1[[#This Row],[Time]]+$R$1</f>
        <v>0.67001157407407419</v>
      </c>
    </row>
    <row r="107" spans="1:17" x14ac:dyDescent="0.25">
      <c r="A107" s="1">
        <v>42146</v>
      </c>
      <c r="B107" s="2">
        <v>0.66958333333333331</v>
      </c>
      <c r="C107">
        <v>103</v>
      </c>
      <c r="D107" t="b">
        <v>1</v>
      </c>
      <c r="E107">
        <v>2</v>
      </c>
      <c r="F107">
        <v>787</v>
      </c>
      <c r="G107">
        <v>0</v>
      </c>
      <c r="H107">
        <v>0</v>
      </c>
      <c r="I107">
        <v>0</v>
      </c>
      <c r="J107" t="b">
        <v>0</v>
      </c>
      <c r="L107">
        <f>IF(Table1[[#This Row],[PIR Status]]=FALSE,1,0)</f>
        <v>0</v>
      </c>
      <c r="M107">
        <f>M106+Table3[[#This Row],[PIR - New Events]]</f>
        <v>49</v>
      </c>
      <c r="N107">
        <f>Table1[[#This Row],[UVD Count]]-E106</f>
        <v>0</v>
      </c>
      <c r="Q107" s="2">
        <f>Table1[[#This Row],[Time]]+$R$1</f>
        <v>0.67004629629629631</v>
      </c>
    </row>
    <row r="108" spans="1:17" x14ac:dyDescent="0.25">
      <c r="A108" s="1">
        <v>42146</v>
      </c>
      <c r="B108" s="2">
        <v>0.66965277777777776</v>
      </c>
      <c r="C108">
        <v>104</v>
      </c>
      <c r="D108" t="b">
        <v>0</v>
      </c>
      <c r="E108">
        <v>2</v>
      </c>
      <c r="F108">
        <v>793</v>
      </c>
      <c r="G108">
        <v>0</v>
      </c>
      <c r="H108">
        <v>0</v>
      </c>
      <c r="I108">
        <v>0</v>
      </c>
      <c r="J108" t="b">
        <v>0</v>
      </c>
      <c r="L108">
        <f>IF(Table1[[#This Row],[PIR Status]]=FALSE,1,0)</f>
        <v>1</v>
      </c>
      <c r="M108">
        <f>M107+Table3[[#This Row],[PIR - New Events]]</f>
        <v>50</v>
      </c>
      <c r="N108">
        <f>Table1[[#This Row],[UVD Count]]-E107</f>
        <v>0</v>
      </c>
      <c r="Q108" s="2">
        <f>Table1[[#This Row],[Time]]+$R$1</f>
        <v>0.67011574074074076</v>
      </c>
    </row>
    <row r="109" spans="1:17" x14ac:dyDescent="0.25">
      <c r="A109" s="1">
        <v>42146</v>
      </c>
      <c r="B109" s="2">
        <v>0.66997685185185185</v>
      </c>
      <c r="C109">
        <v>105</v>
      </c>
      <c r="D109" t="b">
        <v>0</v>
      </c>
      <c r="E109">
        <v>2</v>
      </c>
      <c r="F109">
        <v>786</v>
      </c>
      <c r="G109">
        <v>0</v>
      </c>
      <c r="H109">
        <v>0</v>
      </c>
      <c r="I109">
        <v>0</v>
      </c>
      <c r="J109" t="b">
        <v>0</v>
      </c>
      <c r="L109">
        <f>IF(Table1[[#This Row],[PIR Status]]=FALSE,1,0)</f>
        <v>1</v>
      </c>
      <c r="M109">
        <f>M108+Table3[[#This Row],[PIR - New Events]]</f>
        <v>51</v>
      </c>
      <c r="N109">
        <f>Table1[[#This Row],[UVD Count]]-E108</f>
        <v>0</v>
      </c>
      <c r="Q109" s="2">
        <f>Table1[[#This Row],[Time]]+$R$1</f>
        <v>0.67043981481481485</v>
      </c>
    </row>
    <row r="110" spans="1:17" x14ac:dyDescent="0.25">
      <c r="A110" s="1">
        <v>42146</v>
      </c>
      <c r="B110" s="2">
        <v>0.67009259259259257</v>
      </c>
      <c r="C110">
        <v>106</v>
      </c>
      <c r="D110" t="b">
        <v>0</v>
      </c>
      <c r="E110">
        <v>2</v>
      </c>
      <c r="F110">
        <v>785</v>
      </c>
      <c r="G110">
        <v>0</v>
      </c>
      <c r="H110">
        <v>0</v>
      </c>
      <c r="I110">
        <v>0</v>
      </c>
      <c r="J110" t="b">
        <v>0</v>
      </c>
      <c r="L110">
        <f>IF(Table1[[#This Row],[PIR Status]]=FALSE,1,0)</f>
        <v>1</v>
      </c>
      <c r="M110">
        <f>M109+Table3[[#This Row],[PIR - New Events]]</f>
        <v>52</v>
      </c>
      <c r="N110">
        <f>Table1[[#This Row],[UVD Count]]-E109</f>
        <v>0</v>
      </c>
      <c r="Q110" s="2">
        <f>Table1[[#This Row],[Time]]+$R$1</f>
        <v>0.67055555555555557</v>
      </c>
    </row>
    <row r="111" spans="1:17" x14ac:dyDescent="0.25">
      <c r="A111" s="1">
        <v>42146</v>
      </c>
      <c r="B111" s="2">
        <v>0.67012731481481491</v>
      </c>
      <c r="C111">
        <v>107</v>
      </c>
      <c r="D111" t="b">
        <v>1</v>
      </c>
      <c r="E111">
        <v>2</v>
      </c>
      <c r="F111">
        <v>795</v>
      </c>
      <c r="G111">
        <v>0</v>
      </c>
      <c r="H111">
        <v>0</v>
      </c>
      <c r="I111">
        <v>0</v>
      </c>
      <c r="J111" t="b">
        <v>0</v>
      </c>
      <c r="L111">
        <f>IF(Table1[[#This Row],[PIR Status]]=FALSE,1,0)</f>
        <v>0</v>
      </c>
      <c r="M111">
        <f>M110+Table3[[#This Row],[PIR - New Events]]</f>
        <v>52</v>
      </c>
      <c r="N111">
        <f>Table1[[#This Row],[UVD Count]]-E110</f>
        <v>0</v>
      </c>
      <c r="Q111" s="2">
        <f>Table1[[#This Row],[Time]]+$R$1</f>
        <v>0.67059027777777791</v>
      </c>
    </row>
    <row r="112" spans="1:17" x14ac:dyDescent="0.25">
      <c r="A112" s="1">
        <v>42146</v>
      </c>
      <c r="B112" s="2">
        <v>0.67016203703703703</v>
      </c>
      <c r="C112">
        <v>108</v>
      </c>
      <c r="D112" t="b">
        <v>1</v>
      </c>
      <c r="E112">
        <v>2</v>
      </c>
      <c r="F112">
        <v>789</v>
      </c>
      <c r="G112">
        <v>0</v>
      </c>
      <c r="H112">
        <v>0</v>
      </c>
      <c r="I112">
        <v>0</v>
      </c>
      <c r="J112" t="b">
        <v>0</v>
      </c>
      <c r="L112">
        <f>IF(Table1[[#This Row],[PIR Status]]=FALSE,1,0)</f>
        <v>0</v>
      </c>
      <c r="M112">
        <f>M111+Table3[[#This Row],[PIR - New Events]]</f>
        <v>52</v>
      </c>
      <c r="N112">
        <f>Table1[[#This Row],[UVD Count]]-E111</f>
        <v>0</v>
      </c>
      <c r="Q112" s="2">
        <f>Table1[[#This Row],[Time]]+$R$1</f>
        <v>0.67062500000000003</v>
      </c>
    </row>
    <row r="113" spans="1:17" x14ac:dyDescent="0.25">
      <c r="A113" s="1">
        <v>42146</v>
      </c>
      <c r="B113" s="2">
        <v>0.67030092592592594</v>
      </c>
      <c r="C113">
        <v>108</v>
      </c>
      <c r="D113" t="b">
        <v>0</v>
      </c>
      <c r="E113">
        <v>3</v>
      </c>
      <c r="F113">
        <v>596</v>
      </c>
      <c r="G113">
        <v>0</v>
      </c>
      <c r="H113">
        <v>0</v>
      </c>
      <c r="I113">
        <v>0</v>
      </c>
      <c r="J113" t="b">
        <v>0</v>
      </c>
      <c r="L113">
        <f>IF(Table1[[#This Row],[PIR Status]]=FALSE,1,0)</f>
        <v>1</v>
      </c>
      <c r="M113">
        <f>M112+Table3[[#This Row],[PIR - New Events]]</f>
        <v>53</v>
      </c>
      <c r="N113">
        <f>Table1[[#This Row],[UVD Count]]-E112</f>
        <v>1</v>
      </c>
      <c r="Q113" s="2">
        <f>Table1[[#This Row],[Time]]+$R$1</f>
        <v>0.67076388888888894</v>
      </c>
    </row>
    <row r="114" spans="1:17" x14ac:dyDescent="0.25">
      <c r="A114" s="1">
        <v>42146</v>
      </c>
      <c r="B114" s="2">
        <v>0.67030092592592594</v>
      </c>
      <c r="C114">
        <v>109</v>
      </c>
      <c r="D114" t="b">
        <v>0</v>
      </c>
      <c r="E114">
        <v>3</v>
      </c>
      <c r="F114">
        <v>596</v>
      </c>
      <c r="G114">
        <v>0</v>
      </c>
      <c r="H114">
        <v>0</v>
      </c>
      <c r="I114">
        <v>0</v>
      </c>
      <c r="J114" t="b">
        <v>0</v>
      </c>
      <c r="L114">
        <f>IF(Table1[[#This Row],[PIR Status]]=FALSE,1,0)</f>
        <v>1</v>
      </c>
      <c r="M114">
        <f>M113+Table3[[#This Row],[PIR - New Events]]</f>
        <v>54</v>
      </c>
      <c r="N114">
        <f>Table1[[#This Row],[UVD Count]]-E113</f>
        <v>0</v>
      </c>
      <c r="Q114" s="2">
        <f>Table1[[#This Row],[Time]]+$R$1</f>
        <v>0.67076388888888894</v>
      </c>
    </row>
  </sheetData>
  <conditionalFormatting sqref="F2:F1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ntainsText" dxfId="1" priority="1" operator="containsText" text="TRUE">
      <formula>NOT(ISERROR(SEARCH("TRUE",D1)))</formula>
    </cfRule>
    <cfRule type="containsText" dxfId="0" priority="2" operator="containsText" text="FALSE">
      <formula>NOT(ISERROR(SEARCH("FALSE",D1)))</formula>
    </cfRule>
  </conditionalFormatting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2"/>
  <sheetViews>
    <sheetView topLeftCell="A19" workbookViewId="0">
      <selection activeCell="J49" sqref="J49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0.85546875" bestFit="1" customWidth="1"/>
    <col min="4" max="4" width="9.85546875" bestFit="1" customWidth="1"/>
    <col min="5" max="5" width="19" bestFit="1" customWidth="1"/>
    <col min="6" max="6" width="26.140625" bestFit="1" customWidth="1"/>
    <col min="7" max="7" width="23.140625" bestFit="1" customWidth="1"/>
    <col min="8" max="8" width="22.140625" bestFit="1" customWidth="1"/>
    <col min="9" max="9" width="22.140625" customWidth="1"/>
  </cols>
  <sheetData>
    <row r="1" spans="1:14" x14ac:dyDescent="0.25">
      <c r="A1" t="s">
        <v>37</v>
      </c>
      <c r="B1" t="s">
        <v>38</v>
      </c>
      <c r="C1" t="s">
        <v>39</v>
      </c>
      <c r="D1" t="s">
        <v>40</v>
      </c>
      <c r="E1" t="s">
        <v>42</v>
      </c>
      <c r="F1" t="s">
        <v>45</v>
      </c>
      <c r="G1" t="s">
        <v>43</v>
      </c>
      <c r="H1" t="s">
        <v>44</v>
      </c>
      <c r="I1" t="s">
        <v>51</v>
      </c>
      <c r="K1" t="s">
        <v>49</v>
      </c>
      <c r="N1" s="2">
        <v>4.6296296296296293E-4</v>
      </c>
    </row>
    <row r="2" spans="1:14" x14ac:dyDescent="0.25">
      <c r="A2" s="2">
        <v>0.64725694444444437</v>
      </c>
      <c r="B2">
        <v>1</v>
      </c>
      <c r="C2">
        <v>0</v>
      </c>
      <c r="D2">
        <v>0</v>
      </c>
      <c r="E2">
        <f>SUM(Table2[[#This Row],[Pedestrians]:[Cyclists]])</f>
        <v>1</v>
      </c>
      <c r="F2">
        <f>1</f>
        <v>1</v>
      </c>
      <c r="G2">
        <v>0</v>
      </c>
      <c r="H2">
        <v>0</v>
      </c>
      <c r="I2">
        <v>1</v>
      </c>
      <c r="K2" s="2">
        <f>Table2[[#This Row],[Timestamp]]-$N$1</f>
        <v>0.64679398148148137</v>
      </c>
    </row>
    <row r="3" spans="1:14" x14ac:dyDescent="0.25">
      <c r="A3" s="2">
        <v>0.64760416666666665</v>
      </c>
      <c r="B3">
        <v>1</v>
      </c>
      <c r="C3">
        <v>0</v>
      </c>
      <c r="D3">
        <v>0</v>
      </c>
      <c r="E3">
        <f>SUM(Table2[[#This Row],[Pedestrians]:[Cyclists]])+E2</f>
        <v>2</v>
      </c>
      <c r="F3">
        <f>Table2[[#This Row],[Pedestrians]]+F2</f>
        <v>2</v>
      </c>
      <c r="G3">
        <f>Table2[[#This Row],[Vehicles]]+G2</f>
        <v>0</v>
      </c>
      <c r="H3">
        <f>Table2[[#This Row],[Cyclists]]+H2</f>
        <v>0</v>
      </c>
      <c r="I3">
        <v>2</v>
      </c>
      <c r="K3" s="2">
        <f>Table2[[#This Row],[Timestamp]]-$N$1</f>
        <v>0.64714120370370365</v>
      </c>
    </row>
    <row r="4" spans="1:14" x14ac:dyDescent="0.25">
      <c r="A4" s="2">
        <v>0.64766203703703706</v>
      </c>
      <c r="B4">
        <v>1</v>
      </c>
      <c r="C4">
        <v>0</v>
      </c>
      <c r="D4">
        <v>0</v>
      </c>
      <c r="E4">
        <f>SUM(Table2[[#This Row],[Pedestrians]:[Cyclists]])+E3</f>
        <v>3</v>
      </c>
      <c r="F4">
        <f>Table2[[#This Row],[Pedestrians]]+F3</f>
        <v>3</v>
      </c>
      <c r="G4">
        <f>Table2[[#This Row],[Vehicles]]+G3</f>
        <v>0</v>
      </c>
      <c r="H4">
        <f>Table2[[#This Row],[Cyclists]]+H3</f>
        <v>0</v>
      </c>
      <c r="I4">
        <v>3</v>
      </c>
      <c r="K4" s="2">
        <f>Table2[[#This Row],[Timestamp]]-$N$1</f>
        <v>0.64719907407407407</v>
      </c>
    </row>
    <row r="5" spans="1:14" x14ac:dyDescent="0.25">
      <c r="A5" s="2">
        <v>0.64809027777777783</v>
      </c>
      <c r="B5">
        <v>1</v>
      </c>
      <c r="C5">
        <v>0</v>
      </c>
      <c r="D5">
        <v>0</v>
      </c>
      <c r="E5">
        <f>SUM(Table2[[#This Row],[Pedestrians]:[Cyclists]])+E4</f>
        <v>4</v>
      </c>
      <c r="F5">
        <f>Table2[[#This Row],[Pedestrians]]+F4</f>
        <v>4</v>
      </c>
      <c r="G5">
        <f>Table2[[#This Row],[Vehicles]]+G4</f>
        <v>0</v>
      </c>
      <c r="H5">
        <f>Table2[[#This Row],[Cyclists]]+H4</f>
        <v>0</v>
      </c>
      <c r="I5">
        <v>4</v>
      </c>
      <c r="K5" s="2">
        <f>Table2[[#This Row],[Timestamp]]-$N$1</f>
        <v>0.64762731481481484</v>
      </c>
    </row>
    <row r="6" spans="1:14" x14ac:dyDescent="0.25">
      <c r="A6" s="2">
        <v>0.64846064814814819</v>
      </c>
      <c r="B6">
        <v>0</v>
      </c>
      <c r="C6">
        <v>0</v>
      </c>
      <c r="D6">
        <v>1</v>
      </c>
      <c r="E6">
        <f>SUM(Table2[[#This Row],[Pedestrians]:[Cyclists]])+E5</f>
        <v>5</v>
      </c>
      <c r="F6">
        <f>Table2[[#This Row],[Pedestrians]]+F5</f>
        <v>4</v>
      </c>
      <c r="G6">
        <f>Table2[[#This Row],[Vehicles]]+G5</f>
        <v>0</v>
      </c>
      <c r="H6">
        <f>Table2[[#This Row],[Cyclists]]+H5</f>
        <v>1</v>
      </c>
      <c r="I6">
        <v>5</v>
      </c>
      <c r="K6" s="2">
        <f>Table2[[#This Row],[Timestamp]]-$N$1</f>
        <v>0.64799768518518519</v>
      </c>
    </row>
    <row r="7" spans="1:14" x14ac:dyDescent="0.25">
      <c r="A7" s="2">
        <v>0.64899305555555553</v>
      </c>
      <c r="B7">
        <v>0</v>
      </c>
      <c r="C7">
        <v>0</v>
      </c>
      <c r="D7">
        <v>1</v>
      </c>
      <c r="E7">
        <f>SUM(Table2[[#This Row],[Pedestrians]:[Cyclists]])+E6</f>
        <v>6</v>
      </c>
      <c r="F7">
        <f>Table2[[#This Row],[Pedestrians]]+F6</f>
        <v>4</v>
      </c>
      <c r="G7">
        <f>Table2[[#This Row],[Vehicles]]+G6</f>
        <v>0</v>
      </c>
      <c r="H7">
        <f>Table2[[#This Row],[Cyclists]]+H6</f>
        <v>2</v>
      </c>
      <c r="I7">
        <v>6</v>
      </c>
      <c r="K7" s="2">
        <f>Table2[[#This Row],[Timestamp]]-$N$1</f>
        <v>0.64853009259259253</v>
      </c>
    </row>
    <row r="8" spans="1:14" x14ac:dyDescent="0.25">
      <c r="A8" s="2">
        <v>0.64954861111111117</v>
      </c>
      <c r="B8">
        <v>1</v>
      </c>
      <c r="C8">
        <v>0</v>
      </c>
      <c r="D8">
        <v>0</v>
      </c>
      <c r="E8">
        <f>SUM(Table2[[#This Row],[Pedestrians]:[Cyclists]])+E7</f>
        <v>7</v>
      </c>
      <c r="F8">
        <f>Table2[[#This Row],[Pedestrians]]+F7</f>
        <v>5</v>
      </c>
      <c r="G8">
        <f>Table2[[#This Row],[Vehicles]]+G7</f>
        <v>0</v>
      </c>
      <c r="H8">
        <f>Table2[[#This Row],[Cyclists]]+H7</f>
        <v>2</v>
      </c>
      <c r="I8">
        <v>7</v>
      </c>
      <c r="K8" s="2">
        <f>Table2[[#This Row],[Timestamp]]-$N$1</f>
        <v>0.64908564814814818</v>
      </c>
    </row>
    <row r="9" spans="1:14" x14ac:dyDescent="0.25">
      <c r="A9" s="2">
        <v>0.6497222222222222</v>
      </c>
      <c r="B9">
        <v>1</v>
      </c>
      <c r="C9">
        <v>0</v>
      </c>
      <c r="D9">
        <v>0</v>
      </c>
      <c r="E9">
        <f>SUM(Table2[[#This Row],[Pedestrians]:[Cyclists]])+E8</f>
        <v>8</v>
      </c>
      <c r="F9">
        <f>Table2[[#This Row],[Pedestrians]]+F8</f>
        <v>6</v>
      </c>
      <c r="G9">
        <f>Table2[[#This Row],[Vehicles]]+G8</f>
        <v>0</v>
      </c>
      <c r="H9">
        <f>Table2[[#This Row],[Cyclists]]+H8</f>
        <v>2</v>
      </c>
      <c r="I9">
        <v>8</v>
      </c>
      <c r="K9" s="2">
        <f>Table2[[#This Row],[Timestamp]]-$N$1</f>
        <v>0.6492592592592592</v>
      </c>
    </row>
    <row r="10" spans="1:14" x14ac:dyDescent="0.25">
      <c r="A10" s="2">
        <v>0.64986111111111111</v>
      </c>
      <c r="B10">
        <v>1</v>
      </c>
      <c r="C10">
        <v>0</v>
      </c>
      <c r="D10">
        <v>0</v>
      </c>
      <c r="E10">
        <f>SUM(Table2[[#This Row],[Pedestrians]:[Cyclists]])+E9</f>
        <v>9</v>
      </c>
      <c r="F10">
        <f>Table2[[#This Row],[Pedestrians]]+F9</f>
        <v>7</v>
      </c>
      <c r="G10">
        <f>Table2[[#This Row],[Vehicles]]+G9</f>
        <v>0</v>
      </c>
      <c r="H10">
        <f>Table2[[#This Row],[Cyclists]]+H9</f>
        <v>2</v>
      </c>
      <c r="I10">
        <v>9</v>
      </c>
      <c r="K10" s="2">
        <f>Table2[[#This Row],[Timestamp]]-$N$1</f>
        <v>0.64939814814814811</v>
      </c>
    </row>
    <row r="11" spans="1:14" x14ac:dyDescent="0.25">
      <c r="A11" s="2">
        <v>0.65004629629629629</v>
      </c>
      <c r="B11">
        <v>1</v>
      </c>
      <c r="C11">
        <v>0</v>
      </c>
      <c r="D11">
        <v>0</v>
      </c>
      <c r="E11">
        <f>SUM(Table2[[#This Row],[Pedestrians]:[Cyclists]])+E10</f>
        <v>10</v>
      </c>
      <c r="F11">
        <f>Table2[[#This Row],[Pedestrians]]+F10</f>
        <v>8</v>
      </c>
      <c r="G11">
        <f>Table2[[#This Row],[Vehicles]]+G10</f>
        <v>0</v>
      </c>
      <c r="H11">
        <f>Table2[[#This Row],[Cyclists]]+H10</f>
        <v>2</v>
      </c>
      <c r="I11">
        <v>10</v>
      </c>
      <c r="K11" s="2">
        <f>Table2[[#This Row],[Timestamp]]-$N$1</f>
        <v>0.64958333333333329</v>
      </c>
    </row>
    <row r="12" spans="1:14" x14ac:dyDescent="0.25">
      <c r="A12" s="2">
        <v>0.65107638888888886</v>
      </c>
      <c r="B12">
        <v>3</v>
      </c>
      <c r="C12">
        <v>0</v>
      </c>
      <c r="D12">
        <v>0</v>
      </c>
      <c r="E12">
        <f>SUM(Table2[[#This Row],[Pedestrians]:[Cyclists]])+E11</f>
        <v>13</v>
      </c>
      <c r="F12">
        <f>Table2[[#This Row],[Pedestrians]]+F11</f>
        <v>11</v>
      </c>
      <c r="G12">
        <f>Table2[[#This Row],[Vehicles]]+G11</f>
        <v>0</v>
      </c>
      <c r="H12">
        <f>Table2[[#This Row],[Cyclists]]+H11</f>
        <v>2</v>
      </c>
      <c r="I12">
        <v>11</v>
      </c>
      <c r="K12" s="2">
        <f>Table2[[#This Row],[Timestamp]]-$N$1</f>
        <v>0.65061342592592586</v>
      </c>
    </row>
    <row r="13" spans="1:14" x14ac:dyDescent="0.25">
      <c r="A13" s="2">
        <v>0.65175925925925926</v>
      </c>
      <c r="B13">
        <v>1</v>
      </c>
      <c r="C13">
        <v>1</v>
      </c>
      <c r="D13">
        <v>0</v>
      </c>
      <c r="E13">
        <f>SUM(Table2[[#This Row],[Pedestrians]:[Cyclists]])+E12</f>
        <v>15</v>
      </c>
      <c r="F13">
        <f>Table2[[#This Row],[Pedestrians]]+F12</f>
        <v>12</v>
      </c>
      <c r="G13">
        <f>Table2[[#This Row],[Vehicles]]+G12</f>
        <v>1</v>
      </c>
      <c r="H13">
        <f>Table2[[#This Row],[Cyclists]]+H12</f>
        <v>2</v>
      </c>
      <c r="I13">
        <v>12</v>
      </c>
      <c r="K13" s="2">
        <f>Table2[[#This Row],[Timestamp]]-$N$1</f>
        <v>0.65129629629629626</v>
      </c>
    </row>
    <row r="14" spans="1:14" x14ac:dyDescent="0.25">
      <c r="A14" s="2">
        <v>0.6521527777777778</v>
      </c>
      <c r="B14">
        <v>1</v>
      </c>
      <c r="C14">
        <v>0</v>
      </c>
      <c r="D14">
        <v>0</v>
      </c>
      <c r="E14">
        <f>SUM(Table2[[#This Row],[Pedestrians]:[Cyclists]])+E13</f>
        <v>16</v>
      </c>
      <c r="F14">
        <f>Table2[[#This Row],[Pedestrians]]+F13</f>
        <v>13</v>
      </c>
      <c r="G14">
        <f>Table2[[#This Row],[Vehicles]]+G13</f>
        <v>1</v>
      </c>
      <c r="H14">
        <f>Table2[[#This Row],[Cyclists]]+H13</f>
        <v>2</v>
      </c>
      <c r="I14">
        <v>13</v>
      </c>
      <c r="K14" s="2">
        <f>Table2[[#This Row],[Timestamp]]-$N$1</f>
        <v>0.65168981481481481</v>
      </c>
    </row>
    <row r="15" spans="1:14" x14ac:dyDescent="0.25">
      <c r="A15" s="2">
        <v>0.65271990740740737</v>
      </c>
      <c r="B15">
        <v>0</v>
      </c>
      <c r="C15">
        <v>1</v>
      </c>
      <c r="D15">
        <v>0</v>
      </c>
      <c r="E15">
        <f>SUM(Table2[[#This Row],[Pedestrians]:[Cyclists]])+E14</f>
        <v>17</v>
      </c>
      <c r="F15">
        <f>Table2[[#This Row],[Pedestrians]]+F14</f>
        <v>13</v>
      </c>
      <c r="G15">
        <f>Table2[[#This Row],[Vehicles]]+G14</f>
        <v>2</v>
      </c>
      <c r="H15">
        <f>Table2[[#This Row],[Cyclists]]+H14</f>
        <v>2</v>
      </c>
      <c r="I15">
        <v>14</v>
      </c>
      <c r="K15" s="2">
        <f>Table2[[#This Row],[Timestamp]]-$N$1</f>
        <v>0.65225694444444438</v>
      </c>
    </row>
    <row r="16" spans="1:14" x14ac:dyDescent="0.25">
      <c r="A16" s="2">
        <v>0.65298611111111116</v>
      </c>
      <c r="B16">
        <v>1</v>
      </c>
      <c r="C16">
        <v>0</v>
      </c>
      <c r="D16">
        <v>0</v>
      </c>
      <c r="E16">
        <f>SUM(Table2[[#This Row],[Pedestrians]:[Cyclists]])+E15</f>
        <v>18</v>
      </c>
      <c r="F16">
        <f>Table2[[#This Row],[Pedestrians]]+F15</f>
        <v>14</v>
      </c>
      <c r="G16">
        <f>Table2[[#This Row],[Vehicles]]+G15</f>
        <v>2</v>
      </c>
      <c r="H16">
        <f>Table2[[#This Row],[Cyclists]]+H15</f>
        <v>2</v>
      </c>
      <c r="I16">
        <v>15</v>
      </c>
      <c r="K16" s="2">
        <f>Table2[[#This Row],[Timestamp]]-$N$1</f>
        <v>0.65252314814814816</v>
      </c>
    </row>
    <row r="17" spans="1:11" x14ac:dyDescent="0.25">
      <c r="A17" s="2">
        <v>0.65302083333333327</v>
      </c>
      <c r="B17">
        <v>1</v>
      </c>
      <c r="C17">
        <v>0</v>
      </c>
      <c r="D17">
        <v>0</v>
      </c>
      <c r="E17">
        <f>SUM(Table2[[#This Row],[Pedestrians]:[Cyclists]])+E16</f>
        <v>19</v>
      </c>
      <c r="F17">
        <f>Table2[[#This Row],[Pedestrians]]+F16</f>
        <v>15</v>
      </c>
      <c r="G17">
        <f>Table2[[#This Row],[Vehicles]]+G16</f>
        <v>2</v>
      </c>
      <c r="H17">
        <f>Table2[[#This Row],[Cyclists]]+H16</f>
        <v>2</v>
      </c>
      <c r="I17">
        <v>16</v>
      </c>
      <c r="K17" s="2">
        <f>Table2[[#This Row],[Timestamp]]-$N$1</f>
        <v>0.65255787037037027</v>
      </c>
    </row>
    <row r="18" spans="1:11" x14ac:dyDescent="0.25">
      <c r="A18" s="2">
        <v>0.65340277777777778</v>
      </c>
      <c r="B18">
        <v>0</v>
      </c>
      <c r="C18">
        <v>0</v>
      </c>
      <c r="D18">
        <v>1</v>
      </c>
      <c r="E18">
        <f>SUM(Table2[[#This Row],[Pedestrians]:[Cyclists]])+E17</f>
        <v>20</v>
      </c>
      <c r="F18">
        <f>Table2[[#This Row],[Pedestrians]]+F17</f>
        <v>15</v>
      </c>
      <c r="G18">
        <f>Table2[[#This Row],[Vehicles]]+G17</f>
        <v>2</v>
      </c>
      <c r="H18">
        <f>Table2[[#This Row],[Cyclists]]+H17</f>
        <v>3</v>
      </c>
      <c r="I18">
        <v>17</v>
      </c>
      <c r="K18" s="2">
        <f>Table2[[#This Row],[Timestamp]]-$N$1</f>
        <v>0.65293981481481478</v>
      </c>
    </row>
    <row r="19" spans="1:11" x14ac:dyDescent="0.25">
      <c r="A19" s="2">
        <v>0.65342592592592597</v>
      </c>
      <c r="B19">
        <v>0</v>
      </c>
      <c r="C19">
        <v>0</v>
      </c>
      <c r="D19">
        <v>1</v>
      </c>
      <c r="E19">
        <f>SUM(Table2[[#This Row],[Pedestrians]:[Cyclists]])+E18</f>
        <v>21</v>
      </c>
      <c r="F19">
        <f>Table2[[#This Row],[Pedestrians]]+F18</f>
        <v>15</v>
      </c>
      <c r="G19">
        <f>Table2[[#This Row],[Vehicles]]+G18</f>
        <v>2</v>
      </c>
      <c r="H19">
        <f>Table2[[#This Row],[Cyclists]]+H18</f>
        <v>4</v>
      </c>
      <c r="I19">
        <v>18</v>
      </c>
      <c r="K19" s="2">
        <f>Table2[[#This Row],[Timestamp]]-$N$1</f>
        <v>0.65296296296296297</v>
      </c>
    </row>
    <row r="20" spans="1:11" x14ac:dyDescent="0.25">
      <c r="A20" s="2">
        <v>0.65361111111111114</v>
      </c>
      <c r="B20">
        <v>1</v>
      </c>
      <c r="C20">
        <v>0</v>
      </c>
      <c r="D20">
        <v>0</v>
      </c>
      <c r="E20">
        <f>SUM(Table2[[#This Row],[Pedestrians]:[Cyclists]])+E19</f>
        <v>22</v>
      </c>
      <c r="F20">
        <f>Table2[[#This Row],[Pedestrians]]+F19</f>
        <v>16</v>
      </c>
      <c r="G20">
        <f>Table2[[#This Row],[Vehicles]]+G19</f>
        <v>2</v>
      </c>
      <c r="H20">
        <f>Table2[[#This Row],[Cyclists]]+H19</f>
        <v>4</v>
      </c>
      <c r="I20">
        <v>19</v>
      </c>
      <c r="K20" s="2">
        <f>Table2[[#This Row],[Timestamp]]-$N$1</f>
        <v>0.65314814814814814</v>
      </c>
    </row>
    <row r="21" spans="1:11" x14ac:dyDescent="0.25">
      <c r="A21" s="2">
        <v>0.65376157407407409</v>
      </c>
      <c r="B21">
        <v>1</v>
      </c>
      <c r="C21">
        <v>0</v>
      </c>
      <c r="D21">
        <v>0</v>
      </c>
      <c r="E21">
        <f>SUM(Table2[[#This Row],[Pedestrians]:[Cyclists]])+E20</f>
        <v>23</v>
      </c>
      <c r="F21">
        <f>Table2[[#This Row],[Pedestrians]]+F20</f>
        <v>17</v>
      </c>
      <c r="G21">
        <f>Table2[[#This Row],[Vehicles]]+G20</f>
        <v>2</v>
      </c>
      <c r="H21">
        <f>Table2[[#This Row],[Cyclists]]+H20</f>
        <v>4</v>
      </c>
      <c r="I21">
        <v>20</v>
      </c>
      <c r="K21" s="2">
        <f>Table2[[#This Row],[Timestamp]]-$N$1</f>
        <v>0.65329861111111109</v>
      </c>
    </row>
    <row r="22" spans="1:11" x14ac:dyDescent="0.25">
      <c r="A22" s="2">
        <v>0.65630787037037031</v>
      </c>
      <c r="B22">
        <v>1</v>
      </c>
      <c r="C22">
        <v>0</v>
      </c>
      <c r="D22">
        <v>0</v>
      </c>
      <c r="E22">
        <f>SUM(Table2[[#This Row],[Pedestrians]:[Cyclists]])+E21</f>
        <v>24</v>
      </c>
      <c r="F22">
        <f>Table2[[#This Row],[Pedestrians]]+F21</f>
        <v>18</v>
      </c>
      <c r="G22">
        <f>Table2[[#This Row],[Vehicles]]+G21</f>
        <v>2</v>
      </c>
      <c r="H22">
        <f>Table2[[#This Row],[Cyclists]]+H21</f>
        <v>4</v>
      </c>
      <c r="I22">
        <v>21</v>
      </c>
      <c r="K22" s="2">
        <f>Table2[[#This Row],[Timestamp]]-$N$1</f>
        <v>0.65584490740740731</v>
      </c>
    </row>
    <row r="23" spans="1:11" x14ac:dyDescent="0.25">
      <c r="A23" s="2">
        <v>0.65653935185185186</v>
      </c>
      <c r="B23">
        <v>1</v>
      </c>
      <c r="C23">
        <v>0</v>
      </c>
      <c r="D23">
        <v>0</v>
      </c>
      <c r="E23">
        <f>SUM(Table2[[#This Row],[Pedestrians]:[Cyclists]])+E22</f>
        <v>25</v>
      </c>
      <c r="F23">
        <f>Table2[[#This Row],[Pedestrians]]+F22</f>
        <v>19</v>
      </c>
      <c r="G23">
        <f>Table2[[#This Row],[Vehicles]]+G22</f>
        <v>2</v>
      </c>
      <c r="H23">
        <f>Table2[[#This Row],[Cyclists]]+H22</f>
        <v>4</v>
      </c>
      <c r="I23">
        <v>22</v>
      </c>
      <c r="K23" s="2">
        <f>Table2[[#This Row],[Timestamp]]-$N$1</f>
        <v>0.65607638888888886</v>
      </c>
    </row>
    <row r="24" spans="1:11" x14ac:dyDescent="0.25">
      <c r="A24" s="2">
        <v>0.65684027777777776</v>
      </c>
      <c r="B24">
        <v>0</v>
      </c>
      <c r="C24">
        <v>1</v>
      </c>
      <c r="D24">
        <v>0</v>
      </c>
      <c r="E24">
        <f>SUM(Table2[[#This Row],[Pedestrians]:[Cyclists]])+E23</f>
        <v>26</v>
      </c>
      <c r="F24">
        <f>Table2[[#This Row],[Pedestrians]]+F23</f>
        <v>19</v>
      </c>
      <c r="G24">
        <f>Table2[[#This Row],[Vehicles]]+G23</f>
        <v>3</v>
      </c>
      <c r="H24">
        <f>Table2[[#This Row],[Cyclists]]+H23</f>
        <v>4</v>
      </c>
      <c r="I24">
        <v>23</v>
      </c>
      <c r="K24" s="2">
        <f>Table2[[#This Row],[Timestamp]]-$N$1</f>
        <v>0.65637731481481476</v>
      </c>
    </row>
    <row r="25" spans="1:11" x14ac:dyDescent="0.25">
      <c r="A25" s="2">
        <v>0.65888888888888886</v>
      </c>
      <c r="B25">
        <v>1</v>
      </c>
      <c r="C25">
        <v>0</v>
      </c>
      <c r="D25">
        <v>0</v>
      </c>
      <c r="E25">
        <f>SUM(Table2[[#This Row],[Pedestrians]:[Cyclists]])+E24</f>
        <v>27</v>
      </c>
      <c r="F25">
        <f>Table2[[#This Row],[Pedestrians]]+F24</f>
        <v>20</v>
      </c>
      <c r="G25">
        <f>Table2[[#This Row],[Vehicles]]+G24</f>
        <v>3</v>
      </c>
      <c r="H25">
        <f>Table2[[#This Row],[Cyclists]]+H24</f>
        <v>4</v>
      </c>
      <c r="I25">
        <v>24</v>
      </c>
      <c r="K25" s="2">
        <f>Table2[[#This Row],[Timestamp]]-$N$1</f>
        <v>0.65842592592592586</v>
      </c>
    </row>
    <row r="26" spans="1:11" x14ac:dyDescent="0.25">
      <c r="A26" s="2">
        <v>0.65989583333333335</v>
      </c>
      <c r="B26">
        <v>1</v>
      </c>
      <c r="C26">
        <v>0</v>
      </c>
      <c r="D26">
        <v>0</v>
      </c>
      <c r="E26">
        <f>SUM(Table2[[#This Row],[Pedestrians]:[Cyclists]])+E25</f>
        <v>28</v>
      </c>
      <c r="F26">
        <f>Table2[[#This Row],[Pedestrians]]+F25</f>
        <v>21</v>
      </c>
      <c r="G26">
        <f>Table2[[#This Row],[Vehicles]]+G25</f>
        <v>3</v>
      </c>
      <c r="H26">
        <f>Table2[[#This Row],[Cyclists]]+H25</f>
        <v>4</v>
      </c>
      <c r="I26">
        <v>25</v>
      </c>
      <c r="K26" s="2">
        <f>Table2[[#This Row],[Timestamp]]-$N$1</f>
        <v>0.65943287037037035</v>
      </c>
    </row>
    <row r="27" spans="1:11" x14ac:dyDescent="0.25">
      <c r="A27" s="2">
        <v>0.66120370370370374</v>
      </c>
      <c r="B27">
        <v>2</v>
      </c>
      <c r="C27">
        <v>0</v>
      </c>
      <c r="D27">
        <v>1</v>
      </c>
      <c r="E27">
        <f>SUM(Table2[[#This Row],[Pedestrians]:[Cyclists]])+E26</f>
        <v>31</v>
      </c>
      <c r="F27">
        <f>Table2[[#This Row],[Pedestrians]]+F26</f>
        <v>23</v>
      </c>
      <c r="G27">
        <f>Table2[[#This Row],[Vehicles]]+G26</f>
        <v>3</v>
      </c>
      <c r="H27">
        <f>Table2[[#This Row],[Cyclists]]+H26</f>
        <v>5</v>
      </c>
      <c r="I27">
        <v>26</v>
      </c>
      <c r="K27" s="2">
        <f>Table2[[#This Row],[Timestamp]]-$N$1</f>
        <v>0.66074074074074074</v>
      </c>
    </row>
    <row r="28" spans="1:11" x14ac:dyDescent="0.25">
      <c r="A28" s="2">
        <v>0.66153935185185186</v>
      </c>
      <c r="B28">
        <v>1</v>
      </c>
      <c r="C28">
        <v>0</v>
      </c>
      <c r="D28">
        <v>0</v>
      </c>
      <c r="E28">
        <f>SUM(Table2[[#This Row],[Pedestrians]:[Cyclists]])+E27</f>
        <v>32</v>
      </c>
      <c r="F28">
        <f>Table2[[#This Row],[Pedestrians]]+F27</f>
        <v>24</v>
      </c>
      <c r="G28">
        <f>Table2[[#This Row],[Vehicles]]+G27</f>
        <v>3</v>
      </c>
      <c r="H28">
        <f>Table2[[#This Row],[Cyclists]]+H27</f>
        <v>5</v>
      </c>
      <c r="I28">
        <v>27</v>
      </c>
      <c r="K28" s="2">
        <f>Table2[[#This Row],[Timestamp]]-$N$1</f>
        <v>0.66107638888888887</v>
      </c>
    </row>
    <row r="29" spans="1:11" x14ac:dyDescent="0.25">
      <c r="A29" s="2">
        <v>0.6622569444444445</v>
      </c>
      <c r="B29">
        <v>0</v>
      </c>
      <c r="C29">
        <v>0</v>
      </c>
      <c r="D29">
        <v>0</v>
      </c>
      <c r="E29">
        <f>SUM(Table2[[#This Row],[Pedestrians]:[Cyclists]])+E28</f>
        <v>32</v>
      </c>
      <c r="F29">
        <f>Table2[[#This Row],[Pedestrians]]+F28</f>
        <v>24</v>
      </c>
      <c r="G29">
        <f>Table2[[#This Row],[Vehicles]]+G28</f>
        <v>3</v>
      </c>
      <c r="H29">
        <f>Table2[[#This Row],[Cyclists]]+H28</f>
        <v>5</v>
      </c>
      <c r="I29">
        <v>28</v>
      </c>
      <c r="K29" s="2">
        <f>Table2[[#This Row],[Timestamp]]-$N$1</f>
        <v>0.6617939814814815</v>
      </c>
    </row>
    <row r="30" spans="1:11" x14ac:dyDescent="0.25">
      <c r="A30" s="2">
        <v>0.66260416666666666</v>
      </c>
      <c r="B30">
        <v>1</v>
      </c>
      <c r="C30">
        <v>0</v>
      </c>
      <c r="D30">
        <v>0</v>
      </c>
      <c r="E30">
        <f>SUM(Table2[[#This Row],[Pedestrians]:[Cyclists]])+E29</f>
        <v>33</v>
      </c>
      <c r="F30">
        <f>Table2[[#This Row],[Pedestrians]]+F29</f>
        <v>25</v>
      </c>
      <c r="G30">
        <f>Table2[[#This Row],[Vehicles]]+G29</f>
        <v>3</v>
      </c>
      <c r="H30">
        <f>Table2[[#This Row],[Cyclists]]+H29</f>
        <v>5</v>
      </c>
      <c r="I30">
        <v>29</v>
      </c>
      <c r="K30" s="2">
        <f>Table2[[#This Row],[Timestamp]]-$N$1</f>
        <v>0.66214120370370366</v>
      </c>
    </row>
    <row r="31" spans="1:11" x14ac:dyDescent="0.25">
      <c r="A31" s="2">
        <v>0.66313657407407411</v>
      </c>
      <c r="B31">
        <v>1</v>
      </c>
      <c r="C31">
        <v>0</v>
      </c>
      <c r="D31">
        <v>0</v>
      </c>
      <c r="E31">
        <f>SUM(Table2[[#This Row],[Pedestrians]:[Cyclists]])+E30</f>
        <v>34</v>
      </c>
      <c r="F31">
        <f>Table2[[#This Row],[Pedestrians]]+F30</f>
        <v>26</v>
      </c>
      <c r="G31">
        <f>Table2[[#This Row],[Vehicles]]+G30</f>
        <v>3</v>
      </c>
      <c r="H31">
        <f>Table2[[#This Row],[Cyclists]]+H30</f>
        <v>5</v>
      </c>
      <c r="I31">
        <v>30</v>
      </c>
      <c r="K31" s="2">
        <f>Table2[[#This Row],[Timestamp]]-$N$1</f>
        <v>0.66267361111111112</v>
      </c>
    </row>
    <row r="32" spans="1:11" x14ac:dyDescent="0.25">
      <c r="A32" s="2">
        <v>0.66343750000000001</v>
      </c>
      <c r="B32">
        <v>1</v>
      </c>
      <c r="C32">
        <v>0</v>
      </c>
      <c r="D32">
        <v>0</v>
      </c>
      <c r="E32">
        <f>SUM(Table2[[#This Row],[Pedestrians]:[Cyclists]])+E31</f>
        <v>35</v>
      </c>
      <c r="F32">
        <f>Table2[[#This Row],[Pedestrians]]+F31</f>
        <v>27</v>
      </c>
      <c r="G32">
        <f>Table2[[#This Row],[Vehicles]]+G31</f>
        <v>3</v>
      </c>
      <c r="H32">
        <f>Table2[[#This Row],[Cyclists]]+H31</f>
        <v>5</v>
      </c>
      <c r="I32">
        <v>31</v>
      </c>
      <c r="K32" s="2">
        <f>Table2[[#This Row],[Timestamp]]-$N$1</f>
        <v>0.66297453703703701</v>
      </c>
    </row>
    <row r="33" spans="1:11" x14ac:dyDescent="0.25">
      <c r="A33" s="2">
        <v>0.66358796296296296</v>
      </c>
      <c r="B33">
        <v>1</v>
      </c>
      <c r="C33">
        <v>0</v>
      </c>
      <c r="D33">
        <v>0</v>
      </c>
      <c r="E33">
        <f>SUM(Table2[[#This Row],[Pedestrians]:[Cyclists]])+E32</f>
        <v>36</v>
      </c>
      <c r="F33">
        <f>Table2[[#This Row],[Pedestrians]]+F32</f>
        <v>28</v>
      </c>
      <c r="G33">
        <f>Table2[[#This Row],[Vehicles]]+G32</f>
        <v>3</v>
      </c>
      <c r="H33">
        <f>Table2[[#This Row],[Cyclists]]+H32</f>
        <v>5</v>
      </c>
      <c r="I33">
        <v>32</v>
      </c>
      <c r="K33" s="2">
        <f>Table2[[#This Row],[Timestamp]]-$N$1</f>
        <v>0.66312499999999996</v>
      </c>
    </row>
    <row r="34" spans="1:11" x14ac:dyDescent="0.25">
      <c r="A34" s="2">
        <v>0.66377314814814814</v>
      </c>
      <c r="B34">
        <v>1</v>
      </c>
      <c r="C34">
        <v>0</v>
      </c>
      <c r="D34">
        <v>0</v>
      </c>
      <c r="E34">
        <f>SUM(Table2[[#This Row],[Pedestrians]:[Cyclists]])+E33</f>
        <v>37</v>
      </c>
      <c r="F34">
        <f>Table2[[#This Row],[Pedestrians]]+F33</f>
        <v>29</v>
      </c>
      <c r="G34">
        <f>Table2[[#This Row],[Vehicles]]+G33</f>
        <v>3</v>
      </c>
      <c r="H34">
        <f>Table2[[#This Row],[Cyclists]]+H33</f>
        <v>5</v>
      </c>
      <c r="I34">
        <v>33</v>
      </c>
      <c r="K34" s="2">
        <f>Table2[[#This Row],[Timestamp]]-$N$1</f>
        <v>0.66331018518518514</v>
      </c>
    </row>
    <row r="35" spans="1:11" x14ac:dyDescent="0.25">
      <c r="A35" s="2">
        <v>0.66429398148148155</v>
      </c>
      <c r="B35">
        <v>1</v>
      </c>
      <c r="C35">
        <v>0</v>
      </c>
      <c r="D35">
        <v>0</v>
      </c>
      <c r="E35">
        <f>SUM(Table2[[#This Row],[Pedestrians]:[Cyclists]])+E34</f>
        <v>38</v>
      </c>
      <c r="F35">
        <f>Table2[[#This Row],[Pedestrians]]+F34</f>
        <v>30</v>
      </c>
      <c r="G35">
        <f>Table2[[#This Row],[Vehicles]]+G34</f>
        <v>3</v>
      </c>
      <c r="H35">
        <f>Table2[[#This Row],[Cyclists]]+H34</f>
        <v>5</v>
      </c>
      <c r="I35">
        <v>34</v>
      </c>
      <c r="K35" s="2">
        <f>Table2[[#This Row],[Timestamp]]-$N$1</f>
        <v>0.66383101851851856</v>
      </c>
    </row>
    <row r="36" spans="1:11" x14ac:dyDescent="0.25">
      <c r="A36" s="2">
        <v>0.66443287037037035</v>
      </c>
      <c r="B36">
        <v>1</v>
      </c>
      <c r="C36">
        <v>0</v>
      </c>
      <c r="D36">
        <v>0</v>
      </c>
      <c r="E36">
        <f>SUM(Table2[[#This Row],[Pedestrians]:[Cyclists]])+E35</f>
        <v>39</v>
      </c>
      <c r="F36">
        <f>Table2[[#This Row],[Pedestrians]]+F35</f>
        <v>31</v>
      </c>
      <c r="G36">
        <f>Table2[[#This Row],[Vehicles]]+G35</f>
        <v>3</v>
      </c>
      <c r="H36">
        <f>Table2[[#This Row],[Cyclists]]+H35</f>
        <v>5</v>
      </c>
      <c r="I36">
        <v>35</v>
      </c>
      <c r="K36" s="2">
        <f>Table2[[#This Row],[Timestamp]]-$N$1</f>
        <v>0.66396990740740736</v>
      </c>
    </row>
    <row r="37" spans="1:11" x14ac:dyDescent="0.25">
      <c r="A37" s="2">
        <v>0.66476851851851848</v>
      </c>
      <c r="B37">
        <v>1</v>
      </c>
      <c r="C37">
        <v>0</v>
      </c>
      <c r="D37">
        <v>0</v>
      </c>
      <c r="E37">
        <f>SUM(Table2[[#This Row],[Pedestrians]:[Cyclists]])+E36</f>
        <v>40</v>
      </c>
      <c r="F37">
        <f>Table2[[#This Row],[Pedestrians]]+F36</f>
        <v>32</v>
      </c>
      <c r="G37">
        <f>Table2[[#This Row],[Vehicles]]+G36</f>
        <v>3</v>
      </c>
      <c r="H37">
        <f>Table2[[#This Row],[Cyclists]]+H36</f>
        <v>5</v>
      </c>
      <c r="I37">
        <v>36</v>
      </c>
      <c r="K37" s="2">
        <f>Table2[[#This Row],[Timestamp]]-$N$1</f>
        <v>0.66430555555555548</v>
      </c>
    </row>
    <row r="38" spans="1:11" x14ac:dyDescent="0.25">
      <c r="A38" s="2">
        <v>0.66520833333333329</v>
      </c>
      <c r="B38">
        <v>1</v>
      </c>
      <c r="C38">
        <v>0</v>
      </c>
      <c r="D38">
        <v>0</v>
      </c>
      <c r="E38">
        <f>SUM(Table2[[#This Row],[Pedestrians]:[Cyclists]])+E37</f>
        <v>41</v>
      </c>
      <c r="F38">
        <f>Table2[[#This Row],[Pedestrians]]+F37</f>
        <v>33</v>
      </c>
      <c r="G38">
        <f>Table2[[#This Row],[Vehicles]]+G37</f>
        <v>3</v>
      </c>
      <c r="H38">
        <f>Table2[[#This Row],[Cyclists]]+H37</f>
        <v>5</v>
      </c>
      <c r="I38">
        <v>37</v>
      </c>
      <c r="K38" s="2">
        <f>Table2[[#This Row],[Timestamp]]-$N$1</f>
        <v>0.66474537037037029</v>
      </c>
    </row>
    <row r="39" spans="1:11" x14ac:dyDescent="0.25">
      <c r="A39" s="2">
        <v>0.66523148148148148</v>
      </c>
      <c r="B39">
        <v>1</v>
      </c>
      <c r="C39">
        <v>0</v>
      </c>
      <c r="D39">
        <v>0</v>
      </c>
      <c r="E39">
        <f>SUM(Table2[[#This Row],[Pedestrians]:[Cyclists]])+E38</f>
        <v>42</v>
      </c>
      <c r="F39">
        <f>Table2[[#This Row],[Pedestrians]]+F38</f>
        <v>34</v>
      </c>
      <c r="G39">
        <f>Table2[[#This Row],[Vehicles]]+G38</f>
        <v>3</v>
      </c>
      <c r="H39">
        <f>Table2[[#This Row],[Cyclists]]+H38</f>
        <v>5</v>
      </c>
      <c r="I39">
        <v>38</v>
      </c>
      <c r="K39" s="2">
        <f>Table2[[#This Row],[Timestamp]]-$N$1</f>
        <v>0.66476851851851848</v>
      </c>
    </row>
    <row r="40" spans="1:11" x14ac:dyDescent="0.25">
      <c r="A40" s="2">
        <v>0.6663310185185185</v>
      </c>
      <c r="B40">
        <v>1</v>
      </c>
      <c r="C40">
        <v>0</v>
      </c>
      <c r="D40">
        <v>0</v>
      </c>
      <c r="E40">
        <f>SUM(Table2[[#This Row],[Pedestrians]:[Cyclists]])+E39</f>
        <v>43</v>
      </c>
      <c r="F40">
        <f>Table2[[#This Row],[Pedestrians]]+F39</f>
        <v>35</v>
      </c>
      <c r="G40">
        <f>Table2[[#This Row],[Vehicles]]+G39</f>
        <v>3</v>
      </c>
      <c r="H40">
        <f>Table2[[#This Row],[Cyclists]]+H39</f>
        <v>5</v>
      </c>
      <c r="I40">
        <v>39</v>
      </c>
      <c r="K40" s="2">
        <f>Table2[[#This Row],[Timestamp]]-$N$1</f>
        <v>0.6658680555555555</v>
      </c>
    </row>
    <row r="41" spans="1:11" x14ac:dyDescent="0.25">
      <c r="A41" s="2">
        <v>0.66638888888888892</v>
      </c>
      <c r="B41">
        <v>1</v>
      </c>
      <c r="C41">
        <v>0</v>
      </c>
      <c r="D41">
        <v>0</v>
      </c>
      <c r="E41">
        <f>SUM(Table2[[#This Row],[Pedestrians]:[Cyclists]])+E40</f>
        <v>44</v>
      </c>
      <c r="F41">
        <f>Table2[[#This Row],[Pedestrians]]+F40</f>
        <v>36</v>
      </c>
      <c r="G41">
        <f>Table2[[#This Row],[Vehicles]]+G40</f>
        <v>3</v>
      </c>
      <c r="H41">
        <f>Table2[[#This Row],[Cyclists]]+H40</f>
        <v>5</v>
      </c>
      <c r="I41">
        <v>40</v>
      </c>
      <c r="K41" s="2">
        <f>Table2[[#This Row],[Timestamp]]-$N$1</f>
        <v>0.66592592592592592</v>
      </c>
    </row>
    <row r="42" spans="1:11" x14ac:dyDescent="0.25">
      <c r="A42" s="3">
        <v>0.66806712962962955</v>
      </c>
      <c r="B42">
        <v>2</v>
      </c>
      <c r="C42">
        <v>0</v>
      </c>
      <c r="D42">
        <v>0</v>
      </c>
      <c r="E42">
        <f>SUM(Table2[[#This Row],[Pedestrians]:[Cyclists]])+E41</f>
        <v>46</v>
      </c>
      <c r="F42">
        <f>Table2[[#This Row],[Pedestrians]]+F41</f>
        <v>38</v>
      </c>
      <c r="G42">
        <f>Table2[[#This Row],[Vehicles]]+G41</f>
        <v>3</v>
      </c>
      <c r="H42">
        <f>Table2[[#This Row],[Cyclists]]+H41</f>
        <v>5</v>
      </c>
      <c r="I42">
        <v>41</v>
      </c>
      <c r="K42" s="2">
        <f>Table2[[#This Row],[Timestamp]]-$N$1</f>
        <v>0.66760416666666655</v>
      </c>
    </row>
    <row r="43" spans="1:11" x14ac:dyDescent="0.25">
      <c r="A43" s="2">
        <v>0.66828703703703696</v>
      </c>
      <c r="B43">
        <v>1</v>
      </c>
      <c r="C43">
        <v>0</v>
      </c>
      <c r="D43">
        <v>0</v>
      </c>
      <c r="E43">
        <f>SUM(Table2[[#This Row],[Pedestrians]:[Cyclists]])+E42</f>
        <v>47</v>
      </c>
      <c r="F43">
        <f>Table2[[#This Row],[Pedestrians]]+F42</f>
        <v>39</v>
      </c>
      <c r="G43">
        <f>Table2[[#This Row],[Vehicles]]+G42</f>
        <v>3</v>
      </c>
      <c r="H43">
        <f>Table2[[#This Row],[Cyclists]]+H42</f>
        <v>5</v>
      </c>
      <c r="I43">
        <v>42</v>
      </c>
      <c r="K43" s="2">
        <f>Table2[[#This Row],[Timestamp]]-$N$1</f>
        <v>0.66782407407407396</v>
      </c>
    </row>
    <row r="44" spans="1:11" x14ac:dyDescent="0.25">
      <c r="A44" s="2">
        <v>0.66910879629629638</v>
      </c>
      <c r="B44">
        <v>2</v>
      </c>
      <c r="C44">
        <v>0</v>
      </c>
      <c r="D44">
        <v>0</v>
      </c>
      <c r="E44">
        <f>SUM(Table2[[#This Row],[Pedestrians]:[Cyclists]])+E43</f>
        <v>49</v>
      </c>
      <c r="F44">
        <f>Table2[[#This Row],[Pedestrians]]+F43</f>
        <v>41</v>
      </c>
      <c r="G44">
        <f>Table2[[#This Row],[Vehicles]]+G43</f>
        <v>3</v>
      </c>
      <c r="H44">
        <f>Table2[[#This Row],[Cyclists]]+H43</f>
        <v>5</v>
      </c>
      <c r="I44">
        <v>43</v>
      </c>
      <c r="K44" s="2">
        <f>Table2[[#This Row],[Timestamp]]-$N$1</f>
        <v>0.66864583333333338</v>
      </c>
    </row>
    <row r="45" spans="1:11" x14ac:dyDescent="0.25">
      <c r="A45" s="2">
        <v>0.66917824074074073</v>
      </c>
      <c r="B45">
        <v>1</v>
      </c>
      <c r="C45">
        <v>0</v>
      </c>
      <c r="D45">
        <v>0</v>
      </c>
      <c r="E45">
        <f>SUM(Table2[[#This Row],[Pedestrians]:[Cyclists]])+E44</f>
        <v>50</v>
      </c>
      <c r="F45">
        <f>Table2[[#This Row],[Pedestrians]]+F44</f>
        <v>42</v>
      </c>
      <c r="G45">
        <f>Table2[[#This Row],[Vehicles]]+G44</f>
        <v>3</v>
      </c>
      <c r="H45">
        <f>Table2[[#This Row],[Cyclists]]+H44</f>
        <v>5</v>
      </c>
      <c r="I45">
        <v>44</v>
      </c>
      <c r="K45" s="2">
        <f>Table2[[#This Row],[Timestamp]]-$N$1</f>
        <v>0.66871527777777773</v>
      </c>
    </row>
    <row r="46" spans="1:11" x14ac:dyDescent="0.25">
      <c r="A46" s="2">
        <v>0.66945601851851855</v>
      </c>
      <c r="B46">
        <v>1</v>
      </c>
      <c r="C46">
        <v>0</v>
      </c>
      <c r="D46">
        <v>0</v>
      </c>
      <c r="E46">
        <f>SUM(Table2[[#This Row],[Pedestrians]:[Cyclists]])+E45</f>
        <v>51</v>
      </c>
      <c r="F46">
        <f>Table2[[#This Row],[Pedestrians]]+F45</f>
        <v>43</v>
      </c>
      <c r="G46">
        <f>Table2[[#This Row],[Vehicles]]+G45</f>
        <v>3</v>
      </c>
      <c r="H46">
        <f>Table2[[#This Row],[Cyclists]]+H45</f>
        <v>5</v>
      </c>
      <c r="I46">
        <v>45</v>
      </c>
      <c r="K46" s="2">
        <f>Table2[[#This Row],[Timestamp]]-$N$1</f>
        <v>0.66899305555555555</v>
      </c>
    </row>
    <row r="47" spans="1:11" x14ac:dyDescent="0.25">
      <c r="A47" s="2">
        <v>0.67003472222222227</v>
      </c>
      <c r="B47">
        <v>0</v>
      </c>
      <c r="C47">
        <v>1</v>
      </c>
      <c r="D47">
        <v>0</v>
      </c>
      <c r="E47">
        <f>SUM(Table2[[#This Row],[Pedestrians]:[Cyclists]])+E46</f>
        <v>52</v>
      </c>
      <c r="F47">
        <f>Table2[[#This Row],[Pedestrians]]+F46</f>
        <v>43</v>
      </c>
      <c r="G47">
        <f>Table2[[#This Row],[Vehicles]]+G46</f>
        <v>4</v>
      </c>
      <c r="H47">
        <f>Table2[[#This Row],[Cyclists]]+H46</f>
        <v>5</v>
      </c>
      <c r="I47">
        <v>46</v>
      </c>
      <c r="K47" s="2">
        <f>Table2[[#This Row],[Timestamp]]-$N$1</f>
        <v>0.66957175925925927</v>
      </c>
    </row>
    <row r="48" spans="1:11" x14ac:dyDescent="0.25">
      <c r="A48" s="2">
        <v>0.67013888888888884</v>
      </c>
      <c r="B48">
        <v>1</v>
      </c>
      <c r="C48">
        <v>0</v>
      </c>
      <c r="D48">
        <v>0</v>
      </c>
      <c r="E48">
        <f>SUM(Table2[[#This Row],[Pedestrians]:[Cyclists]])+E47</f>
        <v>53</v>
      </c>
      <c r="F48">
        <f>Table2[[#This Row],[Pedestrians]]+F47</f>
        <v>44</v>
      </c>
      <c r="G48">
        <f>Table2[[#This Row],[Vehicles]]+G47</f>
        <v>4</v>
      </c>
      <c r="H48">
        <f>Table2[[#This Row],[Cyclists]]+H47</f>
        <v>5</v>
      </c>
      <c r="I48">
        <v>47</v>
      </c>
      <c r="K48" s="2">
        <f>Table2[[#This Row],[Timestamp]]-$N$1</f>
        <v>0.66967592592592584</v>
      </c>
    </row>
    <row r="49" spans="1:11" x14ac:dyDescent="0.25">
      <c r="A49" s="2">
        <v>0.67045138888888889</v>
      </c>
      <c r="B49">
        <v>1</v>
      </c>
      <c r="C49">
        <v>0</v>
      </c>
      <c r="D49">
        <v>0</v>
      </c>
      <c r="E49">
        <f>SUM(Table2[[#This Row],[Pedestrians]:[Cyclists]])+E48</f>
        <v>54</v>
      </c>
      <c r="F49">
        <f>Table2[[#This Row],[Pedestrians]]+F48</f>
        <v>45</v>
      </c>
      <c r="G49">
        <f>Table2[[#This Row],[Vehicles]]+G48</f>
        <v>4</v>
      </c>
      <c r="H49">
        <f>Table2[[#This Row],[Cyclists]]+H48</f>
        <v>5</v>
      </c>
      <c r="I49">
        <v>48</v>
      </c>
      <c r="K49" s="2">
        <f>Table2[[#This Row],[Timestamp]]-$N$1</f>
        <v>0.66998842592592589</v>
      </c>
    </row>
    <row r="50" spans="1:11" x14ac:dyDescent="0.25">
      <c r="A50" s="2">
        <v>0.6705902777777778</v>
      </c>
      <c r="B50">
        <v>2</v>
      </c>
      <c r="C50">
        <v>0</v>
      </c>
      <c r="D50">
        <v>0</v>
      </c>
      <c r="E50">
        <f>SUM(Table2[[#This Row],[Pedestrians]:[Cyclists]])+E49</f>
        <v>56</v>
      </c>
      <c r="F50">
        <f>Table2[[#This Row],[Pedestrians]]+F49</f>
        <v>47</v>
      </c>
      <c r="G50">
        <f>Table2[[#This Row],[Vehicles]]+G49</f>
        <v>4</v>
      </c>
      <c r="H50">
        <f>Table2[[#This Row],[Cyclists]]+H49</f>
        <v>5</v>
      </c>
      <c r="I50">
        <v>49</v>
      </c>
      <c r="K50" s="2">
        <f>Table2[[#This Row],[Timestamp]]-$N$1</f>
        <v>0.6701273148148148</v>
      </c>
    </row>
    <row r="51" spans="1:11" x14ac:dyDescent="0.25">
      <c r="A51" s="2">
        <v>0.67077546296296298</v>
      </c>
      <c r="B51">
        <v>0</v>
      </c>
      <c r="C51">
        <v>1</v>
      </c>
      <c r="D51">
        <v>0</v>
      </c>
      <c r="E51">
        <f>SUM(Table2[[#This Row],[Pedestrians]:[Cyclists]])+E50</f>
        <v>57</v>
      </c>
      <c r="F51">
        <f>Table2[[#This Row],[Pedestrians]]+F50</f>
        <v>47</v>
      </c>
      <c r="G51">
        <f>Table2[[#This Row],[Vehicles]]+G50</f>
        <v>5</v>
      </c>
      <c r="H51">
        <f>Table2[[#This Row],[Cyclists]]+H50</f>
        <v>5</v>
      </c>
      <c r="I51">
        <v>50</v>
      </c>
      <c r="K51" s="2">
        <f>Table2[[#This Row],[Timestamp]]-$N$1</f>
        <v>0.67031249999999998</v>
      </c>
    </row>
    <row r="52" spans="1:11" x14ac:dyDescent="0.25">
      <c r="A52" t="s">
        <v>41</v>
      </c>
      <c r="B52">
        <f>SUBTOTAL(109,Table2[Pedestrians])</f>
        <v>47</v>
      </c>
      <c r="C52">
        <f>SUBTOTAL(109,Table2[Vehicles])</f>
        <v>5</v>
      </c>
      <c r="D52">
        <f>SUBTOTAL(109,Table2[Cyclists])</f>
        <v>5</v>
      </c>
      <c r="F52">
        <f>SUBTOTAL(103,Table2[Accumulated Pedestrians])</f>
        <v>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46:U48"/>
  <sheetViews>
    <sheetView topLeftCell="X4" zoomScaleNormal="100" workbookViewId="0">
      <selection activeCell="AL56" sqref="AL56"/>
    </sheetView>
  </sheetViews>
  <sheetFormatPr defaultRowHeight="15" x14ac:dyDescent="0.25"/>
  <cols>
    <col min="21" max="21" width="10" bestFit="1" customWidth="1"/>
  </cols>
  <sheetData>
    <row r="46" spans="18:21" x14ac:dyDescent="0.25">
      <c r="R46" s="2">
        <v>0.65225694444444449</v>
      </c>
      <c r="S46" s="2">
        <v>0.65271990740740737</v>
      </c>
      <c r="U46" s="2">
        <f>S46-R46</f>
        <v>4.629629629628873E-4</v>
      </c>
    </row>
    <row r="47" spans="18:21" x14ac:dyDescent="0.25">
      <c r="R47" s="2">
        <v>0.65636574074074072</v>
      </c>
      <c r="S47" s="2">
        <v>0.65684027777777776</v>
      </c>
      <c r="U47" s="2">
        <f t="shared" ref="U47:U48" si="0">S47-R47</f>
        <v>4.745370370370372E-4</v>
      </c>
    </row>
    <row r="48" spans="18:21" x14ac:dyDescent="0.25">
      <c r="R48" s="2">
        <v>0.67030092592592594</v>
      </c>
      <c r="S48" s="2">
        <v>0.67077546296296298</v>
      </c>
      <c r="U48" s="2">
        <f t="shared" si="0"/>
        <v>4.745370370370372E-4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Traffic Counter - Test 3 Log</vt:lpstr>
      <vt:lpstr>Video Analysis</vt:lpstr>
      <vt:lpstr>Sheet1</vt:lpstr>
      <vt:lpstr>RAW!trafficCount__test3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Mohring</dc:creator>
  <cp:lastModifiedBy>Karl Mohring</cp:lastModifiedBy>
  <dcterms:created xsi:type="dcterms:W3CDTF">2015-05-24T08:39:35Z</dcterms:created>
  <dcterms:modified xsi:type="dcterms:W3CDTF">2015-05-26T13:49:42Z</dcterms:modified>
</cp:coreProperties>
</file>