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BE2D6201-3FE9-414E-977B-88E8143CA6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Tabela de Apoio" sheetId="2" r:id="rId2"/>
  </sheets>
  <definedNames>
    <definedName name="Aporte">Main!$C$24:$C$24</definedName>
    <definedName name="patrimonio">Main!$C$27:$C$27</definedName>
    <definedName name="qtd_anos">Main!$C$25:$C$25</definedName>
    <definedName name="rendimento_carteira">Main!$C$19:$C$19</definedName>
    <definedName name="salario">Main!$C$18:$C$18</definedName>
    <definedName name="sugestao_investimento">Main!$C$20:$C$20</definedName>
    <definedName name="taxa_mensal">Main!$C$26:$C$26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1" l="1"/>
  <c r="C44" i="1"/>
  <c r="C45" i="1"/>
  <c r="C46" i="1"/>
  <c r="C47" i="1"/>
  <c r="C48" i="1"/>
  <c r="A8" i="2"/>
  <c r="A15" i="2"/>
  <c r="A16" i="2"/>
  <c r="A17" i="2"/>
  <c r="A18" i="2"/>
  <c r="A19" i="2"/>
  <c r="A14" i="2"/>
  <c r="A9" i="2"/>
  <c r="A10" i="2"/>
  <c r="A11" i="2"/>
  <c r="A12" i="2"/>
  <c r="A13" i="2"/>
  <c r="A2" i="2"/>
  <c r="A3" i="2"/>
  <c r="A4" i="2"/>
  <c r="A5" i="2"/>
  <c r="A6" i="2"/>
  <c r="A7" i="2"/>
  <c r="C40" i="1" a="1"/>
  <c r="C40" i="1"/>
  <c r="C20" i="1"/>
  <c r="C32" i="1"/>
  <c r="D32" i="1" s="1" a="1"/>
  <c r="D32" i="1" s="1"/>
  <c r="C33" i="1"/>
  <c r="D33" i="1" s="1" a="1"/>
  <c r="D33" i="1" s="1"/>
  <c r="C34" i="1"/>
  <c r="D34" i="1" s="1" a="1"/>
  <c r="D34" i="1" s="1"/>
  <c r="C35" i="1"/>
  <c r="D35" i="1" s="1" a="1"/>
  <c r="D35" i="1" s="1"/>
  <c r="C36" i="1"/>
  <c r="D36" i="1" s="1" a="1"/>
  <c r="D36" i="1" s="1"/>
  <c r="C27" i="1"/>
  <c r="C28" i="1" s="1"/>
  <c r="D43" i="1" l="1"/>
  <c r="D44" i="1"/>
  <c r="D45" i="1"/>
  <c r="D46" i="1"/>
  <c r="D47" i="1"/>
  <c r="D48" i="1"/>
  <c r="D4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<sst xmlns="http://schemas.openxmlformats.org/spreadsheetml/2006/main" count="70" uniqueCount="34">
  <si>
    <t>CONFIGURAÇÕES</t>
  </si>
  <si>
    <t>Salário</t>
  </si>
  <si>
    <t>Rendimento Carteira</t>
  </si>
  <si>
    <t>Sugestão de Investimento</t>
  </si>
  <si>
    <t>INVESTIMENTO MENSAL</t>
  </si>
  <si>
    <t>Quanto investir por mês?</t>
  </si>
  <si>
    <t>Por Quantos Anos?</t>
  </si>
  <si>
    <t>Taxa de Rendimento Mensal</t>
  </si>
  <si>
    <t>Patrimônio Acumulado</t>
  </si>
  <si>
    <t>Dividendos Mensais</t>
  </si>
  <si>
    <t>CENÁRIOS</t>
  </si>
  <si>
    <t>Quanto em 2 anos?</t>
  </si>
  <si>
    <t>Quanto em 5 anos?</t>
  </si>
  <si>
    <t>Quanto em 10 anos?</t>
  </si>
  <si>
    <t>Quanto em 20 anos?</t>
  </si>
  <si>
    <t>Quanto em 30 anos?</t>
  </si>
  <si>
    <t>Acumulado</t>
  </si>
  <si>
    <t>Dividendo</t>
  </si>
  <si>
    <t>Perfil</t>
  </si>
  <si>
    <t>Conservador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</si>
  <si>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</si>
  <si>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</si>
  <si>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</si>
  <si>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</si>
  <si>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</si>
  <si>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</si>
  <si>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</si>
  <si>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FOF's</t>
  </si>
  <si>
    <t>Desenvolvimento</t>
  </si>
  <si>
    <t>Hotelarias</t>
  </si>
  <si>
    <t>Chave Composta</t>
  </si>
  <si>
    <t>%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</si>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</sst>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-416]\ #,##0.00;[Red]\-[$R$-416]\ #,##0.00"/>
    <numFmt numFmtId="165" formatCode="[$R$-416]\ #,##0.00"/>
  </numFmts>
  <fonts count="17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FFFFFF"/>
      <name val="Aptos Narrow"/>
      <scheme val="minor"/>
    </font>
    <font>
      <b/>
      <sz val="14"/>
      <color theme="2" tint="-0.74999237037263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C00000"/>
      <name val="Aptos Narrow"/>
      <family val="2"/>
      <scheme val="minor"/>
    </font>
    <font>
      <sz val="12"/>
      <color theme="2" tint="-0.749992370372631"/>
      <name val="Aptos Narrow"/>
      <family val="2"/>
      <scheme val="minor"/>
    </font>
    <font>
      <sz val="12"/>
      <color theme="9" tint="-0.499984740745262"/>
      <name val="Aptos Narrow"/>
      <family val="2"/>
      <scheme val="minor"/>
    </font>
    <font>
      <sz val="12"/>
      <color theme="2" tint="-0.499984740745262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D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dashed">
        <color theme="8" tint="0.79998168889431442"/>
      </left>
      <right style="dashed">
        <color theme="8" tint="0.79998168889431442"/>
      </right>
      <top style="dashed">
        <color theme="8" tint="0.79998168889431442"/>
      </top>
      <bottom style="dashed">
        <color theme="8" tint="0.7999816888943144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dashed">
        <color theme="8" tint="0.79998168889431442"/>
      </right>
      <top/>
      <bottom style="dashed">
        <color theme="8" tint="0.79998168889431442"/>
      </bottom>
      <diagonal/>
    </border>
    <border>
      <left style="dashed">
        <color theme="8" tint="0.79998168889431442"/>
      </left>
      <right style="medium">
        <color theme="1"/>
      </right>
      <top/>
      <bottom style="dashed">
        <color theme="8" tint="0.79998168889431442"/>
      </bottom>
      <diagonal/>
    </border>
    <border>
      <left style="medium">
        <color theme="1"/>
      </left>
      <right style="dashed">
        <color theme="8" tint="0.79998168889431442"/>
      </right>
      <top style="dashed">
        <color theme="8" tint="0.79998168889431442"/>
      </top>
      <bottom style="dashed">
        <color theme="8" tint="0.79998168889431442"/>
      </bottom>
      <diagonal/>
    </border>
    <border>
      <left style="dashed">
        <color theme="8" tint="0.79998168889431442"/>
      </left>
      <right style="medium">
        <color theme="1"/>
      </right>
      <top style="dashed">
        <color theme="8" tint="0.79998168889431442"/>
      </top>
      <bottom style="dashed">
        <color theme="8" tint="0.79998168889431442"/>
      </bottom>
      <diagonal/>
    </border>
    <border>
      <left style="medium">
        <color theme="1"/>
      </left>
      <right style="dashed">
        <color theme="8" tint="0.79998168889431442"/>
      </right>
      <top style="dashed">
        <color theme="8" tint="0.79998168889431442"/>
      </top>
      <bottom style="medium">
        <color theme="1"/>
      </bottom>
      <diagonal/>
    </border>
    <border>
      <left style="dashed">
        <color theme="8" tint="0.79998168889431442"/>
      </left>
      <right style="medium">
        <color theme="1"/>
      </right>
      <top style="dashed">
        <color theme="8" tint="0.79998168889431442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dashed">
        <color theme="8" tint="0.79998168889431442"/>
      </right>
      <top style="dashed">
        <color theme="8" tint="0.79998168889431442"/>
      </top>
      <bottom/>
      <diagonal/>
    </border>
    <border>
      <left style="dashed">
        <color theme="8" tint="0.79998168889431442"/>
      </left>
      <right style="medium">
        <color theme="1"/>
      </right>
      <top style="dashed">
        <color theme="8" tint="0.79998168889431442"/>
      </top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/>
      <top/>
      <bottom style="dashed">
        <color theme="8" tint="0.79998168889431442"/>
      </bottom>
      <diagonal/>
    </border>
    <border>
      <left style="medium">
        <color theme="1"/>
      </left>
      <right/>
      <top style="dashed">
        <color theme="8" tint="0.79998168889431442"/>
      </top>
      <bottom style="dashed">
        <color theme="8" tint="0.79998168889431442"/>
      </bottom>
      <diagonal/>
    </border>
    <border>
      <left style="medium">
        <color theme="1"/>
      </left>
      <right/>
      <top style="dashed">
        <color theme="8" tint="0.79998168889431442"/>
      </top>
      <bottom/>
      <diagonal/>
    </border>
    <border>
      <left style="medium">
        <color theme="1"/>
      </left>
      <right/>
      <top style="dashed">
        <color theme="8" tint="0.79998168889431442"/>
      </top>
      <bottom style="medium">
        <color theme="1"/>
      </bottom>
      <diagonal/>
    </border>
    <border>
      <left style="dashed">
        <color theme="8" tint="0.79998168889431442"/>
      </left>
      <right style="dashed">
        <color theme="8" tint="0.79998168889431442"/>
      </right>
      <top style="dashed">
        <color theme="8" tint="0.79998168889431442"/>
      </top>
      <bottom style="medium">
        <color theme="1"/>
      </bottom>
      <diagonal/>
    </border>
    <border>
      <left style="dashed">
        <color theme="8" tint="0.79998168889431442"/>
      </left>
      <right style="dashed">
        <color theme="8" tint="0.79998168889431442"/>
      </right>
      <top/>
      <bottom style="dashed">
        <color theme="8" tint="0.79998168889431442"/>
      </bottom>
      <diagonal/>
    </border>
    <border>
      <left style="medium">
        <color theme="1"/>
      </left>
      <right style="dashed">
        <color theme="8" tint="0.79998168889431442"/>
      </right>
      <top style="medium">
        <color theme="1"/>
      </top>
      <bottom style="dashed">
        <color theme="8" tint="0.79998168889431442"/>
      </bottom>
      <diagonal/>
    </border>
    <border>
      <left style="dashed">
        <color theme="8" tint="0.79998168889431442"/>
      </left>
      <right style="medium">
        <color theme="1"/>
      </right>
      <top style="medium">
        <color theme="1"/>
      </top>
      <bottom style="dashed">
        <color theme="8" tint="0.79998168889431442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dashed">
        <color theme="1"/>
      </left>
      <right style="dashed">
        <color theme="1"/>
      </right>
      <top/>
      <bottom style="dashed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 style="dashed">
        <color theme="1"/>
      </bottom>
      <diagonal/>
    </border>
    <border>
      <left style="medium">
        <color theme="1"/>
      </left>
      <right style="dashed">
        <color theme="1"/>
      </right>
      <top/>
      <bottom style="dashed">
        <color theme="1"/>
      </bottom>
      <diagonal/>
    </border>
    <border>
      <left style="dashed">
        <color theme="1"/>
      </left>
      <right style="medium">
        <color theme="1"/>
      </right>
      <top/>
      <bottom style="dashed">
        <color theme="1"/>
      </bottom>
      <diagonal/>
    </border>
    <border>
      <left style="dashed">
        <color theme="1"/>
      </left>
      <right style="medium">
        <color theme="1"/>
      </right>
      <top style="dashed">
        <color theme="1"/>
      </top>
      <bottom style="dashed">
        <color theme="1"/>
      </bottom>
      <diagonal/>
    </border>
    <border>
      <left style="dashed">
        <color theme="1"/>
      </left>
      <right style="dashed">
        <color theme="1"/>
      </right>
      <top style="dashed">
        <color theme="1"/>
      </top>
      <bottom style="medium">
        <color theme="1"/>
      </bottom>
      <diagonal/>
    </border>
    <border>
      <left style="dashed">
        <color theme="1"/>
      </left>
      <right style="medium">
        <color theme="1"/>
      </right>
      <top style="dashed">
        <color theme="1"/>
      </top>
      <bottom style="medium">
        <color theme="1"/>
      </bottom>
      <diagonal/>
    </border>
    <border>
      <left style="medium">
        <color theme="1"/>
      </left>
      <right style="dashed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0" xfId="0" applyFont="1"/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165" fontId="0" fillId="0" borderId="0" xfId="0" applyNumberFormat="1"/>
    <xf numFmtId="0" fontId="8" fillId="4" borderId="3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/>
    </xf>
    <xf numFmtId="0" fontId="16" fillId="6" borderId="3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wrapText="1" indent="1"/>
    </xf>
    <xf numFmtId="0" fontId="0" fillId="0" borderId="8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indent="1"/>
    </xf>
    <xf numFmtId="0" fontId="12" fillId="0" borderId="6" xfId="0" applyFont="1" applyBorder="1" applyAlignment="1">
      <alignment horizontal="left" vertical="center" wrapText="1" indent="1"/>
    </xf>
    <xf numFmtId="0" fontId="10" fillId="3" borderId="12" xfId="0" applyFont="1" applyFill="1" applyBorder="1" applyAlignment="1">
      <alignment horizontal="left" vertical="center" wrapText="1" indent="1"/>
    </xf>
    <xf numFmtId="0" fontId="10" fillId="3" borderId="8" xfId="0" applyFont="1" applyFill="1" applyBorder="1" applyAlignment="1">
      <alignment horizontal="left" indent="1"/>
    </xf>
    <xf numFmtId="165" fontId="5" fillId="0" borderId="23" xfId="0" applyNumberFormat="1" applyFont="1" applyBorder="1" applyAlignment="1">
      <alignment horizontal="left" vertical="center" indent="1"/>
    </xf>
    <xf numFmtId="10" fontId="4" fillId="0" borderId="7" xfId="0" applyNumberFormat="1" applyFont="1" applyBorder="1" applyAlignment="1">
      <alignment horizontal="left" vertical="center" indent="1"/>
    </xf>
    <xf numFmtId="165" fontId="6" fillId="0" borderId="9" xfId="0" applyNumberFormat="1" applyFont="1" applyBorder="1" applyAlignment="1">
      <alignment horizontal="left" vertical="center" indent="1"/>
    </xf>
    <xf numFmtId="165" fontId="11" fillId="0" borderId="5" xfId="0" applyNumberFormat="1" applyFont="1" applyBorder="1" applyAlignment="1">
      <alignment horizontal="left" vertical="center" indent="1"/>
    </xf>
    <xf numFmtId="0" fontId="10" fillId="0" borderId="7" xfId="0" applyFont="1" applyBorder="1" applyAlignment="1">
      <alignment horizontal="left" vertical="center" indent="1"/>
    </xf>
    <xf numFmtId="9" fontId="12" fillId="0" borderId="7" xfId="0" applyNumberFormat="1" applyFont="1" applyBorder="1" applyAlignment="1">
      <alignment horizontal="left" vertical="center" indent="1"/>
    </xf>
    <xf numFmtId="164" fontId="13" fillId="3" borderId="13" xfId="0" applyNumberFormat="1" applyFont="1" applyFill="1" applyBorder="1" applyAlignment="1">
      <alignment horizontal="left" vertical="center" indent="1"/>
    </xf>
    <xf numFmtId="164" fontId="10" fillId="3" borderId="9" xfId="0" applyNumberFormat="1" applyFont="1" applyFill="1" applyBorder="1" applyAlignment="1">
      <alignment horizontal="left" vertical="center" indent="1"/>
    </xf>
    <xf numFmtId="0" fontId="14" fillId="0" borderId="16" xfId="0" applyFont="1" applyBorder="1" applyAlignment="1">
      <alignment horizontal="left" vertical="center" wrapText="1" indent="1"/>
    </xf>
    <xf numFmtId="165" fontId="14" fillId="0" borderId="21" xfId="0" applyNumberFormat="1" applyFont="1" applyBorder="1" applyAlignment="1">
      <alignment horizontal="left" vertical="center" indent="1"/>
    </xf>
    <xf numFmtId="165" fontId="14" fillId="0" borderId="5" xfId="0" applyNumberFormat="1" applyFont="1" applyBorder="1" applyAlignment="1">
      <alignment horizontal="left" vertical="center" indent="1"/>
    </xf>
    <xf numFmtId="0" fontId="14" fillId="0" borderId="17" xfId="0" applyFont="1" applyBorder="1" applyAlignment="1">
      <alignment horizontal="left" indent="1"/>
    </xf>
    <xf numFmtId="165" fontId="14" fillId="0" borderId="1" xfId="0" applyNumberFormat="1" applyFont="1" applyBorder="1" applyAlignment="1">
      <alignment horizontal="left" vertical="center" indent="1"/>
    </xf>
    <xf numFmtId="0" fontId="14" fillId="0" borderId="17" xfId="0" applyFont="1" applyBorder="1" applyAlignment="1">
      <alignment horizontal="left" vertical="center" wrapText="1" indent="1"/>
    </xf>
    <xf numFmtId="0" fontId="14" fillId="3" borderId="18" xfId="0" applyFont="1" applyFill="1" applyBorder="1" applyAlignment="1">
      <alignment horizontal="left" vertical="center" wrapText="1" indent="1"/>
    </xf>
    <xf numFmtId="0" fontId="14" fillId="3" borderId="19" xfId="0" applyFont="1" applyFill="1" applyBorder="1" applyAlignment="1">
      <alignment horizontal="left" indent="1"/>
    </xf>
    <xf numFmtId="165" fontId="14" fillId="0" borderId="20" xfId="0" applyNumberFormat="1" applyFont="1" applyBorder="1" applyAlignment="1">
      <alignment horizontal="left" vertical="center" indent="1"/>
    </xf>
    <xf numFmtId="0" fontId="16" fillId="7" borderId="24" xfId="0" applyFont="1" applyFill="1" applyBorder="1" applyAlignment="1">
      <alignment horizontal="left" vertical="center" indent="1"/>
    </xf>
    <xf numFmtId="165" fontId="16" fillId="7" borderId="26" xfId="0" applyNumberFormat="1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9" fontId="0" fillId="0" borderId="0" xfId="0" applyNumberFormat="1" applyAlignment="1">
      <alignment horizontal="left" vertical="center" indent="1"/>
    </xf>
    <xf numFmtId="165" fontId="0" fillId="0" borderId="0" xfId="0" applyNumberFormat="1" applyAlignment="1">
      <alignment horizontal="left" vertical="center" indent="1"/>
    </xf>
    <xf numFmtId="165" fontId="5" fillId="8" borderId="0" xfId="0" applyNumberFormat="1" applyFont="1" applyFill="1" applyAlignment="1">
      <alignment horizontal="left" indent="1"/>
    </xf>
    <xf numFmtId="0" fontId="0" fillId="8" borderId="0" xfId="0" applyFill="1"/>
    <xf numFmtId="0" fontId="0" fillId="0" borderId="28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7" fillId="6" borderId="25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3" fillId="7" borderId="30" xfId="0" applyFont="1" applyFill="1" applyBorder="1"/>
    <xf numFmtId="0" fontId="3" fillId="7" borderId="35" xfId="0" applyFont="1" applyFill="1" applyBorder="1"/>
    <xf numFmtId="0" fontId="0" fillId="9" borderId="28" xfId="0" applyFill="1" applyBorder="1" applyAlignment="1">
      <alignment horizontal="left" vertical="center" indent="1"/>
    </xf>
    <xf numFmtId="0" fontId="0" fillId="9" borderId="29" xfId="0" applyFill="1" applyBorder="1" applyAlignment="1">
      <alignment horizontal="left" vertical="center" indent="1"/>
    </xf>
    <xf numFmtId="0" fontId="0" fillId="9" borderId="33" xfId="0" applyFill="1" applyBorder="1" applyAlignment="1">
      <alignment horizontal="left" vertical="center" indent="1"/>
    </xf>
    <xf numFmtId="0" fontId="0" fillId="10" borderId="28" xfId="0" applyFill="1" applyBorder="1" applyAlignment="1">
      <alignment horizontal="left" vertical="center" indent="1"/>
    </xf>
    <xf numFmtId="0" fontId="0" fillId="10" borderId="29" xfId="0" applyFill="1" applyBorder="1" applyAlignment="1">
      <alignment horizontal="left" vertical="center" indent="1"/>
    </xf>
    <xf numFmtId="0" fontId="0" fillId="10" borderId="33" xfId="0" applyFill="1" applyBorder="1" applyAlignment="1">
      <alignment horizontal="left" vertical="center" indent="1"/>
    </xf>
    <xf numFmtId="0" fontId="3" fillId="11" borderId="30" xfId="0" applyFont="1" applyFill="1" applyBorder="1"/>
    <xf numFmtId="0" fontId="3" fillId="11" borderId="35" xfId="0" applyFont="1" applyFill="1" applyBorder="1"/>
    <xf numFmtId="9" fontId="0" fillId="0" borderId="31" xfId="0" applyNumberFormat="1" applyBorder="1" applyAlignment="1">
      <alignment horizontal="left" indent="1"/>
    </xf>
    <xf numFmtId="9" fontId="0" fillId="0" borderId="32" xfId="0" applyNumberFormat="1" applyBorder="1" applyAlignment="1">
      <alignment horizontal="left" indent="1"/>
    </xf>
    <xf numFmtId="9" fontId="0" fillId="0" borderId="34" xfId="0" applyNumberForma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D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85725</xdr:rowOff>
    </xdr:from>
    <xdr:to>
      <xdr:col>4</xdr:col>
      <xdr:colOff>190500</xdr:colOff>
      <xdr:row>13</xdr:row>
      <xdr:rowOff>85725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4AD8E7A-7E72-24E0-C4E8-77C2124C1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9630" b="9630"/>
        <a:stretch>
          <a:fillRect/>
        </a:stretch>
      </xdr:blipFill>
      <xdr:spPr>
        <a:xfrm>
          <a:off x="266700" y="85725"/>
          <a:ext cx="6067425" cy="252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F49"/>
  <sheetViews>
    <sheetView showGridLines="0" tabSelected="1" workbookViewId="0">
      <selection activeCell="D7" sqref="D7"/>
    </sheetView>
  </sheetViews>
  <sheetFormatPr defaultColWidth="0" defaultRowHeight="15"/>
  <cols>
    <col min="1" max="1" width="9.140625" customWidth="1"/>
    <col min="2" max="2" width="32" customWidth="1"/>
    <col min="3" max="3" width="28.140625" customWidth="1"/>
    <col min="4" max="4" width="22.85546875" customWidth="1"/>
    <col min="5" max="5" width="9.140625" customWidth="1"/>
    <col min="6" max="6" width="23.42578125" customWidth="1"/>
    <col min="7" max="7" width="13.140625" customWidth="1"/>
  </cols>
  <sheetData>
    <row r="11" spans="2:3" ht="18.75" customHeight="1"/>
    <row r="12" spans="2:3" ht="15" customHeight="1"/>
    <row r="13" spans="2:3" ht="15" customHeight="1"/>
    <row r="16" spans="2:3">
      <c r="B16" s="9" t="s">
        <v>0</v>
      </c>
      <c r="C16" s="11"/>
    </row>
    <row r="17" spans="1:6" ht="18.75" customHeight="1">
      <c r="B17" s="12"/>
      <c r="C17" s="13"/>
    </row>
    <row r="18" spans="1:6" ht="15" customHeight="1">
      <c r="B18" s="21" t="s">
        <v>1</v>
      </c>
      <c r="C18" s="29">
        <v>5000</v>
      </c>
    </row>
    <row r="19" spans="1:6">
      <c r="B19" s="22" t="s">
        <v>2</v>
      </c>
      <c r="C19" s="30">
        <v>0.01</v>
      </c>
    </row>
    <row r="20" spans="1:6" ht="15" customHeight="1">
      <c r="B20" s="23" t="s">
        <v>3</v>
      </c>
      <c r="C20" s="31">
        <f>C18*30%</f>
        <v>1500</v>
      </c>
      <c r="E20" s="1"/>
    </row>
    <row r="21" spans="1:6" ht="15" customHeight="1">
      <c r="E21" s="1"/>
    </row>
    <row r="22" spans="1:6" ht="18.75">
      <c r="B22" s="2" t="s">
        <v>4</v>
      </c>
      <c r="C22" s="3"/>
    </row>
    <row r="23" spans="1:6" ht="18.75">
      <c r="B23" s="4"/>
      <c r="C23" s="5"/>
    </row>
    <row r="24" spans="1:6" ht="15.75">
      <c r="B24" s="24" t="s">
        <v>5</v>
      </c>
      <c r="C24" s="32">
        <v>500</v>
      </c>
    </row>
    <row r="25" spans="1:6" ht="18.75" customHeight="1">
      <c r="B25" s="25" t="s">
        <v>6</v>
      </c>
      <c r="C25" s="33">
        <v>5</v>
      </c>
      <c r="D25" s="1"/>
    </row>
    <row r="26" spans="1:6" ht="15" customHeight="1">
      <c r="B26" s="26" t="s">
        <v>7</v>
      </c>
      <c r="C26" s="34">
        <v>1.0800000000000001E-2</v>
      </c>
      <c r="D26" s="1"/>
    </row>
    <row r="27" spans="1:6" ht="15.75">
      <c r="B27" s="27" t="s">
        <v>8</v>
      </c>
      <c r="C27" s="35">
        <f>FV(C26,C25*12,C24*-1)</f>
        <v>41902.00967962922</v>
      </c>
    </row>
    <row r="28" spans="1:6" ht="15" customHeight="1">
      <c r="B28" s="28" t="s">
        <v>9</v>
      </c>
      <c r="C28" s="36">
        <f>C27*1%</f>
        <v>419.02009679629219</v>
      </c>
    </row>
    <row r="29" spans="1:6" ht="15" customHeight="1"/>
    <row r="30" spans="1:6" ht="18.75">
      <c r="A30" s="6">
        <v>2</v>
      </c>
      <c r="B30" s="2" t="s">
        <v>10</v>
      </c>
      <c r="C30" s="7"/>
      <c r="D30" s="3"/>
      <c r="F30" s="10"/>
    </row>
    <row r="31" spans="1:6" ht="18.75">
      <c r="A31" s="6">
        <v>5</v>
      </c>
      <c r="B31" s="4"/>
      <c r="C31" s="8"/>
      <c r="D31" s="5"/>
    </row>
    <row r="32" spans="1:6" ht="15.75">
      <c r="A32" s="6">
        <v>10</v>
      </c>
      <c r="B32" s="37" t="s">
        <v>11</v>
      </c>
      <c r="C32" s="38">
        <f>FV($C$26,$A30*12,$C$24*-1)</f>
        <v>13615.431830290796</v>
      </c>
      <c r="D32" s="39" cm="1">
        <f t="array" ref="D32">C32*rendimento_carteira</f>
        <v>136.15431830290797</v>
      </c>
    </row>
    <row r="33" spans="1:4" ht="15.75">
      <c r="A33" s="6">
        <v>20</v>
      </c>
      <c r="B33" s="40" t="s">
        <v>12</v>
      </c>
      <c r="C33" s="41">
        <f>FV($C$26,$A31*12,$C$24*-1)</f>
        <v>41902.00967962922</v>
      </c>
      <c r="D33" s="39" cm="1">
        <f t="array" ref="D33">C33*rendimento_carteira</f>
        <v>419.02009679629219</v>
      </c>
    </row>
    <row r="34" spans="1:4" ht="15.75">
      <c r="A34" s="6">
        <v>30</v>
      </c>
      <c r="B34" s="42" t="s">
        <v>13</v>
      </c>
      <c r="C34" s="41">
        <f>FV($C$26,$A32*12,$C$24*-1)</f>
        <v>121728.83312740005</v>
      </c>
      <c r="D34" s="39" cm="1">
        <f t="array" ref="D34">C34*rendimento_carteira</f>
        <v>1217.2883312740005</v>
      </c>
    </row>
    <row r="35" spans="1:4" ht="15.75">
      <c r="B35" s="43" t="s">
        <v>14</v>
      </c>
      <c r="C35" s="41">
        <f>FV($C$26,$A33*12,$C$24*-1)</f>
        <v>563524.49664926168</v>
      </c>
      <c r="D35" s="39" cm="1">
        <f t="array" ref="D35">C35*rendimento_carteira</f>
        <v>5635.2449664926171</v>
      </c>
    </row>
    <row r="36" spans="1:4" ht="15.75">
      <c r="B36" s="44" t="s">
        <v>15</v>
      </c>
      <c r="C36" s="45">
        <f>FV($C$26,$A34*12,$C$24*-1)</f>
        <v>2166952.4051583759</v>
      </c>
      <c r="D36" s="39" cm="1">
        <f t="array" ref="D36">C36*rendimento_carteira</f>
        <v>21669.524051583758</v>
      </c>
    </row>
    <row r="37" spans="1:4" ht="15.75">
      <c r="C37" s="14" t="s">
        <v>16</v>
      </c>
      <c r="D37" s="15" t="s">
        <v>17</v>
      </c>
    </row>
    <row r="39" spans="1:4" ht="18.75">
      <c r="B39" s="16" t="s">
        <v>18</v>
      </c>
      <c r="C39" s="17" t="s">
        <v>19</v>
      </c>
    </row>
    <row r="40" spans="1:4" ht="15.75">
      <c r="B40" s="46" t="s">
        <v>20</v>
      </c>
      <c r="C40" s="47" cm="1">
        <f t="array" ref="C40">Aporte</f>
        <v>500</v>
      </c>
    </row>
    <row r="42" spans="1:4" ht="18.75">
      <c r="B42" s="18" t="s">
        <v>21</v>
      </c>
      <c r="C42" s="19" t="s">
        <v>22</v>
      </c>
      <c r="D42" s="20" t="s">
        <v>23</v>
      </c>
    </row>
    <row r="43" spans="1:4">
      <c r="B43" s="48" t="s">
        <v>24</v>
      </c>
      <c r="C43" s="49">
        <f>VLOOKUP($C$39&amp;" - "&amp;B43,'Tabela de Apoio'!$A:$D,4,FALSE)</f>
        <v>0.3</v>
      </c>
      <c r="D43" s="50">
        <f>C43*$C$40</f>
        <v>150</v>
      </c>
    </row>
    <row r="44" spans="1:4">
      <c r="B44" s="48" t="s">
        <v>25</v>
      </c>
      <c r="C44" s="49">
        <f>VLOOKUP($C$39&amp;" - "&amp;B44,'Tabela de Apoio'!$A:$D,4,FALSE)</f>
        <v>0.5</v>
      </c>
      <c r="D44" s="50">
        <f>C44*$C$40</f>
        <v>250</v>
      </c>
    </row>
    <row r="45" spans="1:4">
      <c r="B45" s="48" t="s">
        <v>26</v>
      </c>
      <c r="C45" s="49">
        <f>VLOOKUP($C$39&amp;" - "&amp;B45,'Tabela de Apoio'!$A:$D,4,FALSE)</f>
        <v>0.1</v>
      </c>
      <c r="D45" s="50">
        <f>C45*$C$40</f>
        <v>50</v>
      </c>
    </row>
    <row r="46" spans="1:4">
      <c r="B46" s="48" t="s">
        <v>27</v>
      </c>
      <c r="C46" s="49">
        <f>VLOOKUP($C$39&amp;" - "&amp;B46,'Tabela de Apoio'!$A:$D,4,FALSE)</f>
        <v>0.1</v>
      </c>
      <c r="D46" s="50">
        <f>C46*$C$40</f>
        <v>50</v>
      </c>
    </row>
    <row r="47" spans="1:4">
      <c r="B47" s="48" t="s">
        <v>28</v>
      </c>
      <c r="C47" s="49">
        <f>VLOOKUP($C$39&amp;" - "&amp;B47,'Tabela de Apoio'!$A:$D,4,FALSE)</f>
        <v>0</v>
      </c>
      <c r="D47" s="50">
        <f>C47*$C$40</f>
        <v>0</v>
      </c>
    </row>
    <row r="48" spans="1:4">
      <c r="B48" s="48" t="s">
        <v>29</v>
      </c>
      <c r="C48" s="49">
        <f>VLOOKUP($C$39&amp;" - "&amp;B48,'Tabela de Apoio'!$A:$D,4,FALSE)</f>
        <v>0</v>
      </c>
      <c r="D48" s="50">
        <f>C48*$C$40</f>
        <v>0</v>
      </c>
    </row>
    <row r="49" spans="2:4">
      <c r="B49" s="52"/>
      <c r="C49" s="52"/>
      <c r="D49" s="51">
        <f>SUM(D43:D48)</f>
        <v>500</v>
      </c>
    </row>
  </sheetData>
  <mergeCells count="1">
    <mergeCell ref="B16:C17"/>
  </mergeCells>
  <dataValidations count="1">
    <dataValidation type="list" allowBlank="1" showInputMessage="1" showErrorMessage="1" sqref="C39" xr:uid="{2643517E-3964-4CD2-8A4D-75403DE7D383}">
      <formula1>"Conservador, Moderado, 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B7DE-1B6D-412C-8CDD-215D47E92A75}">
  <dimension ref="A1:D19"/>
  <sheetViews>
    <sheetView workbookViewId="0">
      <selection activeCell="D12" sqref="D12"/>
    </sheetView>
  </sheetViews>
  <sheetFormatPr defaultRowHeight="15"/>
  <cols>
    <col min="1" max="1" width="27.85546875" customWidth="1"/>
    <col min="2" max="2" width="16.7109375" customWidth="1"/>
    <col min="3" max="3" width="19.7109375" customWidth="1"/>
    <col min="4" max="4" width="14.140625" customWidth="1"/>
  </cols>
  <sheetData>
    <row r="1" spans="1:4">
      <c r="A1" s="56" t="s">
        <v>30</v>
      </c>
      <c r="B1" s="56" t="s">
        <v>18</v>
      </c>
      <c r="C1" s="57" t="s">
        <v>21</v>
      </c>
      <c r="D1" s="58" t="s">
        <v>31</v>
      </c>
    </row>
    <row r="2" spans="1:4">
      <c r="A2" s="59" t="str">
        <f>$B$2&amp;" - "&amp;C2</f>
        <v>Conservador - Papel</v>
      </c>
      <c r="B2" s="61" t="s">
        <v>19</v>
      </c>
      <c r="C2" s="53" t="s">
        <v>24</v>
      </c>
      <c r="D2" s="69">
        <v>0.3</v>
      </c>
    </row>
    <row r="3" spans="1:4">
      <c r="A3" s="59" t="str">
        <f t="shared" ref="A3:A7" si="0">$B$2&amp;" - "&amp;C3</f>
        <v>Conservador - Tijolo</v>
      </c>
      <c r="B3" s="62" t="s">
        <v>19</v>
      </c>
      <c r="C3" s="54" t="s">
        <v>25</v>
      </c>
      <c r="D3" s="70">
        <v>0.5</v>
      </c>
    </row>
    <row r="4" spans="1:4">
      <c r="A4" s="59" t="str">
        <f t="shared" si="0"/>
        <v>Conservador - Híbridos</v>
      </c>
      <c r="B4" s="62" t="s">
        <v>19</v>
      </c>
      <c r="C4" s="54" t="s">
        <v>26</v>
      </c>
      <c r="D4" s="70">
        <v>0.1</v>
      </c>
    </row>
    <row r="5" spans="1:4">
      <c r="A5" s="59" t="str">
        <f t="shared" si="0"/>
        <v>Conservador - FOF's</v>
      </c>
      <c r="B5" s="62" t="s">
        <v>19</v>
      </c>
      <c r="C5" s="54" t="s">
        <v>27</v>
      </c>
      <c r="D5" s="70">
        <v>0.1</v>
      </c>
    </row>
    <row r="6" spans="1:4">
      <c r="A6" s="59" t="str">
        <f t="shared" si="0"/>
        <v>Conservador - Desenvolvimento</v>
      </c>
      <c r="B6" s="62" t="s">
        <v>19</v>
      </c>
      <c r="C6" s="54" t="s">
        <v>28</v>
      </c>
      <c r="D6" s="70">
        <v>0</v>
      </c>
    </row>
    <row r="7" spans="1:4">
      <c r="A7" s="60" t="str">
        <f t="shared" si="0"/>
        <v>Conservador - Hotelarias</v>
      </c>
      <c r="B7" s="63" t="s">
        <v>19</v>
      </c>
      <c r="C7" s="55" t="s">
        <v>29</v>
      </c>
      <c r="D7" s="71">
        <v>0</v>
      </c>
    </row>
    <row r="8" spans="1:4">
      <c r="A8" s="67" t="str">
        <f>$B$8&amp;" - "&amp;C2</f>
        <v>Moderado - Papel</v>
      </c>
      <c r="B8" s="64" t="s">
        <v>32</v>
      </c>
      <c r="C8" s="53" t="s">
        <v>24</v>
      </c>
      <c r="D8" s="69">
        <v>0.32</v>
      </c>
    </row>
    <row r="9" spans="1:4">
      <c r="A9" s="67" t="str">
        <f t="shared" ref="A9:A13" si="1">$B$8&amp;" - "&amp;C3</f>
        <v>Moderado - Tijolo</v>
      </c>
      <c r="B9" s="65" t="s">
        <v>32</v>
      </c>
      <c r="C9" s="54" t="s">
        <v>25</v>
      </c>
      <c r="D9" s="70">
        <v>0.35</v>
      </c>
    </row>
    <row r="10" spans="1:4">
      <c r="A10" s="67" t="str">
        <f t="shared" si="1"/>
        <v>Moderado - Híbridos</v>
      </c>
      <c r="B10" s="65" t="s">
        <v>32</v>
      </c>
      <c r="C10" s="54" t="s">
        <v>26</v>
      </c>
      <c r="D10" s="70">
        <v>0.08</v>
      </c>
    </row>
    <row r="11" spans="1:4">
      <c r="A11" s="67" t="str">
        <f t="shared" si="1"/>
        <v>Moderado - FOF's</v>
      </c>
      <c r="B11" s="65" t="s">
        <v>32</v>
      </c>
      <c r="C11" s="54" t="s">
        <v>27</v>
      </c>
      <c r="D11" s="70">
        <v>0.05</v>
      </c>
    </row>
    <row r="12" spans="1:4">
      <c r="A12" s="67" t="str">
        <f t="shared" si="1"/>
        <v>Moderado - Desenvolvimento</v>
      </c>
      <c r="B12" s="65" t="s">
        <v>32</v>
      </c>
      <c r="C12" s="54" t="s">
        <v>28</v>
      </c>
      <c r="D12" s="70">
        <v>0.1</v>
      </c>
    </row>
    <row r="13" spans="1:4">
      <c r="A13" s="68" t="str">
        <f t="shared" si="1"/>
        <v>Moderado - Hotelarias</v>
      </c>
      <c r="B13" s="66" t="s">
        <v>32</v>
      </c>
      <c r="C13" s="55" t="s">
        <v>29</v>
      </c>
      <c r="D13" s="71">
        <v>0.1</v>
      </c>
    </row>
    <row r="14" spans="1:4">
      <c r="A14" s="59" t="str">
        <f>$B$14&amp;" - "&amp;C2</f>
        <v>Agressivo - Papel</v>
      </c>
      <c r="B14" s="61" t="s">
        <v>33</v>
      </c>
      <c r="C14" s="53" t="s">
        <v>24</v>
      </c>
      <c r="D14" s="69">
        <v>0.5</v>
      </c>
    </row>
    <row r="15" spans="1:4">
      <c r="A15" s="59" t="str">
        <f t="shared" ref="A15:A19" si="2">$B$14&amp;" - "&amp;C3</f>
        <v>Agressivo - Tijolo</v>
      </c>
      <c r="B15" s="62" t="s">
        <v>33</v>
      </c>
      <c r="C15" s="54" t="s">
        <v>25</v>
      </c>
      <c r="D15" s="70">
        <v>0.1</v>
      </c>
    </row>
    <row r="16" spans="1:4">
      <c r="A16" s="59" t="str">
        <f t="shared" si="2"/>
        <v>Agressivo - Híbridos</v>
      </c>
      <c r="B16" s="62" t="s">
        <v>33</v>
      </c>
      <c r="C16" s="54" t="s">
        <v>26</v>
      </c>
      <c r="D16" s="70">
        <v>0.05</v>
      </c>
    </row>
    <row r="17" spans="1:4">
      <c r="A17" s="59" t="str">
        <f t="shared" si="2"/>
        <v>Agressivo - FOF's</v>
      </c>
      <c r="B17" s="62" t="s">
        <v>33</v>
      </c>
      <c r="C17" s="54" t="s">
        <v>27</v>
      </c>
      <c r="D17" s="70">
        <v>0.05</v>
      </c>
    </row>
    <row r="18" spans="1:4">
      <c r="A18" s="59" t="str">
        <f t="shared" si="2"/>
        <v>Agressivo - Desenvolvimento</v>
      </c>
      <c r="B18" s="62" t="s">
        <v>33</v>
      </c>
      <c r="C18" s="54" t="s">
        <v>28</v>
      </c>
      <c r="D18" s="70">
        <v>0.2</v>
      </c>
    </row>
    <row r="19" spans="1:4">
      <c r="A19" s="60" t="str">
        <f t="shared" si="2"/>
        <v>Agressivo - Hotelarias</v>
      </c>
      <c r="B19" s="63" t="s">
        <v>33</v>
      </c>
      <c r="C19" s="55" t="s">
        <v>29</v>
      </c>
      <c r="D19" s="7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2025-05-20T19:36:19Z</dcterms:created>
  <dcterms:modified xsi:type="dcterms:W3CDTF">2025-05-20T22:28:39Z</dcterms:modified>
  <cp:category/>
  <cp:contentStatus/>
</cp:coreProperties>
</file>