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Timeline_syndormalka1" sheetId="1" r:id="rId4"/>
    <sheet state="visible" name="optimize" sheetId="2" r:id="rId5"/>
    <sheet state="visible" name="Chart1" sheetId="3" r:id="rId6"/>
  </sheets>
  <definedNames/>
  <calcPr/>
  <extLst>
    <ext uri="GoogleSheetsCustomDataVersion2">
      <go:sheetsCustomData xmlns:go="http://customooxmlschemas.google.com/" r:id="rId7" roundtripDataChecksum="rG1HdSyCPvs/p88EdPE5rhf5CyeAkjpYzz3VoojsBZ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======
ID#AAAA55pw94A
Andrzej Jarynowski    (2023-09-26 06:37:12)
@emeletis@outlook.com binarny version of excess deaths
_Assigned to Lef Mel_</t>
      </text>
    </comment>
  </commentList>
  <extLst>
    <ext uri="GoogleSheetsCustomDataVersion2">
      <go:sheetsCustomData xmlns:go="http://customooxmlschemas.google.com/" r:id="rId1" roundtripDataSignature="AMtx7mjmrUPVhpnP8/BqecFA3mc88vVw9g=="/>
    </ext>
  </extLst>
</comments>
</file>

<file path=xl/sharedStrings.xml><?xml version="1.0" encoding="utf-8"?>
<sst xmlns="http://schemas.openxmlformats.org/spreadsheetml/2006/main" count="446" uniqueCount="252">
  <si>
    <t>tyd</t>
  </si>
  <si>
    <t>Week</t>
  </si>
  <si>
    <t>wave_parts</t>
  </si>
  <si>
    <t>waves</t>
  </si>
  <si>
    <t>excess_deaths</t>
  </si>
  <si>
    <t>inf_rate</t>
  </si>
  <si>
    <r>
      <rPr>
        <rFont val="Arial"/>
        <color rgb="FF000000"/>
        <sz val="10.0"/>
      </rPr>
      <t>taste_loss</t>
    </r>
    <r>
      <rPr>
        <rFont val="Arial"/>
        <color rgb="FF000000"/>
        <sz val="12.0"/>
      </rPr>
      <t>_s</t>
    </r>
  </si>
  <si>
    <t>Anosmia_s</t>
  </si>
  <si>
    <t>Amantadine_s</t>
  </si>
  <si>
    <t>Shortness_breath_s</t>
  </si>
  <si>
    <t>Vitamin_D_s</t>
  </si>
  <si>
    <t>COVID_s</t>
  </si>
  <si>
    <t>izolation_s</t>
  </si>
  <si>
    <t>izolation_s-1</t>
  </si>
  <si>
    <t>incidence</t>
  </si>
  <si>
    <t>ex_deaths</t>
  </si>
  <si>
    <t>ex_death*100</t>
  </si>
  <si>
    <t>taste_loss</t>
  </si>
  <si>
    <t>Anosmia</t>
  </si>
  <si>
    <t>Amantadine</t>
  </si>
  <si>
    <t>Shortness_breath</t>
  </si>
  <si>
    <t>Vitamin_D</t>
  </si>
  <si>
    <t>COVID</t>
  </si>
  <si>
    <t>izolation</t>
  </si>
  <si>
    <t>taste_loss_1</t>
  </si>
  <si>
    <t>Anosmia_1</t>
  </si>
  <si>
    <t>Amantadine_1</t>
  </si>
  <si>
    <t>Shortness_breath_1</t>
  </si>
  <si>
    <t>Vitamin_D_1</t>
  </si>
  <si>
    <t>COVID_1</t>
  </si>
  <si>
    <t>Izolation_1</t>
  </si>
  <si>
    <t>BugOfKeywords</t>
  </si>
  <si>
    <t>sum_bug_of_words</t>
  </si>
  <si>
    <t>Incid+/Synd+</t>
  </si>
  <si>
    <t>Incid+/Synd-</t>
  </si>
  <si>
    <t>Incid-/Synd+</t>
  </si>
  <si>
    <t>Incid-/Synd-</t>
  </si>
  <si>
    <t>synd</t>
  </si>
  <si>
    <t>scal_syndrom</t>
  </si>
  <si>
    <t>2020-03-01</t>
  </si>
  <si>
    <t>2020-10</t>
  </si>
  <si>
    <t>first&amp;second</t>
  </si>
  <si>
    <t>1</t>
  </si>
  <si>
    <t>2020-03-08</t>
  </si>
  <si>
    <t>2020-11</t>
  </si>
  <si>
    <t>2020-03-15</t>
  </si>
  <si>
    <t>2020-12</t>
  </si>
  <si>
    <t>2020-03-22</t>
  </si>
  <si>
    <t>2020-13</t>
  </si>
  <si>
    <t>2020-03-29</t>
  </si>
  <si>
    <t>2020-14</t>
  </si>
  <si>
    <t>2020-04-05</t>
  </si>
  <si>
    <t>2020-15</t>
  </si>
  <si>
    <t>2020-04-12</t>
  </si>
  <si>
    <t>2020-16</t>
  </si>
  <si>
    <t>2020-04-19</t>
  </si>
  <si>
    <t>2020-17</t>
  </si>
  <si>
    <t>2020-04-26</t>
  </si>
  <si>
    <t>2020-18</t>
  </si>
  <si>
    <t>2020-05-03</t>
  </si>
  <si>
    <t>2020-19</t>
  </si>
  <si>
    <t>2020-05-10</t>
  </si>
  <si>
    <t>2020-20</t>
  </si>
  <si>
    <t>2020-05-17</t>
  </si>
  <si>
    <t>2020-21</t>
  </si>
  <si>
    <t>2020-05-24</t>
  </si>
  <si>
    <t>2020-22</t>
  </si>
  <si>
    <t>2020-05-31</t>
  </si>
  <si>
    <t>2020-23</t>
  </si>
  <si>
    <t>2020-06-07</t>
  </si>
  <si>
    <t>2020-24</t>
  </si>
  <si>
    <t>2020-06-14</t>
  </si>
  <si>
    <t>2020-25</t>
  </si>
  <si>
    <t>2020-06-21</t>
  </si>
  <si>
    <t>2020-26</t>
  </si>
  <si>
    <t>2020-06-28</t>
  </si>
  <si>
    <t>2020-27</t>
  </si>
  <si>
    <t>2020-07-05</t>
  </si>
  <si>
    <t>2020-28</t>
  </si>
  <si>
    <t>2020-07-12</t>
  </si>
  <si>
    <t>2020-29</t>
  </si>
  <si>
    <t>2</t>
  </si>
  <si>
    <t>2020-07-19</t>
  </si>
  <si>
    <t>2020-30</t>
  </si>
  <si>
    <t>2020-07-26</t>
  </si>
  <si>
    <t>2020-31</t>
  </si>
  <si>
    <t>2020-08-02</t>
  </si>
  <si>
    <t>2020-32</t>
  </si>
  <si>
    <t>2020-08-09</t>
  </si>
  <si>
    <t>2020-33</t>
  </si>
  <si>
    <t>2020-08-16</t>
  </si>
  <si>
    <t>2020-34</t>
  </si>
  <si>
    <t>2020-08-23</t>
  </si>
  <si>
    <t>2020-35</t>
  </si>
  <si>
    <t>2020-08-30</t>
  </si>
  <si>
    <t>2020-36</t>
  </si>
  <si>
    <t>2020-09-06</t>
  </si>
  <si>
    <t>2020-37</t>
  </si>
  <si>
    <t>2020-09-13</t>
  </si>
  <si>
    <t>2020-38</t>
  </si>
  <si>
    <t>2020-09-20</t>
  </si>
  <si>
    <t>2020-39</t>
  </si>
  <si>
    <t>2020-09-27</t>
  </si>
  <si>
    <t>2020-40</t>
  </si>
  <si>
    <t>2020-10-04</t>
  </si>
  <si>
    <t>2020-41</t>
  </si>
  <si>
    <t>2020-10-11</t>
  </si>
  <si>
    <t>2020-42</t>
  </si>
  <si>
    <t>2020-10-18</t>
  </si>
  <si>
    <t>2020-43</t>
  </si>
  <si>
    <t>2020-10-25</t>
  </si>
  <si>
    <t>2020-44</t>
  </si>
  <si>
    <t>2020-11-01</t>
  </si>
  <si>
    <t>2020-45</t>
  </si>
  <si>
    <t>2020-11-08</t>
  </si>
  <si>
    <t>2020-46</t>
  </si>
  <si>
    <t>2020-11-15</t>
  </si>
  <si>
    <t>2020-47</t>
  </si>
  <si>
    <t>2020-11-22</t>
  </si>
  <si>
    <t>2020-48</t>
  </si>
  <si>
    <t>2020-11-29</t>
  </si>
  <si>
    <t>2020-49</t>
  </si>
  <si>
    <t>2020-12-06</t>
  </si>
  <si>
    <t>2020-50</t>
  </si>
  <si>
    <t>2020-12-13</t>
  </si>
  <si>
    <t>2020-51</t>
  </si>
  <si>
    <t>2020-12-20</t>
  </si>
  <si>
    <t>2020-52</t>
  </si>
  <si>
    <t>2020-12-27</t>
  </si>
  <si>
    <t>2020-53</t>
  </si>
  <si>
    <t>2021-01-03</t>
  </si>
  <si>
    <t>2021-01</t>
  </si>
  <si>
    <t>2021-01-10</t>
  </si>
  <si>
    <t>2021-02</t>
  </si>
  <si>
    <t>2021-01-17</t>
  </si>
  <si>
    <t>2021-03</t>
  </si>
  <si>
    <t>2021-01-24</t>
  </si>
  <si>
    <t>2021-04</t>
  </si>
  <si>
    <t>2021-01-31</t>
  </si>
  <si>
    <t>2021-05</t>
  </si>
  <si>
    <t>2021-02-07</t>
  </si>
  <si>
    <t>2021-06</t>
  </si>
  <si>
    <t>third&amp;fourth</t>
  </si>
  <si>
    <t>3</t>
  </si>
  <si>
    <t>2021-02-14</t>
  </si>
  <si>
    <t>2021-07</t>
  </si>
  <si>
    <t>2021-02-21</t>
  </si>
  <si>
    <t>2021-08</t>
  </si>
  <si>
    <t>2021-02-28</t>
  </si>
  <si>
    <t>2021-09</t>
  </si>
  <si>
    <t>2021-03-07</t>
  </si>
  <si>
    <t>2021-10</t>
  </si>
  <si>
    <t>2021-03-14</t>
  </si>
  <si>
    <t>2021-11</t>
  </si>
  <si>
    <t>2021-03-21</t>
  </si>
  <si>
    <t>2021-12</t>
  </si>
  <si>
    <t>2021-03-28</t>
  </si>
  <si>
    <t>2021-13</t>
  </si>
  <si>
    <t>2021-04-04</t>
  </si>
  <si>
    <t>2021-14</t>
  </si>
  <si>
    <t>2021-04-11</t>
  </si>
  <si>
    <t>2021-15</t>
  </si>
  <si>
    <t>2021-04-18</t>
  </si>
  <si>
    <t>2021-16</t>
  </si>
  <si>
    <t>2021-04-25</t>
  </si>
  <si>
    <t>2021-17</t>
  </si>
  <si>
    <t>2021-05-02</t>
  </si>
  <si>
    <t>2021-18</t>
  </si>
  <si>
    <t>2021-05-09</t>
  </si>
  <si>
    <t>2021-19</t>
  </si>
  <si>
    <t>2021-05-16</t>
  </si>
  <si>
    <t>2021-20</t>
  </si>
  <si>
    <t>2021-05-23</t>
  </si>
  <si>
    <t>2021-21</t>
  </si>
  <si>
    <t>2021-05-30</t>
  </si>
  <si>
    <t>2021-22</t>
  </si>
  <si>
    <t>2021-06-06</t>
  </si>
  <si>
    <t>2021-23</t>
  </si>
  <si>
    <t>2021-06-13</t>
  </si>
  <si>
    <t>2021-24</t>
  </si>
  <si>
    <t>2021-06-20</t>
  </si>
  <si>
    <t>2021-25</t>
  </si>
  <si>
    <t>2021-06-27</t>
  </si>
  <si>
    <t>2021-26</t>
  </si>
  <si>
    <t>2021-07-04</t>
  </si>
  <si>
    <t>2021-27</t>
  </si>
  <si>
    <t>2021-07-11</t>
  </si>
  <si>
    <t>2021-28</t>
  </si>
  <si>
    <t>4</t>
  </si>
  <si>
    <t>2021-07-18</t>
  </si>
  <si>
    <t>2021-29</t>
  </si>
  <si>
    <t>2021-07-25</t>
  </si>
  <si>
    <t>2021-30</t>
  </si>
  <si>
    <t>2021-08-01</t>
  </si>
  <si>
    <t>2021-31</t>
  </si>
  <si>
    <t>2021-08-08</t>
  </si>
  <si>
    <t>2021-32</t>
  </si>
  <si>
    <t>2021-08-15</t>
  </si>
  <si>
    <t>2021-33</t>
  </si>
  <si>
    <t>2021-08-22</t>
  </si>
  <si>
    <t>2021-34</t>
  </si>
  <si>
    <t>2021-08-29</t>
  </si>
  <si>
    <t>2021-35</t>
  </si>
  <si>
    <t>2021-09-05</t>
  </si>
  <si>
    <t>2021-36</t>
  </si>
  <si>
    <t>2021-09-12</t>
  </si>
  <si>
    <t>2021-37</t>
  </si>
  <si>
    <t>2021-09-19</t>
  </si>
  <si>
    <t>2021-38</t>
  </si>
  <si>
    <t>2021-09-26</t>
  </si>
  <si>
    <t>2021-39</t>
  </si>
  <si>
    <t>2021-10-03</t>
  </si>
  <si>
    <t>2021-40</t>
  </si>
  <si>
    <t>2021-10-10</t>
  </si>
  <si>
    <t>2021-41</t>
  </si>
  <si>
    <t>2021-10-17</t>
  </si>
  <si>
    <t>2021-42</t>
  </si>
  <si>
    <t>2021-10-24</t>
  </si>
  <si>
    <t>2021-43</t>
  </si>
  <si>
    <t>2021-10-31</t>
  </si>
  <si>
    <t>2021-44</t>
  </si>
  <si>
    <t>2021-11-07</t>
  </si>
  <si>
    <t>2021-45</t>
  </si>
  <si>
    <t>2021-11-14</t>
  </si>
  <si>
    <t>2021-46</t>
  </si>
  <si>
    <t>2021-11-21</t>
  </si>
  <si>
    <t>2021-47</t>
  </si>
  <si>
    <t>2021-11-28</t>
  </si>
  <si>
    <t>2021-48</t>
  </si>
  <si>
    <t>2021-12-05</t>
  </si>
  <si>
    <t>2021-49</t>
  </si>
  <si>
    <t>2021-12-12</t>
  </si>
  <si>
    <t>2021-50</t>
  </si>
  <si>
    <t>2021-12-19</t>
  </si>
  <si>
    <t>2021-51</t>
  </si>
  <si>
    <t>2021-12-26</t>
  </si>
  <si>
    <t>2021-52</t>
  </si>
  <si>
    <t>2022-01-02</t>
  </si>
  <si>
    <t>2022-01</t>
  </si>
  <si>
    <t>five</t>
  </si>
  <si>
    <t>5</t>
  </si>
  <si>
    <t>2022-01-09</t>
  </si>
  <si>
    <t>2022-02</t>
  </si>
  <si>
    <t>2022-01-16</t>
  </si>
  <si>
    <t>2022-03</t>
  </si>
  <si>
    <t>2022-01-23</t>
  </si>
  <si>
    <t>2022-04</t>
  </si>
  <si>
    <t>2022-01-30</t>
  </si>
  <si>
    <t>2022-05</t>
  </si>
  <si>
    <t>par_sum</t>
  </si>
  <si>
    <t>par_delayed_izolation</t>
  </si>
  <si>
    <t>opt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</si>
</sst>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C9211E"/>
      <name val="Calibri"/>
    </font>
    <font>
      <sz val="10.0"/>
      <color rgb="FF000000"/>
      <name val="Arial"/>
    </font>
    <font>
      <sz val="8.0"/>
      <color rgb="FF000000"/>
      <name val="Calibri"/>
    </font>
    <font>
      <sz val="11.0"/>
      <color rgb="FF000000"/>
      <name val="Calibri"/>
    </font>
    <font>
      <sz val="12.0"/>
      <color rgb="FF000000"/>
      <name val="Arial"/>
    </font>
    <font>
      <sz val="12.0"/>
      <color rgb="FFC9211E"/>
      <name val="Arial"/>
    </font>
    <font>
      <sz val="8.0"/>
      <color rgb="FFC9211E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Alignment="1" applyFont="1" applyNumberFormat="1">
      <alignment readingOrder="0"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1" fillId="2" fontId="5" numFmtId="0" xfId="0" applyAlignment="1" applyBorder="1" applyFill="1" applyFont="1">
      <alignment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0" fillId="3" fontId="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shrinkToFit="0" vertical="bottom" wrapText="0"/>
    </xf>
    <xf borderId="0" fillId="0" fontId="7" numFmtId="4" xfId="0" applyAlignment="1" applyFont="1" applyNumberFormat="1">
      <alignment readingOrder="0" shrinkToFit="0" vertical="bottom" wrapText="0"/>
    </xf>
    <xf borderId="0" fillId="0" fontId="7" numFmtId="4" xfId="0" applyAlignment="1" applyFont="1" applyNumberFormat="1">
      <alignment shrinkToFit="0" vertical="bottom" wrapText="0"/>
    </xf>
    <xf borderId="0" fillId="0" fontId="4" numFmtId="0" xfId="0" applyAlignment="1" applyFont="1">
      <alignment horizontal="right" readingOrder="0" vertical="bottom"/>
    </xf>
    <xf borderId="0" fillId="3" fontId="5" numFmtId="0" xfId="0" applyAlignment="1" applyFont="1">
      <alignment shrinkToFit="0" vertical="bottom" wrapText="0"/>
    </xf>
    <xf borderId="0" fillId="0" fontId="6" numFmtId="49" xfId="0" applyAlignment="1" applyFont="1" applyNumberFormat="1">
      <alignment readingOrder="0" shrinkToFit="0" vertical="bottom" wrapText="0"/>
    </xf>
    <xf borderId="0" fillId="3" fontId="1" numFmtId="0" xfId="0" applyFont="1"/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1"/>
          <c:order val="1"/>
          <c:tx>
            <c:strRef>
              <c:f>multiTimeline_syndormalka1!$F$1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multiTimeline_syndormalka1!$B$2:$B$97</c:f>
            </c:strRef>
          </c:cat>
          <c:val>
            <c:numRef>
              <c:f>multiTimeline_syndormalka1!$F$2:$F$97</c:f>
              <c:numCache/>
            </c:numRef>
          </c:val>
          <c:smooth val="1"/>
        </c:ser>
        <c:ser>
          <c:idx val="2"/>
          <c:order val="2"/>
          <c:tx>
            <c:strRef>
              <c:f>multiTimeline_syndormalka1!$AM$1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multiTimeline_syndormalka1!$B$2:$B$97</c:f>
            </c:strRef>
          </c:cat>
          <c:val>
            <c:numRef>
              <c:f>multiTimeline_syndormalka1!$AM$2:$AM$98</c:f>
              <c:numCache/>
            </c:numRef>
          </c:val>
          <c:smooth val="1"/>
        </c:ser>
        <c:axId val="1468717882"/>
        <c:axId val="146255754"/>
      </c:lineChart>
      <c:catAx>
        <c:axId val="1468717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55754"/>
      </c:catAx>
      <c:valAx>
        <c:axId val="146255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717882"/>
      </c:valAx>
      <c:lineChart>
        <c:varyColors val="0"/>
        <c:ser>
          <c:idx val="0"/>
          <c:order val="0"/>
          <c:tx>
            <c:strRef>
              <c:f>multiTimeline_syndormalka1!$AG$1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multiTimeline_syndormalka1!$B$2:$B$97</c:f>
            </c:strRef>
          </c:cat>
          <c:val>
            <c:numRef>
              <c:f>multiTimeline_syndormalka1!$AG$2:$AG$101</c:f>
              <c:numCache/>
            </c:numRef>
          </c:val>
          <c:smooth val="1"/>
        </c:ser>
        <c:axId val="903034457"/>
        <c:axId val="341797024"/>
      </c:lineChart>
      <c:catAx>
        <c:axId val="90303445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797024"/>
      </c:catAx>
      <c:valAx>
        <c:axId val="3417970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0344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2"/>
          <c:order val="2"/>
          <c:tx>
            <c:strRef>
              <c:f>multiTimeline_syndormalka1!$Q$1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multiTimeline_syndormalka1!$B$2:$B$101</c:f>
            </c:strRef>
          </c:cat>
          <c:val>
            <c:numRef>
              <c:f>multiTimeline_syndormalka1!$Q$2:$Q$101</c:f>
              <c:numCache/>
            </c:numRef>
          </c:val>
          <c:smooth val="1"/>
        </c:ser>
        <c:axId val="1107054028"/>
        <c:axId val="53158267"/>
      </c:lineChart>
      <c:catAx>
        <c:axId val="1107054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58267"/>
      </c:catAx>
      <c:valAx>
        <c:axId val="5315826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rolling incidence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054028"/>
      </c:valAx>
      <c:lineChart>
        <c:ser>
          <c:idx val="0"/>
          <c:order val="0"/>
          <c:tx>
            <c:strRef>
              <c:f>multiTimeline_syndormalka1!$F$1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multiTimeline_syndormalka1!$B$2:$B$101</c:f>
            </c:strRef>
          </c:cat>
          <c:val>
            <c:numRef>
              <c:f>multiTimeline_syndormalka1!$F$2:$F$102</c:f>
              <c:numCache/>
            </c:numRef>
          </c:val>
          <c:smooth val="1"/>
        </c:ser>
        <c:ser>
          <c:idx val="1"/>
          <c:order val="1"/>
          <c:tx>
            <c:strRef>
              <c:f>multiTimeline_syndormalka1!$AL$1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multiTimeline_syndormalka1!$B$2:$B$101</c:f>
            </c:strRef>
          </c:cat>
          <c:val>
            <c:numRef>
              <c:f>multiTimeline_syndormalka1!$AL$2:$AL$101</c:f>
              <c:numCache/>
            </c:numRef>
          </c:val>
          <c:smooth val="1"/>
        </c:ser>
        <c:axId val="204386876"/>
        <c:axId val="812662318"/>
      </c:lineChart>
      <c:catAx>
        <c:axId val="2043868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662318"/>
      </c:catAx>
      <c:valAx>
        <c:axId val="81266231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Syndromic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86876"/>
        <c:crosses val="max"/>
      </c:valAx>
    </c:plotArea>
    <c:legend>
      <c:legendPos val="r"/>
      <c:layout>
        <c:manualLayout>
          <c:xMode val="edge"/>
          <c:yMode val="edge"/>
          <c:x val="0.45369205431207094"/>
          <c:y val="0.1532967032967033"/>
        </c:manualLayout>
      </c:layout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0</xdr:row>
      <xdr:rowOff>142875</xdr:rowOff>
    </xdr:from>
    <xdr:ext cx="5715000" cy="3533775"/>
    <xdr:graphicFrame>
      <xdr:nvGraphicFramePr>
        <xdr:cNvPr id="10499143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02493101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7" width="19.86"/>
    <col customWidth="1" min="8" max="8" width="16.29"/>
    <col customWidth="1" min="9" max="9" width="18.86"/>
    <col customWidth="1" min="10" max="10" width="25.29"/>
    <col customWidth="1" min="11" max="11" width="17.14"/>
    <col customWidth="1" min="12" max="39" width="11.57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6" t="s">
        <v>31</v>
      </c>
      <c r="AG1" s="10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2" t="s">
        <v>37</v>
      </c>
      <c r="AM1" s="12" t="s">
        <v>38</v>
      </c>
    </row>
    <row r="2" ht="13.5" customHeight="1">
      <c r="A2" s="13" t="s">
        <v>39</v>
      </c>
      <c r="B2" s="13" t="s">
        <v>40</v>
      </c>
      <c r="C2" s="13" t="s">
        <v>41</v>
      </c>
      <c r="D2" s="13" t="s">
        <v>42</v>
      </c>
      <c r="E2" s="14">
        <v>-6.77</v>
      </c>
      <c r="F2" s="15">
        <v>0.0289792929252747</v>
      </c>
      <c r="G2" s="1">
        <v>0.0</v>
      </c>
      <c r="H2" s="1">
        <v>1.0</v>
      </c>
      <c r="I2" s="1">
        <v>0.0</v>
      </c>
      <c r="J2" s="1">
        <v>54.0</v>
      </c>
      <c r="K2" s="1">
        <v>36.0</v>
      </c>
      <c r="L2" s="1">
        <v>26.0</v>
      </c>
      <c r="M2" s="1">
        <v>2.0</v>
      </c>
      <c r="N2" s="16">
        <v>2.0</v>
      </c>
      <c r="O2" s="6">
        <f t="shared" ref="O2:O101" si="3">IF(F3-F2&gt;0,1,0)</f>
        <v>1</v>
      </c>
      <c r="P2" s="6">
        <f t="shared" ref="P2:P101" si="4">IF(E3-E2&gt;0,1,0)</f>
        <v>1</v>
      </c>
      <c r="Q2" s="17">
        <f t="shared" ref="Q2:Q101" si="5">E2*100</f>
        <v>-677</v>
      </c>
      <c r="R2" s="1">
        <f t="shared" ref="R2:X2" si="1">IF(G3-G2&gt;0,1,0)</f>
        <v>0</v>
      </c>
      <c r="S2" s="1">
        <f t="shared" si="1"/>
        <v>1</v>
      </c>
      <c r="T2" s="1">
        <f t="shared" si="1"/>
        <v>1</v>
      </c>
      <c r="U2" s="1">
        <f t="shared" si="1"/>
        <v>1</v>
      </c>
      <c r="V2" s="1">
        <f t="shared" si="1"/>
        <v>1</v>
      </c>
      <c r="W2" s="1">
        <f t="shared" si="1"/>
        <v>1</v>
      </c>
      <c r="X2" s="1">
        <f t="shared" si="1"/>
        <v>1</v>
      </c>
      <c r="Y2" s="1">
        <f t="shared" ref="Y2:AE2" si="2">IF(G2-0&gt;0,1,0)</f>
        <v>0</v>
      </c>
      <c r="Z2" s="1">
        <f t="shared" si="2"/>
        <v>1</v>
      </c>
      <c r="AA2" s="1">
        <f t="shared" si="2"/>
        <v>0</v>
      </c>
      <c r="AB2" s="1">
        <f t="shared" si="2"/>
        <v>1</v>
      </c>
      <c r="AC2" s="1">
        <f t="shared" si="2"/>
        <v>1</v>
      </c>
      <c r="AD2" s="1">
        <f t="shared" si="2"/>
        <v>1</v>
      </c>
      <c r="AE2" s="1">
        <f t="shared" si="2"/>
        <v>1</v>
      </c>
      <c r="AF2" s="6">
        <f t="shared" ref="AF2:AF101" si="8">IF(SUM(R2:AE2)&gt;5,1,0)</f>
        <v>1</v>
      </c>
      <c r="AG2" s="10">
        <f t="shared" ref="AG2:AG101" si="9">SUM(R2:AE2)</f>
        <v>11</v>
      </c>
      <c r="AH2" s="1">
        <f t="shared" ref="AH2:AH101" si="10">IF(AND(AF2=1,O2=1),1,0)</f>
        <v>1</v>
      </c>
      <c r="AI2" s="1">
        <f t="shared" ref="AI2:AI101" si="11">IF(AND(AF41=1,O41=0),1,0)</f>
        <v>0</v>
      </c>
      <c r="AJ2" s="1">
        <f t="shared" ref="AJ2:AJ101" si="12">IF(AND(AF41=0,O41=1),1,0)</f>
        <v>0</v>
      </c>
      <c r="AK2" s="1">
        <f t="shared" ref="AK2:AK101" si="13">IF(AND(AF41=0,O41=0),1,0)</f>
        <v>1</v>
      </c>
      <c r="AL2" s="1">
        <f>AG2*optimize!$B$1+optimize!$B$2*(N2^2)</f>
        <v>36.64</v>
      </c>
      <c r="AM2" s="1">
        <f>AH2*optimize!$B$1+optimize!$B$2*(N2^2)</f>
        <v>6.64</v>
      </c>
    </row>
    <row r="3" ht="13.5" customHeight="1">
      <c r="A3" s="13" t="s">
        <v>43</v>
      </c>
      <c r="B3" s="13" t="s">
        <v>44</v>
      </c>
      <c r="C3" s="13" t="s">
        <v>41</v>
      </c>
      <c r="D3" s="13" t="s">
        <v>42</v>
      </c>
      <c r="E3" s="14">
        <v>-6.3</v>
      </c>
      <c r="F3" s="15">
        <v>0.329310146878121</v>
      </c>
      <c r="G3" s="1">
        <v>0.0</v>
      </c>
      <c r="H3" s="1">
        <v>2.0</v>
      </c>
      <c r="I3" s="1">
        <v>0.5</v>
      </c>
      <c r="J3" s="1">
        <v>77.0</v>
      </c>
      <c r="K3" s="1">
        <v>50.0</v>
      </c>
      <c r="L3" s="1">
        <v>69.0</v>
      </c>
      <c r="M3" s="1">
        <v>3.0</v>
      </c>
      <c r="N3" s="16">
        <v>2.0</v>
      </c>
      <c r="O3" s="6">
        <f t="shared" si="3"/>
        <v>1</v>
      </c>
      <c r="P3" s="6">
        <f t="shared" si="4"/>
        <v>1</v>
      </c>
      <c r="Q3" s="17">
        <f t="shared" si="5"/>
        <v>-630</v>
      </c>
      <c r="R3" s="1">
        <f t="shared" ref="R3:X3" si="6">IF(G4-G3&gt;0,1,0)</f>
        <v>1</v>
      </c>
      <c r="S3" s="1">
        <f t="shared" si="6"/>
        <v>0</v>
      </c>
      <c r="T3" s="1">
        <f t="shared" si="6"/>
        <v>0</v>
      </c>
      <c r="U3" s="1">
        <f t="shared" si="6"/>
        <v>1</v>
      </c>
      <c r="V3" s="1">
        <f t="shared" si="6"/>
        <v>0</v>
      </c>
      <c r="W3" s="1">
        <f t="shared" si="6"/>
        <v>0</v>
      </c>
      <c r="X3" s="1">
        <f t="shared" si="6"/>
        <v>1</v>
      </c>
      <c r="Y3" s="1">
        <f t="shared" ref="Y3:AE3" si="7">IF(G3-G2&gt;0,1,0)</f>
        <v>0</v>
      </c>
      <c r="Z3" s="1">
        <f t="shared" si="7"/>
        <v>1</v>
      </c>
      <c r="AA3" s="1">
        <f t="shared" si="7"/>
        <v>1</v>
      </c>
      <c r="AB3" s="1">
        <f t="shared" si="7"/>
        <v>1</v>
      </c>
      <c r="AC3" s="1">
        <f t="shared" si="7"/>
        <v>1</v>
      </c>
      <c r="AD3" s="1">
        <f t="shared" si="7"/>
        <v>1</v>
      </c>
      <c r="AE3" s="1">
        <f t="shared" si="7"/>
        <v>1</v>
      </c>
      <c r="AF3" s="6">
        <f t="shared" si="8"/>
        <v>1</v>
      </c>
      <c r="AG3" s="10">
        <f t="shared" si="9"/>
        <v>9</v>
      </c>
      <c r="AH3" s="1">
        <f t="shared" si="10"/>
        <v>1</v>
      </c>
      <c r="AI3" s="1">
        <f t="shared" si="11"/>
        <v>0</v>
      </c>
      <c r="AJ3" s="1">
        <f t="shared" si="12"/>
        <v>0</v>
      </c>
      <c r="AK3" s="1">
        <f t="shared" si="13"/>
        <v>1</v>
      </c>
      <c r="AL3" s="1">
        <f>AG3*optimize!$B$1+optimize!$B$2*(N3^2)</f>
        <v>30.64</v>
      </c>
      <c r="AM3" s="1">
        <f>AH3*optimize!$B$1+optimize!$B$2*(N3^2)</f>
        <v>6.64</v>
      </c>
    </row>
    <row r="4" ht="13.5" customHeight="1">
      <c r="A4" s="13" t="s">
        <v>45</v>
      </c>
      <c r="B4" s="13" t="s">
        <v>46</v>
      </c>
      <c r="C4" s="13" t="s">
        <v>41</v>
      </c>
      <c r="D4" s="13" t="s">
        <v>42</v>
      </c>
      <c r="E4" s="14">
        <v>-3.39</v>
      </c>
      <c r="F4" s="15">
        <v>1.64128177204056</v>
      </c>
      <c r="G4" s="1">
        <v>1.0</v>
      </c>
      <c r="H4" s="1">
        <v>1.0</v>
      </c>
      <c r="I4" s="1">
        <v>0.5</v>
      </c>
      <c r="J4" s="1">
        <v>94.0</v>
      </c>
      <c r="K4" s="1">
        <v>34.0</v>
      </c>
      <c r="L4" s="1">
        <v>68.0</v>
      </c>
      <c r="M4" s="1">
        <v>4.0</v>
      </c>
      <c r="N4" s="16">
        <v>3.0</v>
      </c>
      <c r="O4" s="6">
        <f t="shared" si="3"/>
        <v>1</v>
      </c>
      <c r="P4" s="6">
        <f t="shared" si="4"/>
        <v>1</v>
      </c>
      <c r="Q4" s="17">
        <f t="shared" si="5"/>
        <v>-339</v>
      </c>
      <c r="R4" s="1">
        <f t="shared" ref="R4:X4" si="14">IF(G5-G4&gt;0,1,0)</f>
        <v>1</v>
      </c>
      <c r="S4" s="1">
        <f t="shared" si="14"/>
        <v>1</v>
      </c>
      <c r="T4" s="1">
        <f t="shared" si="14"/>
        <v>0</v>
      </c>
      <c r="U4" s="1">
        <f t="shared" si="14"/>
        <v>1</v>
      </c>
      <c r="V4" s="1">
        <f t="shared" si="14"/>
        <v>0</v>
      </c>
      <c r="W4" s="1">
        <f t="shared" si="14"/>
        <v>0</v>
      </c>
      <c r="X4" s="1">
        <f t="shared" si="14"/>
        <v>1</v>
      </c>
      <c r="Y4" s="1">
        <f t="shared" ref="Y4:AE4" si="15">IF(G4-G3&gt;0,1,0)</f>
        <v>1</v>
      </c>
      <c r="Z4" s="1">
        <f t="shared" si="15"/>
        <v>0</v>
      </c>
      <c r="AA4" s="1">
        <f t="shared" si="15"/>
        <v>0</v>
      </c>
      <c r="AB4" s="1">
        <f t="shared" si="15"/>
        <v>1</v>
      </c>
      <c r="AC4" s="1">
        <f t="shared" si="15"/>
        <v>0</v>
      </c>
      <c r="AD4" s="1">
        <f t="shared" si="15"/>
        <v>0</v>
      </c>
      <c r="AE4" s="1">
        <f t="shared" si="15"/>
        <v>1</v>
      </c>
      <c r="AF4" s="6">
        <f t="shared" si="8"/>
        <v>1</v>
      </c>
      <c r="AG4" s="10">
        <f t="shared" si="9"/>
        <v>7</v>
      </c>
      <c r="AH4" s="1">
        <f t="shared" si="10"/>
        <v>1</v>
      </c>
      <c r="AI4" s="1">
        <f t="shared" si="11"/>
        <v>1</v>
      </c>
      <c r="AJ4" s="1">
        <f t="shared" si="12"/>
        <v>0</v>
      </c>
      <c r="AK4" s="1">
        <f t="shared" si="13"/>
        <v>0</v>
      </c>
      <c r="AL4" s="1">
        <f>AG4*optimize!$B$1+optimize!$B$2*(N4^2)</f>
        <v>29.19</v>
      </c>
      <c r="AM4" s="1">
        <f>AH4*optimize!$B$1+optimize!$B$2*(N4^2)</f>
        <v>11.19</v>
      </c>
    </row>
    <row r="5" ht="13.5" customHeight="1">
      <c r="A5" s="13" t="s">
        <v>47</v>
      </c>
      <c r="B5" s="13" t="s">
        <v>48</v>
      </c>
      <c r="C5" s="13" t="s">
        <v>41</v>
      </c>
      <c r="D5" s="13" t="s">
        <v>42</v>
      </c>
      <c r="E5" s="14">
        <v>-2.92</v>
      </c>
      <c r="F5" s="15">
        <v>4.57609380101837</v>
      </c>
      <c r="G5" s="1">
        <v>2.0</v>
      </c>
      <c r="H5" s="1">
        <v>4.0</v>
      </c>
      <c r="I5" s="1">
        <v>0.0</v>
      </c>
      <c r="J5" s="1">
        <v>100.0</v>
      </c>
      <c r="K5" s="1">
        <v>26.0</v>
      </c>
      <c r="L5" s="1">
        <v>62.0</v>
      </c>
      <c r="M5" s="1">
        <v>7.0</v>
      </c>
      <c r="N5" s="16">
        <v>4.0</v>
      </c>
      <c r="O5" s="6">
        <f t="shared" si="3"/>
        <v>1</v>
      </c>
      <c r="P5" s="6">
        <f t="shared" si="4"/>
        <v>0</v>
      </c>
      <c r="Q5" s="17">
        <f t="shared" si="5"/>
        <v>-292</v>
      </c>
      <c r="R5" s="1">
        <f t="shared" ref="R5:X5" si="16">IF(G6-G5&gt;0,1,0)</f>
        <v>1</v>
      </c>
      <c r="S5" s="1">
        <f t="shared" si="16"/>
        <v>0</v>
      </c>
      <c r="T5" s="1">
        <f t="shared" si="16"/>
        <v>0</v>
      </c>
      <c r="U5" s="1">
        <f t="shared" si="16"/>
        <v>0</v>
      </c>
      <c r="V5" s="1">
        <f t="shared" si="16"/>
        <v>0</v>
      </c>
      <c r="W5" s="1">
        <f t="shared" si="16"/>
        <v>0</v>
      </c>
      <c r="X5" s="1">
        <f t="shared" si="16"/>
        <v>0</v>
      </c>
      <c r="Y5" s="1">
        <f t="shared" ref="Y5:AE5" si="17">IF(G5-G4&gt;0,1,0)</f>
        <v>1</v>
      </c>
      <c r="Z5" s="1">
        <f t="shared" si="17"/>
        <v>1</v>
      </c>
      <c r="AA5" s="1">
        <f t="shared" si="17"/>
        <v>0</v>
      </c>
      <c r="AB5" s="1">
        <f t="shared" si="17"/>
        <v>1</v>
      </c>
      <c r="AC5" s="1">
        <f t="shared" si="17"/>
        <v>0</v>
      </c>
      <c r="AD5" s="1">
        <f t="shared" si="17"/>
        <v>0</v>
      </c>
      <c r="AE5" s="1">
        <f t="shared" si="17"/>
        <v>1</v>
      </c>
      <c r="AF5" s="6">
        <f t="shared" si="8"/>
        <v>0</v>
      </c>
      <c r="AG5" s="10">
        <f t="shared" si="9"/>
        <v>5</v>
      </c>
      <c r="AH5" s="1">
        <f t="shared" si="10"/>
        <v>0</v>
      </c>
      <c r="AI5" s="1">
        <f t="shared" si="11"/>
        <v>1</v>
      </c>
      <c r="AJ5" s="1">
        <f t="shared" si="12"/>
        <v>0</v>
      </c>
      <c r="AK5" s="1">
        <f t="shared" si="13"/>
        <v>0</v>
      </c>
      <c r="AL5" s="1">
        <f>AG5*optimize!$B$1+optimize!$B$2*(N5^2)</f>
        <v>29.56</v>
      </c>
      <c r="AM5" s="1">
        <f>AH5*optimize!$B$1+optimize!$B$2*(N5^2)</f>
        <v>14.56</v>
      </c>
    </row>
    <row r="6" ht="13.5" customHeight="1">
      <c r="A6" s="13" t="s">
        <v>49</v>
      </c>
      <c r="B6" s="13" t="s">
        <v>50</v>
      </c>
      <c r="C6" s="13" t="s">
        <v>41</v>
      </c>
      <c r="D6" s="13" t="s">
        <v>42</v>
      </c>
      <c r="E6" s="14">
        <v>-3.49</v>
      </c>
      <c r="F6" s="15">
        <v>9.1363807149866</v>
      </c>
      <c r="G6" s="1">
        <v>4.0</v>
      </c>
      <c r="H6" s="1">
        <v>3.0</v>
      </c>
      <c r="I6" s="1">
        <v>0.0</v>
      </c>
      <c r="J6" s="1">
        <v>62.0</v>
      </c>
      <c r="K6" s="1">
        <v>23.0</v>
      </c>
      <c r="L6" s="1">
        <v>61.0</v>
      </c>
      <c r="M6" s="1">
        <v>1.0</v>
      </c>
      <c r="N6" s="16">
        <v>7.0</v>
      </c>
      <c r="O6" s="6">
        <f t="shared" si="3"/>
        <v>1</v>
      </c>
      <c r="P6" s="6">
        <f t="shared" si="4"/>
        <v>1</v>
      </c>
      <c r="Q6" s="17">
        <f t="shared" si="5"/>
        <v>-349</v>
      </c>
      <c r="R6" s="1">
        <f t="shared" ref="R6:X6" si="18">IF(G7-G6&gt;0,1,0)</f>
        <v>0</v>
      </c>
      <c r="S6" s="1">
        <f t="shared" si="18"/>
        <v>0</v>
      </c>
      <c r="T6" s="1">
        <f t="shared" si="18"/>
        <v>0</v>
      </c>
      <c r="U6" s="1">
        <f t="shared" si="18"/>
        <v>0</v>
      </c>
      <c r="V6" s="1">
        <f t="shared" si="18"/>
        <v>1</v>
      </c>
      <c r="W6" s="1">
        <f t="shared" si="18"/>
        <v>0</v>
      </c>
      <c r="X6" s="1">
        <f t="shared" si="18"/>
        <v>1</v>
      </c>
      <c r="Y6" s="1">
        <f t="shared" ref="Y6:AE6" si="19">IF(G6-G5&gt;0,1,0)</f>
        <v>1</v>
      </c>
      <c r="Z6" s="1">
        <f t="shared" si="19"/>
        <v>0</v>
      </c>
      <c r="AA6" s="1">
        <f t="shared" si="19"/>
        <v>0</v>
      </c>
      <c r="AB6" s="1">
        <f t="shared" si="19"/>
        <v>0</v>
      </c>
      <c r="AC6" s="1">
        <f t="shared" si="19"/>
        <v>0</v>
      </c>
      <c r="AD6" s="1">
        <f t="shared" si="19"/>
        <v>0</v>
      </c>
      <c r="AE6" s="1">
        <f t="shared" si="19"/>
        <v>0</v>
      </c>
      <c r="AF6" s="6">
        <f t="shared" si="8"/>
        <v>0</v>
      </c>
      <c r="AG6" s="10">
        <f t="shared" si="9"/>
        <v>3</v>
      </c>
      <c r="AH6" s="1">
        <f t="shared" si="10"/>
        <v>0</v>
      </c>
      <c r="AI6" s="1">
        <f t="shared" si="11"/>
        <v>0</v>
      </c>
      <c r="AJ6" s="1">
        <f t="shared" si="12"/>
        <v>0</v>
      </c>
      <c r="AK6" s="1">
        <f t="shared" si="13"/>
        <v>0</v>
      </c>
      <c r="AL6" s="1">
        <f>AG6*optimize!$B$1+optimize!$B$2*(N6^2)</f>
        <v>53.59</v>
      </c>
      <c r="AM6" s="1">
        <f>AH6*optimize!$B$1+optimize!$B$2*(N6^2)</f>
        <v>44.59</v>
      </c>
    </row>
    <row r="7" ht="13.5" customHeight="1">
      <c r="A7" s="13" t="s">
        <v>51</v>
      </c>
      <c r="B7" s="13" t="s">
        <v>52</v>
      </c>
      <c r="C7" s="13" t="s">
        <v>41</v>
      </c>
      <c r="D7" s="13" t="s">
        <v>42</v>
      </c>
      <c r="E7" s="14">
        <v>-3.19</v>
      </c>
      <c r="F7" s="15">
        <v>12.6771234142202</v>
      </c>
      <c r="G7" s="1">
        <v>0.0</v>
      </c>
      <c r="H7" s="1">
        <v>2.0</v>
      </c>
      <c r="I7" s="1">
        <v>0.0</v>
      </c>
      <c r="J7" s="1">
        <v>41.0</v>
      </c>
      <c r="K7" s="1">
        <v>26.0</v>
      </c>
      <c r="L7" s="1">
        <v>52.0</v>
      </c>
      <c r="M7" s="1">
        <v>6.0</v>
      </c>
      <c r="N7" s="16">
        <v>1.0</v>
      </c>
      <c r="O7" s="6">
        <f t="shared" si="3"/>
        <v>1</v>
      </c>
      <c r="P7" s="6">
        <f t="shared" si="4"/>
        <v>1</v>
      </c>
      <c r="Q7" s="17">
        <f t="shared" si="5"/>
        <v>-319</v>
      </c>
      <c r="R7" s="1">
        <f t="shared" ref="R7:X7" si="20">IF(G8-G7&gt;0,1,0)</f>
        <v>1</v>
      </c>
      <c r="S7" s="1">
        <f t="shared" si="20"/>
        <v>0</v>
      </c>
      <c r="T7" s="1">
        <f t="shared" si="20"/>
        <v>0</v>
      </c>
      <c r="U7" s="1">
        <f t="shared" si="20"/>
        <v>0</v>
      </c>
      <c r="V7" s="1">
        <f t="shared" si="20"/>
        <v>0</v>
      </c>
      <c r="W7" s="1">
        <f t="shared" si="20"/>
        <v>0</v>
      </c>
      <c r="X7" s="1">
        <f t="shared" si="20"/>
        <v>0</v>
      </c>
      <c r="Y7" s="1">
        <f t="shared" ref="Y7:AE7" si="21">IF(G7-G6&gt;0,1,0)</f>
        <v>0</v>
      </c>
      <c r="Z7" s="1">
        <f t="shared" si="21"/>
        <v>0</v>
      </c>
      <c r="AA7" s="1">
        <f t="shared" si="21"/>
        <v>0</v>
      </c>
      <c r="AB7" s="1">
        <f t="shared" si="21"/>
        <v>0</v>
      </c>
      <c r="AC7" s="1">
        <f t="shared" si="21"/>
        <v>1</v>
      </c>
      <c r="AD7" s="1">
        <f t="shared" si="21"/>
        <v>0</v>
      </c>
      <c r="AE7" s="1">
        <f t="shared" si="21"/>
        <v>1</v>
      </c>
      <c r="AF7" s="6">
        <f t="shared" si="8"/>
        <v>0</v>
      </c>
      <c r="AG7" s="10">
        <f t="shared" si="9"/>
        <v>3</v>
      </c>
      <c r="AH7" s="1">
        <f t="shared" si="10"/>
        <v>0</v>
      </c>
      <c r="AI7" s="1">
        <f t="shared" si="11"/>
        <v>1</v>
      </c>
      <c r="AJ7" s="1">
        <f t="shared" si="12"/>
        <v>0</v>
      </c>
      <c r="AK7" s="1">
        <f t="shared" si="13"/>
        <v>0</v>
      </c>
      <c r="AL7" s="1">
        <f>AG7*optimize!$B$1+optimize!$B$2*(N7^2)</f>
        <v>9.91</v>
      </c>
      <c r="AM7" s="1">
        <f>AH7*optimize!$B$1+optimize!$B$2*(N7^2)</f>
        <v>0.91</v>
      </c>
    </row>
    <row r="8" ht="13.5" customHeight="1">
      <c r="A8" s="13" t="s">
        <v>53</v>
      </c>
      <c r="B8" s="13" t="s">
        <v>54</v>
      </c>
      <c r="C8" s="13" t="s">
        <v>41</v>
      </c>
      <c r="D8" s="13" t="s">
        <v>42</v>
      </c>
      <c r="E8" s="14">
        <v>-1.3</v>
      </c>
      <c r="F8" s="15">
        <v>13.4938125784779</v>
      </c>
      <c r="G8" s="1">
        <v>4.0</v>
      </c>
      <c r="H8" s="1">
        <v>1.0</v>
      </c>
      <c r="I8" s="1">
        <v>0.0</v>
      </c>
      <c r="J8" s="1">
        <v>40.0</v>
      </c>
      <c r="K8" s="1">
        <v>23.0</v>
      </c>
      <c r="L8" s="1">
        <v>38.0</v>
      </c>
      <c r="M8" s="1">
        <v>3.0</v>
      </c>
      <c r="N8" s="16">
        <v>6.0</v>
      </c>
      <c r="O8" s="6">
        <f t="shared" si="3"/>
        <v>0</v>
      </c>
      <c r="P8" s="6">
        <f t="shared" si="4"/>
        <v>1</v>
      </c>
      <c r="Q8" s="17">
        <f t="shared" si="5"/>
        <v>-130</v>
      </c>
      <c r="R8" s="1">
        <f t="shared" ref="R8:X8" si="22">IF(G9-G8&gt;0,1,0)</f>
        <v>0</v>
      </c>
      <c r="S8" s="1">
        <f t="shared" si="22"/>
        <v>1</v>
      </c>
      <c r="T8" s="1">
        <f t="shared" si="22"/>
        <v>0</v>
      </c>
      <c r="U8" s="1">
        <f t="shared" si="22"/>
        <v>0</v>
      </c>
      <c r="V8" s="1">
        <f t="shared" si="22"/>
        <v>0</v>
      </c>
      <c r="W8" s="1">
        <f t="shared" si="22"/>
        <v>0</v>
      </c>
      <c r="X8" s="1">
        <f t="shared" si="22"/>
        <v>0</v>
      </c>
      <c r="Y8" s="1">
        <f t="shared" ref="Y8:AE8" si="23">IF(G8-G7&gt;0,1,0)</f>
        <v>1</v>
      </c>
      <c r="Z8" s="1">
        <f t="shared" si="23"/>
        <v>0</v>
      </c>
      <c r="AA8" s="1">
        <f t="shared" si="23"/>
        <v>0</v>
      </c>
      <c r="AB8" s="1">
        <f t="shared" si="23"/>
        <v>0</v>
      </c>
      <c r="AC8" s="1">
        <f t="shared" si="23"/>
        <v>0</v>
      </c>
      <c r="AD8" s="1">
        <f t="shared" si="23"/>
        <v>0</v>
      </c>
      <c r="AE8" s="1">
        <f t="shared" si="23"/>
        <v>0</v>
      </c>
      <c r="AF8" s="6">
        <f t="shared" si="8"/>
        <v>0</v>
      </c>
      <c r="AG8" s="10">
        <f t="shared" si="9"/>
        <v>2</v>
      </c>
      <c r="AH8" s="1">
        <f t="shared" si="10"/>
        <v>0</v>
      </c>
      <c r="AI8" s="1">
        <f t="shared" si="11"/>
        <v>0</v>
      </c>
      <c r="AJ8" s="1">
        <f t="shared" si="12"/>
        <v>0</v>
      </c>
      <c r="AK8" s="1">
        <f t="shared" si="13"/>
        <v>1</v>
      </c>
      <c r="AL8" s="1">
        <f>AG8*optimize!$B$1+optimize!$B$2*(N8^2)</f>
        <v>38.76</v>
      </c>
      <c r="AM8" s="1">
        <f>AH8*optimize!$B$1+optimize!$B$2*(N8^2)</f>
        <v>32.76</v>
      </c>
    </row>
    <row r="9" ht="13.5" customHeight="1">
      <c r="A9" s="13" t="s">
        <v>55</v>
      </c>
      <c r="B9" s="13" t="s">
        <v>56</v>
      </c>
      <c r="C9" s="13" t="s">
        <v>41</v>
      </c>
      <c r="D9" s="13" t="s">
        <v>42</v>
      </c>
      <c r="E9" s="14">
        <v>3.54</v>
      </c>
      <c r="F9" s="15">
        <v>12.8562681341219</v>
      </c>
      <c r="G9" s="1">
        <v>3.0</v>
      </c>
      <c r="H9" s="1">
        <v>2.0</v>
      </c>
      <c r="I9" s="1">
        <v>0.0</v>
      </c>
      <c r="J9" s="1">
        <v>29.0</v>
      </c>
      <c r="K9" s="1">
        <v>21.0</v>
      </c>
      <c r="L9" s="1">
        <v>32.0</v>
      </c>
      <c r="M9" s="1">
        <v>3.0</v>
      </c>
      <c r="N9" s="16">
        <v>3.0</v>
      </c>
      <c r="O9" s="6">
        <f t="shared" si="3"/>
        <v>0</v>
      </c>
      <c r="P9" s="6">
        <f t="shared" si="4"/>
        <v>0</v>
      </c>
      <c r="Q9" s="17">
        <f t="shared" si="5"/>
        <v>354</v>
      </c>
      <c r="R9" s="1">
        <f t="shared" ref="R9:X9" si="24">IF(G10-G9&gt;0,1,0)</f>
        <v>0</v>
      </c>
      <c r="S9" s="1">
        <f t="shared" si="24"/>
        <v>0</v>
      </c>
      <c r="T9" s="1">
        <f t="shared" si="24"/>
        <v>0</v>
      </c>
      <c r="U9" s="1">
        <f t="shared" si="24"/>
        <v>1</v>
      </c>
      <c r="V9" s="1">
        <f t="shared" si="24"/>
        <v>1</v>
      </c>
      <c r="W9" s="1">
        <f t="shared" si="24"/>
        <v>0</v>
      </c>
      <c r="X9" s="1">
        <f t="shared" si="24"/>
        <v>0</v>
      </c>
      <c r="Y9" s="1">
        <f t="shared" ref="Y9:AE9" si="25">IF(G9-G8&gt;0,1,0)</f>
        <v>0</v>
      </c>
      <c r="Z9" s="1">
        <f t="shared" si="25"/>
        <v>1</v>
      </c>
      <c r="AA9" s="1">
        <f t="shared" si="25"/>
        <v>0</v>
      </c>
      <c r="AB9" s="1">
        <f t="shared" si="25"/>
        <v>0</v>
      </c>
      <c r="AC9" s="1">
        <f t="shared" si="25"/>
        <v>0</v>
      </c>
      <c r="AD9" s="1">
        <f t="shared" si="25"/>
        <v>0</v>
      </c>
      <c r="AE9" s="1">
        <f t="shared" si="25"/>
        <v>0</v>
      </c>
      <c r="AF9" s="6">
        <f t="shared" si="8"/>
        <v>0</v>
      </c>
      <c r="AG9" s="10">
        <f t="shared" si="9"/>
        <v>3</v>
      </c>
      <c r="AH9" s="1">
        <f t="shared" si="10"/>
        <v>0</v>
      </c>
      <c r="AI9" s="1">
        <f t="shared" si="11"/>
        <v>0</v>
      </c>
      <c r="AJ9" s="1">
        <f t="shared" si="12"/>
        <v>0</v>
      </c>
      <c r="AK9" s="1">
        <f t="shared" si="13"/>
        <v>1</v>
      </c>
      <c r="AL9" s="1">
        <f>AG9*optimize!$B$1+optimize!$B$2*(N9^2)</f>
        <v>17.19</v>
      </c>
      <c r="AM9" s="1">
        <f>AH9*optimize!$B$1+optimize!$B$2*(N9^2)</f>
        <v>8.19</v>
      </c>
    </row>
    <row r="10" ht="13.5" customHeight="1">
      <c r="A10" s="13" t="s">
        <v>57</v>
      </c>
      <c r="B10" s="13" t="s">
        <v>58</v>
      </c>
      <c r="C10" s="13" t="s">
        <v>41</v>
      </c>
      <c r="D10" s="13" t="s">
        <v>42</v>
      </c>
      <c r="E10" s="14">
        <v>-2.17</v>
      </c>
      <c r="F10" s="15">
        <v>11.7734963711866</v>
      </c>
      <c r="G10" s="1">
        <v>3.0</v>
      </c>
      <c r="H10" s="1">
        <v>2.0</v>
      </c>
      <c r="I10" s="1">
        <v>0.0</v>
      </c>
      <c r="J10" s="1">
        <v>42.0</v>
      </c>
      <c r="K10" s="1">
        <v>23.0</v>
      </c>
      <c r="L10" s="1">
        <v>28.0</v>
      </c>
      <c r="M10" s="1">
        <v>2.0</v>
      </c>
      <c r="N10" s="16">
        <v>3.0</v>
      </c>
      <c r="O10" s="6">
        <f t="shared" si="3"/>
        <v>0</v>
      </c>
      <c r="P10" s="6">
        <f t="shared" si="4"/>
        <v>1</v>
      </c>
      <c r="Q10" s="17">
        <f t="shared" si="5"/>
        <v>-217</v>
      </c>
      <c r="R10" s="1">
        <f t="shared" ref="R10:X10" si="26">IF(G11-G10&gt;0,1,0)</f>
        <v>0</v>
      </c>
      <c r="S10" s="1">
        <f t="shared" si="26"/>
        <v>1</v>
      </c>
      <c r="T10" s="1">
        <f t="shared" si="26"/>
        <v>0</v>
      </c>
      <c r="U10" s="1">
        <f t="shared" si="26"/>
        <v>0</v>
      </c>
      <c r="V10" s="1">
        <f t="shared" si="26"/>
        <v>1</v>
      </c>
      <c r="W10" s="1">
        <f t="shared" si="26"/>
        <v>0</v>
      </c>
      <c r="X10" s="1">
        <f t="shared" si="26"/>
        <v>0</v>
      </c>
      <c r="Y10" s="1">
        <f t="shared" ref="Y10:AE10" si="27">IF(G10-G9&gt;0,1,0)</f>
        <v>0</v>
      </c>
      <c r="Z10" s="1">
        <f t="shared" si="27"/>
        <v>0</v>
      </c>
      <c r="AA10" s="1">
        <f t="shared" si="27"/>
        <v>0</v>
      </c>
      <c r="AB10" s="1">
        <f t="shared" si="27"/>
        <v>1</v>
      </c>
      <c r="AC10" s="1">
        <f t="shared" si="27"/>
        <v>1</v>
      </c>
      <c r="AD10" s="1">
        <f t="shared" si="27"/>
        <v>0</v>
      </c>
      <c r="AE10" s="1">
        <f t="shared" si="27"/>
        <v>0</v>
      </c>
      <c r="AF10" s="6">
        <f t="shared" si="8"/>
        <v>0</v>
      </c>
      <c r="AG10" s="10">
        <f t="shared" si="9"/>
        <v>4</v>
      </c>
      <c r="AH10" s="1">
        <f t="shared" si="10"/>
        <v>0</v>
      </c>
      <c r="AI10" s="1">
        <f t="shared" si="11"/>
        <v>0</v>
      </c>
      <c r="AJ10" s="1">
        <f t="shared" si="12"/>
        <v>0</v>
      </c>
      <c r="AK10" s="1">
        <f t="shared" si="13"/>
        <v>1</v>
      </c>
      <c r="AL10" s="1">
        <f>AG10*optimize!$B$1+optimize!$B$2*(N10^2)</f>
        <v>20.19</v>
      </c>
      <c r="AM10" s="1">
        <f>AH10*optimize!$B$1+optimize!$B$2*(N10^2)</f>
        <v>8.19</v>
      </c>
    </row>
    <row r="11" ht="13.5" customHeight="1">
      <c r="A11" s="13" t="s">
        <v>59</v>
      </c>
      <c r="B11" s="13" t="s">
        <v>60</v>
      </c>
      <c r="C11" s="13" t="s">
        <v>41</v>
      </c>
      <c r="D11" s="13" t="s">
        <v>42</v>
      </c>
      <c r="E11" s="14">
        <v>0.45</v>
      </c>
      <c r="F11" s="15">
        <v>11.7023653794609</v>
      </c>
      <c r="G11" s="1">
        <v>0.0</v>
      </c>
      <c r="H11" s="1">
        <v>3.0</v>
      </c>
      <c r="I11" s="1">
        <v>0.0</v>
      </c>
      <c r="J11" s="1">
        <v>31.0</v>
      </c>
      <c r="K11" s="1">
        <v>28.0</v>
      </c>
      <c r="L11" s="1">
        <v>25.0</v>
      </c>
      <c r="M11" s="1">
        <v>2.0</v>
      </c>
      <c r="N11" s="16">
        <v>2.0</v>
      </c>
      <c r="O11" s="6">
        <f t="shared" si="3"/>
        <v>1</v>
      </c>
      <c r="P11" s="6">
        <f t="shared" si="4"/>
        <v>0</v>
      </c>
      <c r="Q11" s="17">
        <f t="shared" si="5"/>
        <v>45</v>
      </c>
      <c r="R11" s="1">
        <f t="shared" ref="R11:X11" si="28">IF(G12-G11&gt;0,1,0)</f>
        <v>1</v>
      </c>
      <c r="S11" s="1">
        <f t="shared" si="28"/>
        <v>0</v>
      </c>
      <c r="T11" s="1">
        <f t="shared" si="28"/>
        <v>0</v>
      </c>
      <c r="U11" s="1">
        <f t="shared" si="28"/>
        <v>0</v>
      </c>
      <c r="V11" s="1">
        <f t="shared" si="28"/>
        <v>0</v>
      </c>
      <c r="W11" s="1">
        <f t="shared" si="28"/>
        <v>0</v>
      </c>
      <c r="X11" s="1">
        <f t="shared" si="28"/>
        <v>0</v>
      </c>
      <c r="Y11" s="1">
        <f t="shared" ref="Y11:AE11" si="29">IF(G11-G10&gt;0,1,0)</f>
        <v>0</v>
      </c>
      <c r="Z11" s="1">
        <f t="shared" si="29"/>
        <v>1</v>
      </c>
      <c r="AA11" s="1">
        <f t="shared" si="29"/>
        <v>0</v>
      </c>
      <c r="AB11" s="1">
        <f t="shared" si="29"/>
        <v>0</v>
      </c>
      <c r="AC11" s="1">
        <f t="shared" si="29"/>
        <v>1</v>
      </c>
      <c r="AD11" s="1">
        <f t="shared" si="29"/>
        <v>0</v>
      </c>
      <c r="AE11" s="1">
        <f t="shared" si="29"/>
        <v>0</v>
      </c>
      <c r="AF11" s="6">
        <f t="shared" si="8"/>
        <v>0</v>
      </c>
      <c r="AG11" s="10">
        <f t="shared" si="9"/>
        <v>3</v>
      </c>
      <c r="AH11" s="1">
        <f t="shared" si="10"/>
        <v>0</v>
      </c>
      <c r="AI11" s="1">
        <f t="shared" si="11"/>
        <v>0</v>
      </c>
      <c r="AJ11" s="1">
        <f t="shared" si="12"/>
        <v>1</v>
      </c>
      <c r="AK11" s="1">
        <f t="shared" si="13"/>
        <v>0</v>
      </c>
      <c r="AL11" s="1">
        <f>AG11*optimize!$B$1+optimize!$B$2*(N11^2)</f>
        <v>12.64</v>
      </c>
      <c r="AM11" s="1">
        <f>AH11*optimize!$B$1+optimize!$B$2*(N11^2)</f>
        <v>3.64</v>
      </c>
    </row>
    <row r="12" ht="13.5" customHeight="1">
      <c r="A12" s="13" t="s">
        <v>61</v>
      </c>
      <c r="B12" s="13" t="s">
        <v>62</v>
      </c>
      <c r="C12" s="13" t="s">
        <v>41</v>
      </c>
      <c r="D12" s="13" t="s">
        <v>42</v>
      </c>
      <c r="E12" s="14">
        <v>-0.02</v>
      </c>
      <c r="F12" s="15">
        <v>12.7403509624208</v>
      </c>
      <c r="G12" s="1">
        <v>1.0</v>
      </c>
      <c r="H12" s="1">
        <v>1.0</v>
      </c>
      <c r="I12" s="1">
        <v>0.0</v>
      </c>
      <c r="J12" s="1">
        <v>23.0</v>
      </c>
      <c r="K12" s="1">
        <v>20.0</v>
      </c>
      <c r="L12" s="1">
        <v>24.0</v>
      </c>
      <c r="M12" s="1">
        <v>2.0</v>
      </c>
      <c r="N12" s="16">
        <v>2.0</v>
      </c>
      <c r="O12" s="6">
        <f t="shared" si="3"/>
        <v>1</v>
      </c>
      <c r="P12" s="6">
        <f t="shared" si="4"/>
        <v>1</v>
      </c>
      <c r="Q12" s="17">
        <f t="shared" si="5"/>
        <v>-2</v>
      </c>
      <c r="R12" s="1">
        <f t="shared" ref="R12:X12" si="30">IF(G13-G12&gt;0,1,0)</f>
        <v>0</v>
      </c>
      <c r="S12" s="1">
        <f t="shared" si="30"/>
        <v>0</v>
      </c>
      <c r="T12" s="1">
        <f t="shared" si="30"/>
        <v>0</v>
      </c>
      <c r="U12" s="1">
        <f t="shared" si="30"/>
        <v>1</v>
      </c>
      <c r="V12" s="1">
        <f t="shared" si="30"/>
        <v>1</v>
      </c>
      <c r="W12" s="1">
        <f t="shared" si="30"/>
        <v>0</v>
      </c>
      <c r="X12" s="1">
        <f t="shared" si="30"/>
        <v>1</v>
      </c>
      <c r="Y12" s="1">
        <f t="shared" ref="Y12:AE12" si="31">IF(G12-G11&gt;0,1,0)</f>
        <v>1</v>
      </c>
      <c r="Z12" s="1">
        <f t="shared" si="31"/>
        <v>0</v>
      </c>
      <c r="AA12" s="1">
        <f t="shared" si="31"/>
        <v>0</v>
      </c>
      <c r="AB12" s="1">
        <f t="shared" si="31"/>
        <v>0</v>
      </c>
      <c r="AC12" s="1">
        <f t="shared" si="31"/>
        <v>0</v>
      </c>
      <c r="AD12" s="1">
        <f t="shared" si="31"/>
        <v>0</v>
      </c>
      <c r="AE12" s="1">
        <f t="shared" si="31"/>
        <v>0</v>
      </c>
      <c r="AF12" s="6">
        <f t="shared" si="8"/>
        <v>0</v>
      </c>
      <c r="AG12" s="10">
        <f t="shared" si="9"/>
        <v>4</v>
      </c>
      <c r="AH12" s="1">
        <f t="shared" si="10"/>
        <v>0</v>
      </c>
      <c r="AI12" s="1">
        <f t="shared" si="11"/>
        <v>0</v>
      </c>
      <c r="AJ12" s="1">
        <f t="shared" si="12"/>
        <v>0</v>
      </c>
      <c r="AK12" s="1">
        <f t="shared" si="13"/>
        <v>0</v>
      </c>
      <c r="AL12" s="1">
        <f>AG12*optimize!$B$1+optimize!$B$2*(N12^2)</f>
        <v>15.64</v>
      </c>
      <c r="AM12" s="1">
        <f>AH12*optimize!$B$1+optimize!$B$2*(N12^2)</f>
        <v>3.64</v>
      </c>
    </row>
    <row r="13" ht="13.5" customHeight="1">
      <c r="A13" s="13" t="s">
        <v>63</v>
      </c>
      <c r="B13" s="13" t="s">
        <v>64</v>
      </c>
      <c r="C13" s="13" t="s">
        <v>41</v>
      </c>
      <c r="D13" s="13" t="s">
        <v>42</v>
      </c>
      <c r="E13" s="14">
        <v>1.26</v>
      </c>
      <c r="F13" s="15">
        <v>13.9416743782322</v>
      </c>
      <c r="G13" s="1">
        <v>1.0</v>
      </c>
      <c r="H13" s="1">
        <v>1.0</v>
      </c>
      <c r="I13" s="1">
        <v>0.0</v>
      </c>
      <c r="J13" s="1">
        <v>40.0</v>
      </c>
      <c r="K13" s="1">
        <v>22.0</v>
      </c>
      <c r="L13" s="1">
        <v>22.0</v>
      </c>
      <c r="M13" s="1">
        <v>3.0</v>
      </c>
      <c r="N13" s="16">
        <v>2.0</v>
      </c>
      <c r="O13" s="6">
        <f t="shared" si="3"/>
        <v>0</v>
      </c>
      <c r="P13" s="6">
        <f t="shared" si="4"/>
        <v>0</v>
      </c>
      <c r="Q13" s="17">
        <f t="shared" si="5"/>
        <v>126</v>
      </c>
      <c r="R13" s="1">
        <f t="shared" ref="R13:X13" si="32">IF(G14-G13&gt;0,1,0)</f>
        <v>1</v>
      </c>
      <c r="S13" s="1">
        <f t="shared" si="32"/>
        <v>1</v>
      </c>
      <c r="T13" s="1">
        <f t="shared" si="32"/>
        <v>1</v>
      </c>
      <c r="U13" s="1">
        <f t="shared" si="32"/>
        <v>0</v>
      </c>
      <c r="V13" s="1">
        <f t="shared" si="32"/>
        <v>0</v>
      </c>
      <c r="W13" s="1">
        <f t="shared" si="32"/>
        <v>0</v>
      </c>
      <c r="X13" s="1">
        <f t="shared" si="32"/>
        <v>0</v>
      </c>
      <c r="Y13" s="1">
        <f t="shared" ref="Y13:AE13" si="33">IF(G13-G12&gt;0,1,0)</f>
        <v>0</v>
      </c>
      <c r="Z13" s="1">
        <f t="shared" si="33"/>
        <v>0</v>
      </c>
      <c r="AA13" s="1">
        <f t="shared" si="33"/>
        <v>0</v>
      </c>
      <c r="AB13" s="1">
        <f t="shared" si="33"/>
        <v>1</v>
      </c>
      <c r="AC13" s="1">
        <f t="shared" si="33"/>
        <v>1</v>
      </c>
      <c r="AD13" s="1">
        <f t="shared" si="33"/>
        <v>0</v>
      </c>
      <c r="AE13" s="1">
        <f t="shared" si="33"/>
        <v>1</v>
      </c>
      <c r="AF13" s="6">
        <f t="shared" si="8"/>
        <v>1</v>
      </c>
      <c r="AG13" s="10">
        <f t="shared" si="9"/>
        <v>6</v>
      </c>
      <c r="AH13" s="1">
        <f t="shared" si="10"/>
        <v>0</v>
      </c>
      <c r="AI13" s="1">
        <f t="shared" si="11"/>
        <v>0</v>
      </c>
      <c r="AJ13" s="1">
        <f t="shared" si="12"/>
        <v>0</v>
      </c>
      <c r="AK13" s="1">
        <f t="shared" si="13"/>
        <v>0</v>
      </c>
      <c r="AL13" s="1">
        <f>AG13*optimize!$B$1+optimize!$B$2*(N13^2)</f>
        <v>21.64</v>
      </c>
      <c r="AM13" s="1">
        <f>AH13*optimize!$B$1+optimize!$B$2*(N13^2)</f>
        <v>3.64</v>
      </c>
    </row>
    <row r="14" ht="13.5" customHeight="1">
      <c r="A14" s="13" t="s">
        <v>65</v>
      </c>
      <c r="B14" s="13" t="s">
        <v>66</v>
      </c>
      <c r="C14" s="13" t="s">
        <v>41</v>
      </c>
      <c r="D14" s="13" t="s">
        <v>42</v>
      </c>
      <c r="E14" s="14">
        <v>-0.22</v>
      </c>
      <c r="F14" s="15">
        <v>13.8441985747562</v>
      </c>
      <c r="G14" s="1">
        <v>3.0</v>
      </c>
      <c r="H14" s="1">
        <v>2.0</v>
      </c>
      <c r="I14" s="1">
        <v>0.5</v>
      </c>
      <c r="J14" s="1">
        <v>32.0</v>
      </c>
      <c r="K14" s="1">
        <v>22.0</v>
      </c>
      <c r="L14" s="1">
        <v>20.0</v>
      </c>
      <c r="M14" s="1">
        <v>2.0</v>
      </c>
      <c r="N14" s="16">
        <v>3.0</v>
      </c>
      <c r="O14" s="6">
        <f t="shared" si="3"/>
        <v>1</v>
      </c>
      <c r="P14" s="6">
        <f t="shared" si="4"/>
        <v>1</v>
      </c>
      <c r="Q14" s="17">
        <f t="shared" si="5"/>
        <v>-22</v>
      </c>
      <c r="R14" s="1">
        <f t="shared" ref="R14:X14" si="34">IF(G15-G14&gt;0,1,0)</f>
        <v>0</v>
      </c>
      <c r="S14" s="1">
        <f t="shared" si="34"/>
        <v>1</v>
      </c>
      <c r="T14" s="1">
        <f t="shared" si="34"/>
        <v>1</v>
      </c>
      <c r="U14" s="1">
        <f t="shared" si="34"/>
        <v>0</v>
      </c>
      <c r="V14" s="1">
        <f t="shared" si="34"/>
        <v>1</v>
      </c>
      <c r="W14" s="1">
        <f t="shared" si="34"/>
        <v>0</v>
      </c>
      <c r="X14" s="1">
        <f t="shared" si="34"/>
        <v>0</v>
      </c>
      <c r="Y14" s="1">
        <f t="shared" ref="Y14:AE14" si="35">IF(G14-G13&gt;0,1,0)</f>
        <v>1</v>
      </c>
      <c r="Z14" s="1">
        <f t="shared" si="35"/>
        <v>1</v>
      </c>
      <c r="AA14" s="1">
        <f t="shared" si="35"/>
        <v>1</v>
      </c>
      <c r="AB14" s="1">
        <f t="shared" si="35"/>
        <v>0</v>
      </c>
      <c r="AC14" s="1">
        <f t="shared" si="35"/>
        <v>0</v>
      </c>
      <c r="AD14" s="1">
        <f t="shared" si="35"/>
        <v>0</v>
      </c>
      <c r="AE14" s="1">
        <f t="shared" si="35"/>
        <v>0</v>
      </c>
      <c r="AF14" s="6">
        <f t="shared" si="8"/>
        <v>1</v>
      </c>
      <c r="AG14" s="10">
        <f t="shared" si="9"/>
        <v>6</v>
      </c>
      <c r="AH14" s="1">
        <f t="shared" si="10"/>
        <v>1</v>
      </c>
      <c r="AI14" s="1">
        <f t="shared" si="11"/>
        <v>0</v>
      </c>
      <c r="AJ14" s="1">
        <f t="shared" si="12"/>
        <v>0</v>
      </c>
      <c r="AK14" s="1">
        <f t="shared" si="13"/>
        <v>0</v>
      </c>
      <c r="AL14" s="1">
        <f>AG14*optimize!$B$1+optimize!$B$2*(N14^2)</f>
        <v>26.19</v>
      </c>
      <c r="AM14" s="1">
        <f>AH14*optimize!$B$1+optimize!$B$2*(N14^2)</f>
        <v>11.19</v>
      </c>
    </row>
    <row r="15" ht="13.5" customHeight="1">
      <c r="A15" s="13" t="s">
        <v>67</v>
      </c>
      <c r="B15" s="13" t="s">
        <v>68</v>
      </c>
      <c r="C15" s="13" t="s">
        <v>41</v>
      </c>
      <c r="D15" s="13" t="s">
        <v>42</v>
      </c>
      <c r="E15" s="14">
        <v>1.28</v>
      </c>
      <c r="F15" s="15">
        <v>13.8916192359067</v>
      </c>
      <c r="G15" s="1">
        <v>0.0</v>
      </c>
      <c r="H15" s="1">
        <v>3.0</v>
      </c>
      <c r="I15" s="1">
        <v>1.0</v>
      </c>
      <c r="J15" s="1">
        <v>25.0</v>
      </c>
      <c r="K15" s="1">
        <v>26.0</v>
      </c>
      <c r="L15" s="1">
        <v>18.0</v>
      </c>
      <c r="M15" s="1">
        <v>2.0</v>
      </c>
      <c r="N15" s="16">
        <v>2.0</v>
      </c>
      <c r="O15" s="6">
        <f t="shared" si="3"/>
        <v>1</v>
      </c>
      <c r="P15" s="6">
        <f t="shared" si="4"/>
        <v>1</v>
      </c>
      <c r="Q15" s="17">
        <f t="shared" si="5"/>
        <v>128</v>
      </c>
      <c r="R15" s="1">
        <f t="shared" ref="R15:X15" si="36">IF(G16-G15&gt;0,1,0)</f>
        <v>1</v>
      </c>
      <c r="S15" s="1">
        <f t="shared" si="36"/>
        <v>0</v>
      </c>
      <c r="T15" s="1">
        <f t="shared" si="36"/>
        <v>0</v>
      </c>
      <c r="U15" s="1">
        <f t="shared" si="36"/>
        <v>1</v>
      </c>
      <c r="V15" s="1">
        <f t="shared" si="36"/>
        <v>1</v>
      </c>
      <c r="W15" s="1">
        <f t="shared" si="36"/>
        <v>1</v>
      </c>
      <c r="X15" s="1">
        <f t="shared" si="36"/>
        <v>0</v>
      </c>
      <c r="Y15" s="1">
        <f t="shared" ref="Y15:AE15" si="37">IF(G15-G14&gt;0,1,0)</f>
        <v>0</v>
      </c>
      <c r="Z15" s="1">
        <f t="shared" si="37"/>
        <v>1</v>
      </c>
      <c r="AA15" s="1">
        <f t="shared" si="37"/>
        <v>1</v>
      </c>
      <c r="AB15" s="1">
        <f t="shared" si="37"/>
        <v>0</v>
      </c>
      <c r="AC15" s="1">
        <f t="shared" si="37"/>
        <v>1</v>
      </c>
      <c r="AD15" s="1">
        <f t="shared" si="37"/>
        <v>0</v>
      </c>
      <c r="AE15" s="1">
        <f t="shared" si="37"/>
        <v>0</v>
      </c>
      <c r="AF15" s="6">
        <f t="shared" si="8"/>
        <v>1</v>
      </c>
      <c r="AG15" s="10">
        <f t="shared" si="9"/>
        <v>7</v>
      </c>
      <c r="AH15" s="1">
        <f t="shared" si="10"/>
        <v>1</v>
      </c>
      <c r="AI15" s="1">
        <f t="shared" si="11"/>
        <v>0</v>
      </c>
      <c r="AJ15" s="1">
        <f t="shared" si="12"/>
        <v>0</v>
      </c>
      <c r="AK15" s="1">
        <f t="shared" si="13"/>
        <v>0</v>
      </c>
      <c r="AL15" s="1">
        <f>AG15*optimize!$B$1+optimize!$B$2*(N15^2)</f>
        <v>24.64</v>
      </c>
      <c r="AM15" s="1">
        <f>AH15*optimize!$B$1+optimize!$B$2*(N15^2)</f>
        <v>6.64</v>
      </c>
    </row>
    <row r="16" ht="13.5" customHeight="1">
      <c r="A16" s="13" t="s">
        <v>69</v>
      </c>
      <c r="B16" s="13" t="s">
        <v>70</v>
      </c>
      <c r="C16" s="13" t="s">
        <v>41</v>
      </c>
      <c r="D16" s="13" t="s">
        <v>42</v>
      </c>
      <c r="E16" s="14">
        <v>4.05</v>
      </c>
      <c r="F16" s="15">
        <v>14.77417042954</v>
      </c>
      <c r="G16" s="1">
        <v>1.0</v>
      </c>
      <c r="H16" s="1">
        <v>2.0</v>
      </c>
      <c r="I16" s="1">
        <v>0.5</v>
      </c>
      <c r="J16" s="1">
        <v>47.0</v>
      </c>
      <c r="K16" s="1">
        <v>28.0</v>
      </c>
      <c r="L16" s="1">
        <v>20.0</v>
      </c>
      <c r="M16" s="1">
        <v>1.0</v>
      </c>
      <c r="N16" s="16">
        <v>2.0</v>
      </c>
      <c r="O16" s="6">
        <f t="shared" si="3"/>
        <v>0</v>
      </c>
      <c r="P16" s="6">
        <f t="shared" si="4"/>
        <v>0</v>
      </c>
      <c r="Q16" s="17">
        <f t="shared" si="5"/>
        <v>405</v>
      </c>
      <c r="R16" s="1">
        <f t="shared" ref="R16:X16" si="38">IF(G17-G16&gt;0,1,0)</f>
        <v>0</v>
      </c>
      <c r="S16" s="1">
        <f t="shared" si="38"/>
        <v>0</v>
      </c>
      <c r="T16" s="1">
        <f t="shared" si="38"/>
        <v>0</v>
      </c>
      <c r="U16" s="1">
        <f t="shared" si="38"/>
        <v>0</v>
      </c>
      <c r="V16" s="1">
        <f t="shared" si="38"/>
        <v>0</v>
      </c>
      <c r="W16" s="1">
        <f t="shared" si="38"/>
        <v>0</v>
      </c>
      <c r="X16" s="1">
        <f t="shared" si="38"/>
        <v>0</v>
      </c>
      <c r="Y16" s="1">
        <f t="shared" ref="Y16:AE16" si="39">IF(G16-G15&gt;0,1,0)</f>
        <v>1</v>
      </c>
      <c r="Z16" s="1">
        <f t="shared" si="39"/>
        <v>0</v>
      </c>
      <c r="AA16" s="1">
        <f t="shared" si="39"/>
        <v>0</v>
      </c>
      <c r="AB16" s="1">
        <f t="shared" si="39"/>
        <v>1</v>
      </c>
      <c r="AC16" s="1">
        <f t="shared" si="39"/>
        <v>1</v>
      </c>
      <c r="AD16" s="1">
        <f t="shared" si="39"/>
        <v>1</v>
      </c>
      <c r="AE16" s="1">
        <f t="shared" si="39"/>
        <v>0</v>
      </c>
      <c r="AF16" s="6">
        <f t="shared" si="8"/>
        <v>0</v>
      </c>
      <c r="AG16" s="10">
        <f t="shared" si="9"/>
        <v>4</v>
      </c>
      <c r="AH16" s="1">
        <f t="shared" si="10"/>
        <v>0</v>
      </c>
      <c r="AI16" s="1">
        <f t="shared" si="11"/>
        <v>0</v>
      </c>
      <c r="AJ16" s="1">
        <f t="shared" si="12"/>
        <v>0</v>
      </c>
      <c r="AK16" s="1">
        <f t="shared" si="13"/>
        <v>0</v>
      </c>
      <c r="AL16" s="1">
        <f>AG16*optimize!$B$1+optimize!$B$2*(N16^2)</f>
        <v>15.64</v>
      </c>
      <c r="AM16" s="1">
        <f>AH16*optimize!$B$1+optimize!$B$2*(N16^2)</f>
        <v>3.64</v>
      </c>
    </row>
    <row r="17" ht="13.5" customHeight="1">
      <c r="A17" s="13" t="s">
        <v>71</v>
      </c>
      <c r="B17" s="13" t="s">
        <v>72</v>
      </c>
      <c r="C17" s="13" t="s">
        <v>41</v>
      </c>
      <c r="D17" s="13" t="s">
        <v>42</v>
      </c>
      <c r="E17" s="14">
        <v>3.32</v>
      </c>
      <c r="F17" s="15">
        <v>14.1471639098841</v>
      </c>
      <c r="G17" s="1">
        <v>1.0</v>
      </c>
      <c r="H17" s="1">
        <v>0.0</v>
      </c>
      <c r="I17" s="1">
        <v>0.5</v>
      </c>
      <c r="J17" s="1">
        <v>29.0</v>
      </c>
      <c r="K17" s="1">
        <v>20.0</v>
      </c>
      <c r="L17" s="1">
        <v>19.0</v>
      </c>
      <c r="M17" s="1">
        <v>0.5</v>
      </c>
      <c r="N17" s="16">
        <v>1.0</v>
      </c>
      <c r="O17" s="6">
        <f t="shared" si="3"/>
        <v>0</v>
      </c>
      <c r="P17" s="6">
        <f t="shared" si="4"/>
        <v>0</v>
      </c>
      <c r="Q17" s="17">
        <f t="shared" si="5"/>
        <v>332</v>
      </c>
      <c r="R17" s="1">
        <f t="shared" ref="R17:X17" si="40">IF(G18-G17&gt;0,1,0)</f>
        <v>0</v>
      </c>
      <c r="S17" s="1">
        <f t="shared" si="40"/>
        <v>1</v>
      </c>
      <c r="T17" s="1">
        <f t="shared" si="40"/>
        <v>0</v>
      </c>
      <c r="U17" s="1">
        <f t="shared" si="40"/>
        <v>0</v>
      </c>
      <c r="V17" s="1">
        <f t="shared" si="40"/>
        <v>0</v>
      </c>
      <c r="W17" s="1">
        <f t="shared" si="40"/>
        <v>0</v>
      </c>
      <c r="X17" s="1">
        <f t="shared" si="40"/>
        <v>1</v>
      </c>
      <c r="Y17" s="1">
        <f t="shared" ref="Y17:AE17" si="41">IF(G17-G16&gt;0,1,0)</f>
        <v>0</v>
      </c>
      <c r="Z17" s="1">
        <f t="shared" si="41"/>
        <v>0</v>
      </c>
      <c r="AA17" s="1">
        <f t="shared" si="41"/>
        <v>0</v>
      </c>
      <c r="AB17" s="1">
        <f t="shared" si="41"/>
        <v>0</v>
      </c>
      <c r="AC17" s="1">
        <f t="shared" si="41"/>
        <v>0</v>
      </c>
      <c r="AD17" s="1">
        <f t="shared" si="41"/>
        <v>0</v>
      </c>
      <c r="AE17" s="1">
        <f t="shared" si="41"/>
        <v>0</v>
      </c>
      <c r="AF17" s="6">
        <f t="shared" si="8"/>
        <v>0</v>
      </c>
      <c r="AG17" s="10">
        <f t="shared" si="9"/>
        <v>2</v>
      </c>
      <c r="AH17" s="1">
        <f t="shared" si="10"/>
        <v>0</v>
      </c>
      <c r="AI17" s="1">
        <f t="shared" si="11"/>
        <v>0</v>
      </c>
      <c r="AJ17" s="1">
        <f t="shared" si="12"/>
        <v>0</v>
      </c>
      <c r="AK17" s="1">
        <f t="shared" si="13"/>
        <v>0</v>
      </c>
      <c r="AL17" s="1">
        <f>AG17*optimize!$B$1+optimize!$B$2*(N17^2)</f>
        <v>6.91</v>
      </c>
      <c r="AM17" s="1">
        <f>AH17*optimize!$B$1+optimize!$B$2*(N17^2)</f>
        <v>0.91</v>
      </c>
    </row>
    <row r="18" ht="13.5" customHeight="1">
      <c r="A18" s="13" t="s">
        <v>73</v>
      </c>
      <c r="B18" s="13" t="s">
        <v>74</v>
      </c>
      <c r="C18" s="13" t="s">
        <v>41</v>
      </c>
      <c r="D18" s="13" t="s">
        <v>42</v>
      </c>
      <c r="E18" s="14">
        <v>-0.85</v>
      </c>
      <c r="F18" s="15">
        <v>11.8946825052377</v>
      </c>
      <c r="G18" s="1">
        <v>0.0</v>
      </c>
      <c r="H18" s="1">
        <v>1.0</v>
      </c>
      <c r="I18" s="1">
        <v>0.0</v>
      </c>
      <c r="J18" s="1">
        <v>25.0</v>
      </c>
      <c r="K18" s="1">
        <v>16.0</v>
      </c>
      <c r="L18" s="1">
        <v>17.0</v>
      </c>
      <c r="M18" s="1">
        <v>1.0</v>
      </c>
      <c r="N18" s="16">
        <v>0.5</v>
      </c>
      <c r="O18" s="6">
        <f t="shared" si="3"/>
        <v>0</v>
      </c>
      <c r="P18" s="6">
        <f t="shared" si="4"/>
        <v>1</v>
      </c>
      <c r="Q18" s="17">
        <f t="shared" si="5"/>
        <v>-85</v>
      </c>
      <c r="R18" s="1">
        <f t="shared" ref="R18:X18" si="42">IF(G19-G18&gt;0,1,0)</f>
        <v>1</v>
      </c>
      <c r="S18" s="1">
        <f t="shared" si="42"/>
        <v>1</v>
      </c>
      <c r="T18" s="1">
        <f t="shared" si="42"/>
        <v>1</v>
      </c>
      <c r="U18" s="1">
        <f t="shared" si="42"/>
        <v>1</v>
      </c>
      <c r="V18" s="1">
        <f t="shared" si="42"/>
        <v>1</v>
      </c>
      <c r="W18" s="1">
        <f t="shared" si="42"/>
        <v>0</v>
      </c>
      <c r="X18" s="1">
        <f t="shared" si="42"/>
        <v>1</v>
      </c>
      <c r="Y18" s="1">
        <f t="shared" ref="Y18:AE18" si="43">IF(G18-G17&gt;0,1,0)</f>
        <v>0</v>
      </c>
      <c r="Z18" s="1">
        <f t="shared" si="43"/>
        <v>1</v>
      </c>
      <c r="AA18" s="1">
        <f t="shared" si="43"/>
        <v>0</v>
      </c>
      <c r="AB18" s="1">
        <f t="shared" si="43"/>
        <v>0</v>
      </c>
      <c r="AC18" s="1">
        <f t="shared" si="43"/>
        <v>0</v>
      </c>
      <c r="AD18" s="1">
        <f t="shared" si="43"/>
        <v>0</v>
      </c>
      <c r="AE18" s="1">
        <f t="shared" si="43"/>
        <v>1</v>
      </c>
      <c r="AF18" s="6">
        <f t="shared" si="8"/>
        <v>1</v>
      </c>
      <c r="AG18" s="10">
        <f t="shared" si="9"/>
        <v>8</v>
      </c>
      <c r="AH18" s="1">
        <f t="shared" si="10"/>
        <v>0</v>
      </c>
      <c r="AI18" s="1">
        <f t="shared" si="11"/>
        <v>0</v>
      </c>
      <c r="AJ18" s="1">
        <f t="shared" si="12"/>
        <v>0</v>
      </c>
      <c r="AK18" s="1">
        <f t="shared" si="13"/>
        <v>0</v>
      </c>
      <c r="AL18" s="1">
        <f>AG18*optimize!$B$1+optimize!$B$2*(N18^2)</f>
        <v>24.2275</v>
      </c>
      <c r="AM18" s="1">
        <f>AH18*optimize!$B$1+optimize!$B$2*(N18^2)</f>
        <v>0.2275</v>
      </c>
    </row>
    <row r="19" ht="13.5" customHeight="1">
      <c r="A19" s="13" t="s">
        <v>75</v>
      </c>
      <c r="B19" s="13" t="s">
        <v>76</v>
      </c>
      <c r="C19" s="13" t="s">
        <v>41</v>
      </c>
      <c r="D19" s="13" t="s">
        <v>42</v>
      </c>
      <c r="E19" s="14">
        <v>1.0</v>
      </c>
      <c r="F19" s="15">
        <v>10.5879798424254</v>
      </c>
      <c r="G19" s="1">
        <v>3.0</v>
      </c>
      <c r="H19" s="1">
        <v>2.0</v>
      </c>
      <c r="I19" s="1">
        <v>0.5</v>
      </c>
      <c r="J19" s="1">
        <v>30.0</v>
      </c>
      <c r="K19" s="1">
        <v>19.0</v>
      </c>
      <c r="L19" s="1">
        <v>17.0</v>
      </c>
      <c r="M19" s="1">
        <v>2.0</v>
      </c>
      <c r="N19" s="16">
        <v>1.0</v>
      </c>
      <c r="O19" s="6">
        <f t="shared" si="3"/>
        <v>0</v>
      </c>
      <c r="P19" s="6">
        <f t="shared" si="4"/>
        <v>1</v>
      </c>
      <c r="Q19" s="17">
        <f t="shared" si="5"/>
        <v>100</v>
      </c>
      <c r="R19" s="1">
        <f t="shared" ref="R19:X19" si="44">IF(G20-G19&gt;0,1,0)</f>
        <v>1</v>
      </c>
      <c r="S19" s="1">
        <f t="shared" si="44"/>
        <v>0</v>
      </c>
      <c r="T19" s="1">
        <f t="shared" si="44"/>
        <v>0</v>
      </c>
      <c r="U19" s="1">
        <f t="shared" si="44"/>
        <v>1</v>
      </c>
      <c r="V19" s="1">
        <f t="shared" si="44"/>
        <v>0</v>
      </c>
      <c r="W19" s="1">
        <f t="shared" si="44"/>
        <v>0</v>
      </c>
      <c r="X19" s="1">
        <f t="shared" si="44"/>
        <v>0</v>
      </c>
      <c r="Y19" s="1">
        <f t="shared" ref="Y19:AE19" si="45">IF(G19-G18&gt;0,1,0)</f>
        <v>1</v>
      </c>
      <c r="Z19" s="1">
        <f t="shared" si="45"/>
        <v>1</v>
      </c>
      <c r="AA19" s="1">
        <f t="shared" si="45"/>
        <v>1</v>
      </c>
      <c r="AB19" s="1">
        <f t="shared" si="45"/>
        <v>1</v>
      </c>
      <c r="AC19" s="1">
        <f t="shared" si="45"/>
        <v>1</v>
      </c>
      <c r="AD19" s="1">
        <f t="shared" si="45"/>
        <v>0</v>
      </c>
      <c r="AE19" s="1">
        <f t="shared" si="45"/>
        <v>1</v>
      </c>
      <c r="AF19" s="6">
        <f t="shared" si="8"/>
        <v>1</v>
      </c>
      <c r="AG19" s="10">
        <f t="shared" si="9"/>
        <v>8</v>
      </c>
      <c r="AH19" s="1">
        <f t="shared" si="10"/>
        <v>0</v>
      </c>
      <c r="AI19" s="1">
        <f t="shared" si="11"/>
        <v>0</v>
      </c>
      <c r="AJ19" s="1">
        <f t="shared" si="12"/>
        <v>0</v>
      </c>
      <c r="AK19" s="1">
        <f t="shared" si="13"/>
        <v>1</v>
      </c>
      <c r="AL19" s="1">
        <f>AG19*optimize!$B$1+optimize!$B$2*(N19^2)</f>
        <v>24.91</v>
      </c>
      <c r="AM19" s="1">
        <f>AH19*optimize!$B$1+optimize!$B$2*(N19^2)</f>
        <v>0.91</v>
      </c>
    </row>
    <row r="20" ht="13.5" customHeight="1">
      <c r="A20" s="13" t="s">
        <v>77</v>
      </c>
      <c r="B20" s="13" t="s">
        <v>78</v>
      </c>
      <c r="C20" s="13" t="s">
        <v>41</v>
      </c>
      <c r="D20" s="13" t="s">
        <v>42</v>
      </c>
      <c r="E20" s="14">
        <v>4.67</v>
      </c>
      <c r="F20" s="15">
        <v>10.4957730012995</v>
      </c>
      <c r="G20" s="1">
        <v>4.0</v>
      </c>
      <c r="H20" s="1">
        <v>0.0</v>
      </c>
      <c r="I20" s="1">
        <v>0.0</v>
      </c>
      <c r="J20" s="1">
        <v>45.0</v>
      </c>
      <c r="K20" s="1">
        <v>14.0</v>
      </c>
      <c r="L20" s="1">
        <v>17.0</v>
      </c>
      <c r="M20" s="1">
        <v>2.0</v>
      </c>
      <c r="N20" s="16">
        <v>2.0</v>
      </c>
      <c r="O20" s="6">
        <f t="shared" si="3"/>
        <v>1</v>
      </c>
      <c r="P20" s="6">
        <f t="shared" si="4"/>
        <v>0</v>
      </c>
      <c r="Q20" s="17">
        <f t="shared" si="5"/>
        <v>467</v>
      </c>
      <c r="R20" s="1">
        <f t="shared" ref="R20:X20" si="46">IF(G21-G20&gt;0,1,0)</f>
        <v>0</v>
      </c>
      <c r="S20" s="1">
        <f t="shared" si="46"/>
        <v>1</v>
      </c>
      <c r="T20" s="1">
        <f t="shared" si="46"/>
        <v>0</v>
      </c>
      <c r="U20" s="1">
        <f t="shared" si="46"/>
        <v>0</v>
      </c>
      <c r="V20" s="1">
        <f t="shared" si="46"/>
        <v>1</v>
      </c>
      <c r="W20" s="1">
        <f t="shared" si="46"/>
        <v>1</v>
      </c>
      <c r="X20" s="1">
        <f t="shared" si="46"/>
        <v>1</v>
      </c>
      <c r="Y20" s="1">
        <f t="shared" ref="Y20:AE20" si="47">IF(G20-G19&gt;0,1,0)</f>
        <v>1</v>
      </c>
      <c r="Z20" s="1">
        <f t="shared" si="47"/>
        <v>0</v>
      </c>
      <c r="AA20" s="1">
        <f t="shared" si="47"/>
        <v>0</v>
      </c>
      <c r="AB20" s="1">
        <f t="shared" si="47"/>
        <v>1</v>
      </c>
      <c r="AC20" s="1">
        <f t="shared" si="47"/>
        <v>0</v>
      </c>
      <c r="AD20" s="1">
        <f t="shared" si="47"/>
        <v>0</v>
      </c>
      <c r="AE20" s="1">
        <f t="shared" si="47"/>
        <v>0</v>
      </c>
      <c r="AF20" s="6">
        <f t="shared" si="8"/>
        <v>1</v>
      </c>
      <c r="AG20" s="10">
        <f t="shared" si="9"/>
        <v>6</v>
      </c>
      <c r="AH20" s="1">
        <f t="shared" si="10"/>
        <v>1</v>
      </c>
      <c r="AI20" s="1">
        <f t="shared" si="11"/>
        <v>0</v>
      </c>
      <c r="AJ20" s="1">
        <f t="shared" si="12"/>
        <v>0</v>
      </c>
      <c r="AK20" s="1">
        <f t="shared" si="13"/>
        <v>1</v>
      </c>
      <c r="AL20" s="1">
        <f>AG20*optimize!$B$1+optimize!$B$2*(N20^2)</f>
        <v>21.64</v>
      </c>
      <c r="AM20" s="1">
        <f>AH20*optimize!$B$1+optimize!$B$2*(N20^2)</f>
        <v>6.64</v>
      </c>
    </row>
    <row r="21" ht="13.5" customHeight="1">
      <c r="A21" s="13" t="s">
        <v>79</v>
      </c>
      <c r="B21" s="13" t="s">
        <v>80</v>
      </c>
      <c r="C21" s="13" t="s">
        <v>41</v>
      </c>
      <c r="D21" s="13" t="s">
        <v>81</v>
      </c>
      <c r="E21" s="14">
        <v>0.19</v>
      </c>
      <c r="F21" s="15">
        <v>10.9436348010537</v>
      </c>
      <c r="G21" s="1">
        <v>3.0</v>
      </c>
      <c r="H21" s="1">
        <v>1.0</v>
      </c>
      <c r="I21" s="1">
        <v>0.0</v>
      </c>
      <c r="J21" s="1">
        <v>29.0</v>
      </c>
      <c r="K21" s="1">
        <v>21.0</v>
      </c>
      <c r="L21" s="1">
        <v>19.0</v>
      </c>
      <c r="M21" s="1">
        <v>4.0</v>
      </c>
      <c r="N21" s="16">
        <v>2.0</v>
      </c>
      <c r="O21" s="6">
        <f t="shared" si="3"/>
        <v>1</v>
      </c>
      <c r="P21" s="6">
        <f t="shared" si="4"/>
        <v>1</v>
      </c>
      <c r="Q21" s="17">
        <f t="shared" si="5"/>
        <v>19</v>
      </c>
      <c r="R21" s="1">
        <f t="shared" ref="R21:X21" si="48">IF(G22-G21&gt;0,1,0)</f>
        <v>0</v>
      </c>
      <c r="S21" s="1">
        <f t="shared" si="48"/>
        <v>1</v>
      </c>
      <c r="T21" s="1">
        <f t="shared" si="48"/>
        <v>1</v>
      </c>
      <c r="U21" s="1">
        <f t="shared" si="48"/>
        <v>0</v>
      </c>
      <c r="V21" s="1">
        <f t="shared" si="48"/>
        <v>0</v>
      </c>
      <c r="W21" s="1">
        <f t="shared" si="48"/>
        <v>1</v>
      </c>
      <c r="X21" s="1">
        <f t="shared" si="48"/>
        <v>0</v>
      </c>
      <c r="Y21" s="1">
        <f t="shared" ref="Y21:AE21" si="49">IF(G21-G20&gt;0,1,0)</f>
        <v>0</v>
      </c>
      <c r="Z21" s="1">
        <f t="shared" si="49"/>
        <v>1</v>
      </c>
      <c r="AA21" s="1">
        <f t="shared" si="49"/>
        <v>0</v>
      </c>
      <c r="AB21" s="1">
        <f t="shared" si="49"/>
        <v>0</v>
      </c>
      <c r="AC21" s="1">
        <f t="shared" si="49"/>
        <v>1</v>
      </c>
      <c r="AD21" s="1">
        <f t="shared" si="49"/>
        <v>1</v>
      </c>
      <c r="AE21" s="1">
        <f t="shared" si="49"/>
        <v>1</v>
      </c>
      <c r="AF21" s="6">
        <f t="shared" si="8"/>
        <v>1</v>
      </c>
      <c r="AG21" s="10">
        <f t="shared" si="9"/>
        <v>7</v>
      </c>
      <c r="AH21" s="1">
        <f t="shared" si="10"/>
        <v>1</v>
      </c>
      <c r="AI21" s="1">
        <f t="shared" si="11"/>
        <v>0</v>
      </c>
      <c r="AJ21" s="1">
        <f t="shared" si="12"/>
        <v>0</v>
      </c>
      <c r="AK21" s="1">
        <f t="shared" si="13"/>
        <v>1</v>
      </c>
      <c r="AL21" s="1">
        <f>AG21*optimize!$B$1+optimize!$B$2*(N21^2)</f>
        <v>24.64</v>
      </c>
      <c r="AM21" s="1">
        <f>AH21*optimize!$B$1+optimize!$B$2*(N21^2)</f>
        <v>6.64</v>
      </c>
    </row>
    <row r="22" ht="13.5" customHeight="1">
      <c r="A22" s="13" t="s">
        <v>82</v>
      </c>
      <c r="B22" s="13" t="s">
        <v>83</v>
      </c>
      <c r="C22" s="13" t="s">
        <v>41</v>
      </c>
      <c r="D22" s="13" t="s">
        <v>81</v>
      </c>
      <c r="E22" s="14">
        <v>1.94</v>
      </c>
      <c r="F22" s="15">
        <v>13.6308055995792</v>
      </c>
      <c r="G22" s="1">
        <v>2.0</v>
      </c>
      <c r="H22" s="1">
        <v>2.0</v>
      </c>
      <c r="I22" s="1">
        <v>0.5</v>
      </c>
      <c r="J22" s="1">
        <v>28.0</v>
      </c>
      <c r="K22" s="1">
        <v>18.0</v>
      </c>
      <c r="L22" s="1">
        <v>23.0</v>
      </c>
      <c r="M22" s="1">
        <v>1.0</v>
      </c>
      <c r="N22" s="16">
        <v>4.0</v>
      </c>
      <c r="O22" s="6">
        <f t="shared" si="3"/>
        <v>1</v>
      </c>
      <c r="P22" s="6">
        <f t="shared" si="4"/>
        <v>0</v>
      </c>
      <c r="Q22" s="17">
        <f t="shared" si="5"/>
        <v>194</v>
      </c>
      <c r="R22" s="1">
        <f t="shared" ref="R22:X22" si="50">IF(G23-G22&gt;0,1,0)</f>
        <v>1</v>
      </c>
      <c r="S22" s="1">
        <f t="shared" si="50"/>
        <v>1</v>
      </c>
      <c r="T22" s="1">
        <f t="shared" si="50"/>
        <v>0</v>
      </c>
      <c r="U22" s="1">
        <f t="shared" si="50"/>
        <v>1</v>
      </c>
      <c r="V22" s="1">
        <f t="shared" si="50"/>
        <v>1</v>
      </c>
      <c r="W22" s="1">
        <f t="shared" si="50"/>
        <v>1</v>
      </c>
      <c r="X22" s="1">
        <f t="shared" si="50"/>
        <v>1</v>
      </c>
      <c r="Y22" s="1">
        <f t="shared" ref="Y22:AE22" si="51">IF(G22-G21&gt;0,1,0)</f>
        <v>0</v>
      </c>
      <c r="Z22" s="1">
        <f t="shared" si="51"/>
        <v>1</v>
      </c>
      <c r="AA22" s="1">
        <f t="shared" si="51"/>
        <v>1</v>
      </c>
      <c r="AB22" s="1">
        <f t="shared" si="51"/>
        <v>0</v>
      </c>
      <c r="AC22" s="1">
        <f t="shared" si="51"/>
        <v>0</v>
      </c>
      <c r="AD22" s="1">
        <f t="shared" si="51"/>
        <v>1</v>
      </c>
      <c r="AE22" s="1">
        <f t="shared" si="51"/>
        <v>0</v>
      </c>
      <c r="AF22" s="6">
        <f t="shared" si="8"/>
        <v>1</v>
      </c>
      <c r="AG22" s="10">
        <f t="shared" si="9"/>
        <v>9</v>
      </c>
      <c r="AH22" s="1">
        <f t="shared" si="10"/>
        <v>1</v>
      </c>
      <c r="AI22" s="1">
        <f t="shared" si="11"/>
        <v>0</v>
      </c>
      <c r="AJ22" s="1">
        <f t="shared" si="12"/>
        <v>0</v>
      </c>
      <c r="AK22" s="1">
        <f t="shared" si="13"/>
        <v>1</v>
      </c>
      <c r="AL22" s="1">
        <f>AG22*optimize!$B$1+optimize!$B$2*(N22^2)</f>
        <v>41.56</v>
      </c>
      <c r="AM22" s="1">
        <f>AH22*optimize!$B$1+optimize!$B$2*(N22^2)</f>
        <v>17.56</v>
      </c>
    </row>
    <row r="23" ht="13.5" customHeight="1">
      <c r="A23" s="13" t="s">
        <v>84</v>
      </c>
      <c r="B23" s="13" t="s">
        <v>85</v>
      </c>
      <c r="C23" s="13" t="s">
        <v>41</v>
      </c>
      <c r="D23" s="13" t="s">
        <v>81</v>
      </c>
      <c r="E23" s="14">
        <v>-0.67</v>
      </c>
      <c r="F23" s="15">
        <v>17.8881271784195</v>
      </c>
      <c r="G23" s="1">
        <v>5.0</v>
      </c>
      <c r="H23" s="1">
        <v>5.0</v>
      </c>
      <c r="I23" s="1">
        <v>0.0</v>
      </c>
      <c r="J23" s="1">
        <v>32.0</v>
      </c>
      <c r="K23" s="1">
        <v>19.0</v>
      </c>
      <c r="L23" s="1">
        <v>28.0</v>
      </c>
      <c r="M23" s="1">
        <v>2.0</v>
      </c>
      <c r="N23" s="16">
        <v>1.0</v>
      </c>
      <c r="O23" s="6">
        <f t="shared" si="3"/>
        <v>1</v>
      </c>
      <c r="P23" s="6">
        <f t="shared" si="4"/>
        <v>1</v>
      </c>
      <c r="Q23" s="17">
        <f t="shared" si="5"/>
        <v>-67</v>
      </c>
      <c r="R23" s="1">
        <f t="shared" ref="R23:X23" si="52">IF(G24-G23&gt;0,1,0)</f>
        <v>0</v>
      </c>
      <c r="S23" s="1">
        <f t="shared" si="52"/>
        <v>0</v>
      </c>
      <c r="T23" s="1">
        <f t="shared" si="52"/>
        <v>1</v>
      </c>
      <c r="U23" s="1">
        <f t="shared" si="52"/>
        <v>0</v>
      </c>
      <c r="V23" s="1">
        <f t="shared" si="52"/>
        <v>1</v>
      </c>
      <c r="W23" s="1">
        <f t="shared" si="52"/>
        <v>1</v>
      </c>
      <c r="X23" s="1">
        <f t="shared" si="52"/>
        <v>1</v>
      </c>
      <c r="Y23" s="1">
        <f t="shared" ref="Y23:AE23" si="53">IF(G23-G22&gt;0,1,0)</f>
        <v>1</v>
      </c>
      <c r="Z23" s="1">
        <f t="shared" si="53"/>
        <v>1</v>
      </c>
      <c r="AA23" s="1">
        <f t="shared" si="53"/>
        <v>0</v>
      </c>
      <c r="AB23" s="1">
        <f t="shared" si="53"/>
        <v>1</v>
      </c>
      <c r="AC23" s="1">
        <f t="shared" si="53"/>
        <v>1</v>
      </c>
      <c r="AD23" s="1">
        <f t="shared" si="53"/>
        <v>1</v>
      </c>
      <c r="AE23" s="1">
        <f t="shared" si="53"/>
        <v>1</v>
      </c>
      <c r="AF23" s="6">
        <f t="shared" si="8"/>
        <v>1</v>
      </c>
      <c r="AG23" s="10">
        <f t="shared" si="9"/>
        <v>10</v>
      </c>
      <c r="AH23" s="1">
        <f t="shared" si="10"/>
        <v>1</v>
      </c>
      <c r="AI23" s="1">
        <f t="shared" si="11"/>
        <v>0</v>
      </c>
      <c r="AJ23" s="1">
        <f t="shared" si="12"/>
        <v>0</v>
      </c>
      <c r="AK23" s="1">
        <f t="shared" si="13"/>
        <v>1</v>
      </c>
      <c r="AL23" s="1">
        <f>AG23*optimize!$B$1+optimize!$B$2*(N23^2)</f>
        <v>30.91</v>
      </c>
      <c r="AM23" s="1">
        <f>AH23*optimize!$B$1+optimize!$B$2*(N23^2)</f>
        <v>3.91</v>
      </c>
    </row>
    <row r="24" ht="13.5" customHeight="1">
      <c r="A24" s="13" t="s">
        <v>86</v>
      </c>
      <c r="B24" s="13" t="s">
        <v>87</v>
      </c>
      <c r="C24" s="13" t="s">
        <v>41</v>
      </c>
      <c r="D24" s="13" t="s">
        <v>81</v>
      </c>
      <c r="E24" s="14">
        <v>3.74</v>
      </c>
      <c r="F24" s="15">
        <v>22.9884827332679</v>
      </c>
      <c r="G24" s="1">
        <v>5.0</v>
      </c>
      <c r="H24" s="1">
        <v>3.0</v>
      </c>
      <c r="I24" s="1">
        <v>0.5</v>
      </c>
      <c r="J24" s="1">
        <v>28.0</v>
      </c>
      <c r="K24" s="1">
        <v>22.0</v>
      </c>
      <c r="L24" s="1">
        <v>34.0</v>
      </c>
      <c r="M24" s="1">
        <v>3.0</v>
      </c>
      <c r="N24" s="16">
        <v>2.0</v>
      </c>
      <c r="O24" s="6">
        <f t="shared" si="3"/>
        <v>1</v>
      </c>
      <c r="P24" s="6">
        <f t="shared" si="4"/>
        <v>1</v>
      </c>
      <c r="Q24" s="17">
        <f t="shared" si="5"/>
        <v>374</v>
      </c>
      <c r="R24" s="1">
        <f t="shared" ref="R24:X24" si="54">IF(G25-G24&gt;0,1,0)</f>
        <v>0</v>
      </c>
      <c r="S24" s="1">
        <f t="shared" si="54"/>
        <v>0</v>
      </c>
      <c r="T24" s="1">
        <f t="shared" si="54"/>
        <v>0</v>
      </c>
      <c r="U24" s="1">
        <f t="shared" si="54"/>
        <v>1</v>
      </c>
      <c r="V24" s="1">
        <f t="shared" si="54"/>
        <v>0</v>
      </c>
      <c r="W24" s="1">
        <f t="shared" si="54"/>
        <v>0</v>
      </c>
      <c r="X24" s="1">
        <f t="shared" si="54"/>
        <v>0</v>
      </c>
      <c r="Y24" s="1">
        <f t="shared" ref="Y24:AE24" si="55">IF(G24-G23&gt;0,1,0)</f>
        <v>0</v>
      </c>
      <c r="Z24" s="1">
        <f t="shared" si="55"/>
        <v>0</v>
      </c>
      <c r="AA24" s="1">
        <f t="shared" si="55"/>
        <v>1</v>
      </c>
      <c r="AB24" s="1">
        <f t="shared" si="55"/>
        <v>0</v>
      </c>
      <c r="AC24" s="1">
        <f t="shared" si="55"/>
        <v>1</v>
      </c>
      <c r="AD24" s="1">
        <f t="shared" si="55"/>
        <v>1</v>
      </c>
      <c r="AE24" s="1">
        <f t="shared" si="55"/>
        <v>1</v>
      </c>
      <c r="AF24" s="6">
        <f t="shared" si="8"/>
        <v>0</v>
      </c>
      <c r="AG24" s="10">
        <f t="shared" si="9"/>
        <v>5</v>
      </c>
      <c r="AH24" s="1">
        <f t="shared" si="10"/>
        <v>0</v>
      </c>
      <c r="AI24" s="1">
        <f t="shared" si="11"/>
        <v>0</v>
      </c>
      <c r="AJ24" s="1">
        <f t="shared" si="12"/>
        <v>0</v>
      </c>
      <c r="AK24" s="1">
        <f t="shared" si="13"/>
        <v>1</v>
      </c>
      <c r="AL24" s="1">
        <f>AG24*optimize!$B$1+optimize!$B$2*(N24^2)</f>
        <v>18.64</v>
      </c>
      <c r="AM24" s="1">
        <f>AH24*optimize!$B$1+optimize!$B$2*(N24^2)</f>
        <v>3.64</v>
      </c>
    </row>
    <row r="25" ht="13.5" customHeight="1">
      <c r="A25" s="13" t="s">
        <v>88</v>
      </c>
      <c r="B25" s="13" t="s">
        <v>89</v>
      </c>
      <c r="C25" s="13" t="s">
        <v>41</v>
      </c>
      <c r="D25" s="13" t="s">
        <v>81</v>
      </c>
      <c r="E25" s="14">
        <v>6.46</v>
      </c>
      <c r="F25" s="15">
        <v>25.7915707034945</v>
      </c>
      <c r="G25" s="1">
        <v>2.0</v>
      </c>
      <c r="H25" s="1">
        <v>2.0</v>
      </c>
      <c r="I25" s="1">
        <v>0.0</v>
      </c>
      <c r="J25" s="1">
        <v>36.0</v>
      </c>
      <c r="K25" s="1">
        <v>18.0</v>
      </c>
      <c r="L25" s="1">
        <v>31.0</v>
      </c>
      <c r="M25" s="1">
        <v>2.0</v>
      </c>
      <c r="N25" s="16">
        <v>3.0</v>
      </c>
      <c r="O25" s="6">
        <f t="shared" si="3"/>
        <v>1</v>
      </c>
      <c r="P25" s="6">
        <f t="shared" si="4"/>
        <v>1</v>
      </c>
      <c r="Q25" s="17">
        <f t="shared" si="5"/>
        <v>646</v>
      </c>
      <c r="R25" s="1">
        <f t="shared" ref="R25:X25" si="56">IF(G26-G25&gt;0,1,0)</f>
        <v>1</v>
      </c>
      <c r="S25" s="1">
        <f t="shared" si="56"/>
        <v>1</v>
      </c>
      <c r="T25" s="1">
        <f t="shared" si="56"/>
        <v>0</v>
      </c>
      <c r="U25" s="1">
        <f t="shared" si="56"/>
        <v>0</v>
      </c>
      <c r="V25" s="1">
        <f t="shared" si="56"/>
        <v>0</v>
      </c>
      <c r="W25" s="1">
        <f t="shared" si="56"/>
        <v>0</v>
      </c>
      <c r="X25" s="1">
        <f t="shared" si="56"/>
        <v>1</v>
      </c>
      <c r="Y25" s="1">
        <f t="shared" ref="Y25:AE25" si="57">IF(G25-G24&gt;0,1,0)</f>
        <v>0</v>
      </c>
      <c r="Z25" s="1">
        <f t="shared" si="57"/>
        <v>0</v>
      </c>
      <c r="AA25" s="1">
        <f t="shared" si="57"/>
        <v>0</v>
      </c>
      <c r="AB25" s="1">
        <f t="shared" si="57"/>
        <v>1</v>
      </c>
      <c r="AC25" s="1">
        <f t="shared" si="57"/>
        <v>0</v>
      </c>
      <c r="AD25" s="1">
        <f t="shared" si="57"/>
        <v>0</v>
      </c>
      <c r="AE25" s="1">
        <f t="shared" si="57"/>
        <v>0</v>
      </c>
      <c r="AF25" s="6">
        <f t="shared" si="8"/>
        <v>0</v>
      </c>
      <c r="AG25" s="10">
        <f t="shared" si="9"/>
        <v>4</v>
      </c>
      <c r="AH25" s="1">
        <f t="shared" si="10"/>
        <v>0</v>
      </c>
      <c r="AI25" s="1">
        <f t="shared" si="11"/>
        <v>0</v>
      </c>
      <c r="AJ25" s="1">
        <f t="shared" si="12"/>
        <v>0</v>
      </c>
      <c r="AK25" s="1">
        <f t="shared" si="13"/>
        <v>1</v>
      </c>
      <c r="AL25" s="1">
        <f>AG25*optimize!$B$1+optimize!$B$2*(N25^2)</f>
        <v>20.19</v>
      </c>
      <c r="AM25" s="1">
        <f>AH25*optimize!$B$1+optimize!$B$2*(N25^2)</f>
        <v>8.19</v>
      </c>
    </row>
    <row r="26" ht="13.5" customHeight="1">
      <c r="A26" s="13" t="s">
        <v>90</v>
      </c>
      <c r="B26" s="13" t="s">
        <v>91</v>
      </c>
      <c r="C26" s="13" t="s">
        <v>41</v>
      </c>
      <c r="D26" s="13" t="s">
        <v>81</v>
      </c>
      <c r="E26" s="14">
        <v>10.48</v>
      </c>
      <c r="F26" s="15">
        <v>26.268411796174</v>
      </c>
      <c r="G26" s="1">
        <v>5.0</v>
      </c>
      <c r="H26" s="1">
        <v>3.0</v>
      </c>
      <c r="I26" s="1">
        <v>0.0</v>
      </c>
      <c r="J26" s="1">
        <v>33.0</v>
      </c>
      <c r="K26" s="1">
        <v>18.0</v>
      </c>
      <c r="L26" s="1">
        <v>31.0</v>
      </c>
      <c r="M26" s="1">
        <v>4.0</v>
      </c>
      <c r="N26" s="16">
        <v>2.0</v>
      </c>
      <c r="O26" s="6">
        <f t="shared" si="3"/>
        <v>1</v>
      </c>
      <c r="P26" s="6">
        <f t="shared" si="4"/>
        <v>1</v>
      </c>
      <c r="Q26" s="17">
        <f t="shared" si="5"/>
        <v>1048</v>
      </c>
      <c r="R26" s="1">
        <f t="shared" ref="R26:X26" si="58">IF(G27-G26&gt;0,1,0)</f>
        <v>0</v>
      </c>
      <c r="S26" s="1">
        <f t="shared" si="58"/>
        <v>1</v>
      </c>
      <c r="T26" s="1">
        <f t="shared" si="58"/>
        <v>0</v>
      </c>
      <c r="U26" s="1">
        <f t="shared" si="58"/>
        <v>0</v>
      </c>
      <c r="V26" s="1">
        <f t="shared" si="58"/>
        <v>1</v>
      </c>
      <c r="W26" s="1">
        <f t="shared" si="58"/>
        <v>0</v>
      </c>
      <c r="X26" s="1">
        <f t="shared" si="58"/>
        <v>1</v>
      </c>
      <c r="Y26" s="1">
        <f t="shared" ref="Y26:AE26" si="59">IF(G26-G25&gt;0,1,0)</f>
        <v>1</v>
      </c>
      <c r="Z26" s="1">
        <f t="shared" si="59"/>
        <v>1</v>
      </c>
      <c r="AA26" s="1">
        <f t="shared" si="59"/>
        <v>0</v>
      </c>
      <c r="AB26" s="1">
        <f t="shared" si="59"/>
        <v>0</v>
      </c>
      <c r="AC26" s="1">
        <f t="shared" si="59"/>
        <v>0</v>
      </c>
      <c r="AD26" s="1">
        <f t="shared" si="59"/>
        <v>0</v>
      </c>
      <c r="AE26" s="1">
        <f t="shared" si="59"/>
        <v>1</v>
      </c>
      <c r="AF26" s="6">
        <f t="shared" si="8"/>
        <v>1</v>
      </c>
      <c r="AG26" s="10">
        <f t="shared" si="9"/>
        <v>6</v>
      </c>
      <c r="AH26" s="1">
        <f t="shared" si="10"/>
        <v>1</v>
      </c>
      <c r="AI26" s="1">
        <f t="shared" si="11"/>
        <v>1</v>
      </c>
      <c r="AJ26" s="1">
        <f t="shared" si="12"/>
        <v>0</v>
      </c>
      <c r="AK26" s="1">
        <f t="shared" si="13"/>
        <v>0</v>
      </c>
      <c r="AL26" s="1">
        <f>AG26*optimize!$B$1+optimize!$B$2*(N26^2)</f>
        <v>21.64</v>
      </c>
      <c r="AM26" s="1">
        <f>AH26*optimize!$B$1+optimize!$B$2*(N26^2)</f>
        <v>6.64</v>
      </c>
    </row>
    <row r="27" ht="13.5" customHeight="1">
      <c r="A27" s="13" t="s">
        <v>92</v>
      </c>
      <c r="B27" s="13" t="s">
        <v>93</v>
      </c>
      <c r="C27" s="13" t="s">
        <v>41</v>
      </c>
      <c r="D27" s="13" t="s">
        <v>81</v>
      </c>
      <c r="E27" s="14">
        <v>11.19</v>
      </c>
      <c r="F27" s="15">
        <v>26.8348252488044</v>
      </c>
      <c r="G27" s="1">
        <v>4.0</v>
      </c>
      <c r="H27" s="1">
        <v>4.0</v>
      </c>
      <c r="I27" s="1">
        <v>0.0</v>
      </c>
      <c r="J27" s="1">
        <v>23.0</v>
      </c>
      <c r="K27" s="1">
        <v>28.0</v>
      </c>
      <c r="L27" s="1">
        <v>31.0</v>
      </c>
      <c r="M27" s="1">
        <v>7.0</v>
      </c>
      <c r="N27" s="16">
        <v>4.0</v>
      </c>
      <c r="O27" s="6">
        <f t="shared" si="3"/>
        <v>0</v>
      </c>
      <c r="P27" s="6">
        <f t="shared" si="4"/>
        <v>0</v>
      </c>
      <c r="Q27" s="17">
        <f t="shared" si="5"/>
        <v>1119</v>
      </c>
      <c r="R27" s="1">
        <f t="shared" ref="R27:X27" si="60">IF(G28-G27&gt;0,1,0)</f>
        <v>1</v>
      </c>
      <c r="S27" s="1">
        <f t="shared" si="60"/>
        <v>0</v>
      </c>
      <c r="T27" s="1">
        <f t="shared" si="60"/>
        <v>0</v>
      </c>
      <c r="U27" s="1">
        <f t="shared" si="60"/>
        <v>1</v>
      </c>
      <c r="V27" s="1">
        <f t="shared" si="60"/>
        <v>1</v>
      </c>
      <c r="W27" s="1">
        <f t="shared" si="60"/>
        <v>0</v>
      </c>
      <c r="X27" s="1">
        <f t="shared" si="60"/>
        <v>0</v>
      </c>
      <c r="Y27" s="1">
        <f t="shared" ref="Y27:AE27" si="61">IF(G27-G26&gt;0,1,0)</f>
        <v>0</v>
      </c>
      <c r="Z27" s="1">
        <f t="shared" si="61"/>
        <v>1</v>
      </c>
      <c r="AA27" s="1">
        <f t="shared" si="61"/>
        <v>0</v>
      </c>
      <c r="AB27" s="1">
        <f t="shared" si="61"/>
        <v>0</v>
      </c>
      <c r="AC27" s="1">
        <f t="shared" si="61"/>
        <v>1</v>
      </c>
      <c r="AD27" s="1">
        <f t="shared" si="61"/>
        <v>0</v>
      </c>
      <c r="AE27" s="1">
        <f t="shared" si="61"/>
        <v>1</v>
      </c>
      <c r="AF27" s="6">
        <f t="shared" si="8"/>
        <v>1</v>
      </c>
      <c r="AG27" s="10">
        <f t="shared" si="9"/>
        <v>6</v>
      </c>
      <c r="AH27" s="1">
        <f t="shared" si="10"/>
        <v>0</v>
      </c>
      <c r="AI27" s="1">
        <f t="shared" si="11"/>
        <v>1</v>
      </c>
      <c r="AJ27" s="1">
        <f t="shared" si="12"/>
        <v>0</v>
      </c>
      <c r="AK27" s="1">
        <f t="shared" si="13"/>
        <v>0</v>
      </c>
      <c r="AL27" s="1">
        <f>AG27*optimize!$B$1+optimize!$B$2*(N27^2)</f>
        <v>32.56</v>
      </c>
      <c r="AM27" s="1">
        <f>AH27*optimize!$B$1+optimize!$B$2*(N27^2)</f>
        <v>14.56</v>
      </c>
    </row>
    <row r="28" ht="13.5" customHeight="1">
      <c r="A28" s="13" t="s">
        <v>94</v>
      </c>
      <c r="B28" s="13" t="s">
        <v>95</v>
      </c>
      <c r="C28" s="13" t="s">
        <v>41</v>
      </c>
      <c r="D28" s="13" t="s">
        <v>81</v>
      </c>
      <c r="E28" s="14">
        <v>0.15</v>
      </c>
      <c r="F28" s="15">
        <v>23.8736684080763</v>
      </c>
      <c r="G28" s="1">
        <v>6.0</v>
      </c>
      <c r="H28" s="1">
        <v>4.0</v>
      </c>
      <c r="I28" s="1">
        <v>0.0</v>
      </c>
      <c r="J28" s="1">
        <v>39.0</v>
      </c>
      <c r="K28" s="1">
        <v>30.0</v>
      </c>
      <c r="L28" s="1">
        <v>22.0</v>
      </c>
      <c r="M28" s="1">
        <v>5.0</v>
      </c>
      <c r="N28" s="16">
        <v>7.0</v>
      </c>
      <c r="O28" s="6">
        <f t="shared" si="3"/>
        <v>0</v>
      </c>
      <c r="P28" s="6">
        <f t="shared" si="4"/>
        <v>1</v>
      </c>
      <c r="Q28" s="17">
        <f t="shared" si="5"/>
        <v>15</v>
      </c>
      <c r="R28" s="1">
        <f t="shared" ref="R28:X28" si="62">IF(G29-G28&gt;0,1,0)</f>
        <v>0</v>
      </c>
      <c r="S28" s="1">
        <f t="shared" si="62"/>
        <v>0</v>
      </c>
      <c r="T28" s="1">
        <f t="shared" si="62"/>
        <v>0</v>
      </c>
      <c r="U28" s="1">
        <f t="shared" si="62"/>
        <v>1</v>
      </c>
      <c r="V28" s="1">
        <f t="shared" si="62"/>
        <v>1</v>
      </c>
      <c r="W28" s="1">
        <f t="shared" si="62"/>
        <v>0</v>
      </c>
      <c r="X28" s="1">
        <f t="shared" si="62"/>
        <v>1</v>
      </c>
      <c r="Y28" s="1">
        <f t="shared" ref="Y28:AE28" si="63">IF(G28-G27&gt;0,1,0)</f>
        <v>1</v>
      </c>
      <c r="Z28" s="1">
        <f t="shared" si="63"/>
        <v>0</v>
      </c>
      <c r="AA28" s="1">
        <f t="shared" si="63"/>
        <v>0</v>
      </c>
      <c r="AB28" s="1">
        <f t="shared" si="63"/>
        <v>1</v>
      </c>
      <c r="AC28" s="1">
        <f t="shared" si="63"/>
        <v>1</v>
      </c>
      <c r="AD28" s="1">
        <f t="shared" si="63"/>
        <v>0</v>
      </c>
      <c r="AE28" s="1">
        <f t="shared" si="63"/>
        <v>0</v>
      </c>
      <c r="AF28" s="6">
        <f t="shared" si="8"/>
        <v>1</v>
      </c>
      <c r="AG28" s="10">
        <f t="shared" si="9"/>
        <v>6</v>
      </c>
      <c r="AH28" s="1">
        <f t="shared" si="10"/>
        <v>0</v>
      </c>
      <c r="AI28" s="1">
        <f t="shared" si="11"/>
        <v>1</v>
      </c>
      <c r="AJ28" s="1">
        <f t="shared" si="12"/>
        <v>0</v>
      </c>
      <c r="AK28" s="1">
        <f t="shared" si="13"/>
        <v>0</v>
      </c>
      <c r="AL28" s="1">
        <f>AG28*optimize!$B$1+optimize!$B$2*(N28^2)</f>
        <v>62.59</v>
      </c>
      <c r="AM28" s="1">
        <f>AH28*optimize!$B$1+optimize!$B$2*(N28^2)</f>
        <v>44.59</v>
      </c>
    </row>
    <row r="29" ht="13.5" customHeight="1">
      <c r="A29" s="13" t="s">
        <v>96</v>
      </c>
      <c r="B29" s="13" t="s">
        <v>97</v>
      </c>
      <c r="C29" s="13" t="s">
        <v>41</v>
      </c>
      <c r="D29" s="13" t="s">
        <v>81</v>
      </c>
      <c r="E29" s="14">
        <v>3.48</v>
      </c>
      <c r="F29" s="15">
        <v>19.1842919165318</v>
      </c>
      <c r="G29" s="1">
        <v>1.0</v>
      </c>
      <c r="H29" s="1">
        <v>4.0</v>
      </c>
      <c r="I29" s="1">
        <v>0.0</v>
      </c>
      <c r="J29" s="1">
        <v>40.0</v>
      </c>
      <c r="K29" s="1">
        <v>47.0</v>
      </c>
      <c r="L29" s="1">
        <v>21.0</v>
      </c>
      <c r="M29" s="1">
        <v>6.0</v>
      </c>
      <c r="N29" s="16">
        <v>5.0</v>
      </c>
      <c r="O29" s="6">
        <f t="shared" si="3"/>
        <v>1</v>
      </c>
      <c r="P29" s="6">
        <f t="shared" si="4"/>
        <v>1</v>
      </c>
      <c r="Q29" s="17">
        <f t="shared" si="5"/>
        <v>348</v>
      </c>
      <c r="R29" s="1">
        <f t="shared" ref="R29:X29" si="64">IF(G30-G29&gt;0,1,0)</f>
        <v>1</v>
      </c>
      <c r="S29" s="1">
        <f t="shared" si="64"/>
        <v>1</v>
      </c>
      <c r="T29" s="1">
        <f t="shared" si="64"/>
        <v>0</v>
      </c>
      <c r="U29" s="1">
        <f t="shared" si="64"/>
        <v>0</v>
      </c>
      <c r="V29" s="1">
        <f t="shared" si="64"/>
        <v>0</v>
      </c>
      <c r="W29" s="1">
        <f t="shared" si="64"/>
        <v>0</v>
      </c>
      <c r="X29" s="1">
        <f t="shared" si="64"/>
        <v>0</v>
      </c>
      <c r="Y29" s="1">
        <f t="shared" ref="Y29:AE29" si="65">IF(G29-G28&gt;0,1,0)</f>
        <v>0</v>
      </c>
      <c r="Z29" s="1">
        <f t="shared" si="65"/>
        <v>0</v>
      </c>
      <c r="AA29" s="1">
        <f t="shared" si="65"/>
        <v>0</v>
      </c>
      <c r="AB29" s="1">
        <f t="shared" si="65"/>
        <v>1</v>
      </c>
      <c r="AC29" s="1">
        <f t="shared" si="65"/>
        <v>1</v>
      </c>
      <c r="AD29" s="1">
        <f t="shared" si="65"/>
        <v>0</v>
      </c>
      <c r="AE29" s="1">
        <f t="shared" si="65"/>
        <v>1</v>
      </c>
      <c r="AF29" s="6">
        <f t="shared" si="8"/>
        <v>0</v>
      </c>
      <c r="AG29" s="10">
        <f t="shared" si="9"/>
        <v>5</v>
      </c>
      <c r="AH29" s="1">
        <f t="shared" si="10"/>
        <v>0</v>
      </c>
      <c r="AI29" s="1">
        <f t="shared" si="11"/>
        <v>0</v>
      </c>
      <c r="AJ29" s="1">
        <f t="shared" si="12"/>
        <v>0</v>
      </c>
      <c r="AK29" s="1">
        <f t="shared" si="13"/>
        <v>1</v>
      </c>
      <c r="AL29" s="1">
        <f>AG29*optimize!$B$1+optimize!$B$2*(N29^2)</f>
        <v>37.75</v>
      </c>
      <c r="AM29" s="1">
        <f>AH29*optimize!$B$1+optimize!$B$2*(N29^2)</f>
        <v>22.75</v>
      </c>
    </row>
    <row r="30" ht="13.5" customHeight="1">
      <c r="A30" s="13" t="s">
        <v>98</v>
      </c>
      <c r="B30" s="13" t="s">
        <v>99</v>
      </c>
      <c r="C30" s="13" t="s">
        <v>41</v>
      </c>
      <c r="D30" s="13" t="s">
        <v>81</v>
      </c>
      <c r="E30" s="14">
        <v>6.41</v>
      </c>
      <c r="F30" s="15">
        <v>22.1717935690102</v>
      </c>
      <c r="G30" s="1">
        <v>13.0</v>
      </c>
      <c r="H30" s="1">
        <v>11.0</v>
      </c>
      <c r="I30" s="1">
        <v>0.0</v>
      </c>
      <c r="J30" s="1">
        <v>31.0</v>
      </c>
      <c r="K30" s="1">
        <v>33.0</v>
      </c>
      <c r="L30" s="1">
        <v>20.0</v>
      </c>
      <c r="M30" s="1">
        <v>5.0</v>
      </c>
      <c r="N30" s="16">
        <v>6.0</v>
      </c>
      <c r="O30" s="6">
        <f t="shared" si="3"/>
        <v>1</v>
      </c>
      <c r="P30" s="6">
        <f t="shared" si="4"/>
        <v>1</v>
      </c>
      <c r="Q30" s="17">
        <f t="shared" si="5"/>
        <v>641</v>
      </c>
      <c r="R30" s="1">
        <f t="shared" ref="R30:X30" si="66">IF(G31-G30&gt;0,1,0)</f>
        <v>0</v>
      </c>
      <c r="S30" s="1">
        <f t="shared" si="66"/>
        <v>0</v>
      </c>
      <c r="T30" s="1">
        <f t="shared" si="66"/>
        <v>0</v>
      </c>
      <c r="U30" s="1">
        <f t="shared" si="66"/>
        <v>0</v>
      </c>
      <c r="V30" s="1">
        <f t="shared" si="66"/>
        <v>1</v>
      </c>
      <c r="W30" s="1">
        <f t="shared" si="66"/>
        <v>1</v>
      </c>
      <c r="X30" s="1">
        <f t="shared" si="66"/>
        <v>0</v>
      </c>
      <c r="Y30" s="1">
        <f t="shared" ref="Y30:AE30" si="67">IF(G30-G29&gt;0,1,0)</f>
        <v>1</v>
      </c>
      <c r="Z30" s="1">
        <f t="shared" si="67"/>
        <v>1</v>
      </c>
      <c r="AA30" s="1">
        <f t="shared" si="67"/>
        <v>0</v>
      </c>
      <c r="AB30" s="1">
        <f t="shared" si="67"/>
        <v>0</v>
      </c>
      <c r="AC30" s="1">
        <f t="shared" si="67"/>
        <v>0</v>
      </c>
      <c r="AD30" s="1">
        <f t="shared" si="67"/>
        <v>0</v>
      </c>
      <c r="AE30" s="1">
        <f t="shared" si="67"/>
        <v>0</v>
      </c>
      <c r="AF30" s="6">
        <f t="shared" si="8"/>
        <v>0</v>
      </c>
      <c r="AG30" s="10">
        <f t="shared" si="9"/>
        <v>4</v>
      </c>
      <c r="AH30" s="1">
        <f t="shared" si="10"/>
        <v>0</v>
      </c>
      <c r="AI30" s="1">
        <f t="shared" si="11"/>
        <v>0</v>
      </c>
      <c r="AJ30" s="1">
        <f t="shared" si="12"/>
        <v>0</v>
      </c>
      <c r="AK30" s="1">
        <f t="shared" si="13"/>
        <v>1</v>
      </c>
      <c r="AL30" s="1">
        <f>AG30*optimize!$B$1+optimize!$B$2*(N30^2)</f>
        <v>44.76</v>
      </c>
      <c r="AM30" s="1">
        <f>AH30*optimize!$B$1+optimize!$B$2*(N30^2)</f>
        <v>32.76</v>
      </c>
    </row>
    <row r="31" ht="13.5" customHeight="1">
      <c r="A31" s="13" t="s">
        <v>100</v>
      </c>
      <c r="B31" s="13" t="s">
        <v>101</v>
      </c>
      <c r="C31" s="13" t="s">
        <v>41</v>
      </c>
      <c r="D31" s="13" t="s">
        <v>81</v>
      </c>
      <c r="E31" s="14">
        <v>9.74</v>
      </c>
      <c r="F31" s="15">
        <v>34.7171929244791</v>
      </c>
      <c r="G31" s="1">
        <v>7.0</v>
      </c>
      <c r="H31" s="1">
        <v>8.0</v>
      </c>
      <c r="I31" s="1">
        <v>0.0</v>
      </c>
      <c r="J31" s="1">
        <v>25.0</v>
      </c>
      <c r="K31" s="1">
        <v>37.0</v>
      </c>
      <c r="L31" s="1">
        <v>23.0</v>
      </c>
      <c r="M31" s="1">
        <v>2.0</v>
      </c>
      <c r="N31" s="16">
        <v>5.0</v>
      </c>
      <c r="O31" s="6">
        <f t="shared" si="3"/>
        <v>1</v>
      </c>
      <c r="P31" s="6">
        <f t="shared" si="4"/>
        <v>0</v>
      </c>
      <c r="Q31" s="17">
        <f t="shared" si="5"/>
        <v>974</v>
      </c>
      <c r="R31" s="1">
        <f t="shared" ref="R31:X31" si="68">IF(G32-G31&gt;0,1,0)</f>
        <v>1</v>
      </c>
      <c r="S31" s="1">
        <f t="shared" si="68"/>
        <v>1</v>
      </c>
      <c r="T31" s="1">
        <f t="shared" si="68"/>
        <v>0</v>
      </c>
      <c r="U31" s="1">
        <f t="shared" si="68"/>
        <v>0</v>
      </c>
      <c r="V31" s="1">
        <f t="shared" si="68"/>
        <v>1</v>
      </c>
      <c r="W31" s="1">
        <f t="shared" si="68"/>
        <v>1</v>
      </c>
      <c r="X31" s="1">
        <f t="shared" si="68"/>
        <v>1</v>
      </c>
      <c r="Y31" s="1">
        <f t="shared" ref="Y31:AE31" si="69">IF(G31-G30&gt;0,1,0)</f>
        <v>0</v>
      </c>
      <c r="Z31" s="1">
        <f t="shared" si="69"/>
        <v>0</v>
      </c>
      <c r="AA31" s="1">
        <f t="shared" si="69"/>
        <v>0</v>
      </c>
      <c r="AB31" s="1">
        <f t="shared" si="69"/>
        <v>0</v>
      </c>
      <c r="AC31" s="1">
        <f t="shared" si="69"/>
        <v>1</v>
      </c>
      <c r="AD31" s="1">
        <f t="shared" si="69"/>
        <v>1</v>
      </c>
      <c r="AE31" s="1">
        <f t="shared" si="69"/>
        <v>0</v>
      </c>
      <c r="AF31" s="6">
        <f t="shared" si="8"/>
        <v>1</v>
      </c>
      <c r="AG31" s="10">
        <f t="shared" si="9"/>
        <v>7</v>
      </c>
      <c r="AH31" s="1">
        <f t="shared" si="10"/>
        <v>1</v>
      </c>
      <c r="AI31" s="1">
        <f t="shared" si="11"/>
        <v>1</v>
      </c>
      <c r="AJ31" s="1">
        <f t="shared" si="12"/>
        <v>0</v>
      </c>
      <c r="AK31" s="1">
        <f t="shared" si="13"/>
        <v>0</v>
      </c>
      <c r="AL31" s="1">
        <f>AG31*optimize!$B$1+optimize!$B$2*(N31^2)</f>
        <v>43.75</v>
      </c>
      <c r="AM31" s="1">
        <f>AH31*optimize!$B$1+optimize!$B$2*(N31^2)</f>
        <v>25.75</v>
      </c>
    </row>
    <row r="32" ht="13.5" customHeight="1">
      <c r="A32" s="13" t="s">
        <v>102</v>
      </c>
      <c r="B32" s="13" t="s">
        <v>103</v>
      </c>
      <c r="C32" s="13" t="s">
        <v>41</v>
      </c>
      <c r="D32" s="13" t="s">
        <v>81</v>
      </c>
      <c r="E32" s="14">
        <v>6.55</v>
      </c>
      <c r="F32" s="15">
        <v>54.8867808004702</v>
      </c>
      <c r="G32" s="1">
        <v>26.0</v>
      </c>
      <c r="H32" s="1">
        <v>28.0</v>
      </c>
      <c r="I32" s="1">
        <v>0.0</v>
      </c>
      <c r="J32" s="1">
        <v>24.0</v>
      </c>
      <c r="K32" s="1">
        <v>48.0</v>
      </c>
      <c r="L32" s="1">
        <v>34.0</v>
      </c>
      <c r="M32" s="1">
        <v>7.0</v>
      </c>
      <c r="N32" s="16">
        <v>2.0</v>
      </c>
      <c r="O32" s="6">
        <f t="shared" si="3"/>
        <v>1</v>
      </c>
      <c r="P32" s="6">
        <f t="shared" si="4"/>
        <v>0</v>
      </c>
      <c r="Q32" s="17">
        <f t="shared" si="5"/>
        <v>655</v>
      </c>
      <c r="R32" s="1">
        <f t="shared" ref="R32:X32" si="70">IF(G33-G32&gt;0,1,0)</f>
        <v>1</v>
      </c>
      <c r="S32" s="1">
        <f t="shared" si="70"/>
        <v>1</v>
      </c>
      <c r="T32" s="1">
        <f t="shared" si="70"/>
        <v>0</v>
      </c>
      <c r="U32" s="1">
        <f t="shared" si="70"/>
        <v>1</v>
      </c>
      <c r="V32" s="1">
        <f t="shared" si="70"/>
        <v>1</v>
      </c>
      <c r="W32" s="1">
        <f t="shared" si="70"/>
        <v>1</v>
      </c>
      <c r="X32" s="1">
        <f t="shared" si="70"/>
        <v>1</v>
      </c>
      <c r="Y32" s="1">
        <f t="shared" ref="Y32:AE32" si="71">IF(G32-G31&gt;0,1,0)</f>
        <v>1</v>
      </c>
      <c r="Z32" s="1">
        <f t="shared" si="71"/>
        <v>1</v>
      </c>
      <c r="AA32" s="1">
        <f t="shared" si="71"/>
        <v>0</v>
      </c>
      <c r="AB32" s="1">
        <f t="shared" si="71"/>
        <v>0</v>
      </c>
      <c r="AC32" s="1">
        <f t="shared" si="71"/>
        <v>1</v>
      </c>
      <c r="AD32" s="1">
        <f t="shared" si="71"/>
        <v>1</v>
      </c>
      <c r="AE32" s="1">
        <f t="shared" si="71"/>
        <v>1</v>
      </c>
      <c r="AF32" s="6">
        <f t="shared" si="8"/>
        <v>1</v>
      </c>
      <c r="AG32" s="10">
        <f t="shared" si="9"/>
        <v>11</v>
      </c>
      <c r="AH32" s="1">
        <f t="shared" si="10"/>
        <v>1</v>
      </c>
      <c r="AI32" s="1">
        <f t="shared" si="11"/>
        <v>0</v>
      </c>
      <c r="AJ32" s="1">
        <f t="shared" si="12"/>
        <v>0</v>
      </c>
      <c r="AK32" s="1">
        <f t="shared" si="13"/>
        <v>1</v>
      </c>
      <c r="AL32" s="1">
        <f>AG32*optimize!$B$1+optimize!$B$2*(N32^2)</f>
        <v>36.64</v>
      </c>
      <c r="AM32" s="1">
        <f>AH32*optimize!$B$1+optimize!$B$2*(N32^2)</f>
        <v>6.64</v>
      </c>
    </row>
    <row r="33" ht="13.5" customHeight="1">
      <c r="A33" s="13" t="s">
        <v>104</v>
      </c>
      <c r="B33" s="13" t="s">
        <v>105</v>
      </c>
      <c r="C33" s="13" t="s">
        <v>41</v>
      </c>
      <c r="D33" s="13" t="s">
        <v>81</v>
      </c>
      <c r="E33" s="14">
        <v>6.28</v>
      </c>
      <c r="F33" s="15">
        <v>101.390642502011</v>
      </c>
      <c r="G33" s="1">
        <v>32.0</v>
      </c>
      <c r="H33" s="1">
        <v>35.0</v>
      </c>
      <c r="I33" s="1">
        <v>0.0</v>
      </c>
      <c r="J33" s="1">
        <v>34.0</v>
      </c>
      <c r="K33" s="1">
        <v>53.0</v>
      </c>
      <c r="L33" s="1">
        <v>54.0</v>
      </c>
      <c r="M33" s="1">
        <v>9.0</v>
      </c>
      <c r="N33" s="16">
        <v>7.0</v>
      </c>
      <c r="O33" s="6">
        <f t="shared" si="3"/>
        <v>1</v>
      </c>
      <c r="P33" s="6">
        <f t="shared" si="4"/>
        <v>1</v>
      </c>
      <c r="Q33" s="17">
        <f t="shared" si="5"/>
        <v>628</v>
      </c>
      <c r="R33" s="1">
        <f t="shared" ref="R33:X33" si="72">IF(G34-G33&gt;0,1,0)</f>
        <v>1</v>
      </c>
      <c r="S33" s="1">
        <f t="shared" si="72"/>
        <v>1</v>
      </c>
      <c r="T33" s="1">
        <f t="shared" si="72"/>
        <v>1</v>
      </c>
      <c r="U33" s="1">
        <f t="shared" si="72"/>
        <v>1</v>
      </c>
      <c r="V33" s="1">
        <f t="shared" si="72"/>
        <v>1</v>
      </c>
      <c r="W33" s="1">
        <f t="shared" si="72"/>
        <v>1</v>
      </c>
      <c r="X33" s="1">
        <f t="shared" si="72"/>
        <v>1</v>
      </c>
      <c r="Y33" s="1">
        <f t="shared" ref="Y33:AE33" si="73">IF(G33-G32&gt;0,1,0)</f>
        <v>1</v>
      </c>
      <c r="Z33" s="1">
        <f t="shared" si="73"/>
        <v>1</v>
      </c>
      <c r="AA33" s="1">
        <f t="shared" si="73"/>
        <v>0</v>
      </c>
      <c r="AB33" s="1">
        <f t="shared" si="73"/>
        <v>1</v>
      </c>
      <c r="AC33" s="1">
        <f t="shared" si="73"/>
        <v>1</v>
      </c>
      <c r="AD33" s="1">
        <f t="shared" si="73"/>
        <v>1</v>
      </c>
      <c r="AE33" s="1">
        <f t="shared" si="73"/>
        <v>1</v>
      </c>
      <c r="AF33" s="6">
        <f t="shared" si="8"/>
        <v>1</v>
      </c>
      <c r="AG33" s="10">
        <f t="shared" si="9"/>
        <v>13</v>
      </c>
      <c r="AH33" s="1">
        <f t="shared" si="10"/>
        <v>1</v>
      </c>
      <c r="AI33" s="1">
        <f t="shared" si="11"/>
        <v>0</v>
      </c>
      <c r="AJ33" s="1">
        <f t="shared" si="12"/>
        <v>1</v>
      </c>
      <c r="AK33" s="1">
        <f t="shared" si="13"/>
        <v>0</v>
      </c>
      <c r="AL33" s="1">
        <f>AG33*optimize!$B$1+optimize!$B$2*(N33^2)</f>
        <v>83.59</v>
      </c>
      <c r="AM33" s="1">
        <f>AH33*optimize!$B$1+optimize!$B$2*(N33^2)</f>
        <v>47.59</v>
      </c>
    </row>
    <row r="34" ht="13.5" customHeight="1">
      <c r="A34" s="13" t="s">
        <v>106</v>
      </c>
      <c r="B34" s="13" t="s">
        <v>107</v>
      </c>
      <c r="C34" s="13" t="s">
        <v>41</v>
      </c>
      <c r="D34" s="13" t="s">
        <v>81</v>
      </c>
      <c r="E34" s="14">
        <v>16.79</v>
      </c>
      <c r="F34" s="15">
        <v>199.40914909999</v>
      </c>
      <c r="G34" s="1">
        <v>57.0</v>
      </c>
      <c r="H34" s="1">
        <v>64.0</v>
      </c>
      <c r="I34" s="1">
        <v>0.5</v>
      </c>
      <c r="J34" s="1">
        <v>54.0</v>
      </c>
      <c r="K34" s="1">
        <v>59.0</v>
      </c>
      <c r="L34" s="1">
        <v>65.0</v>
      </c>
      <c r="M34" s="1">
        <v>14.0</v>
      </c>
      <c r="N34" s="16">
        <v>9.0</v>
      </c>
      <c r="O34" s="6">
        <f t="shared" si="3"/>
        <v>1</v>
      </c>
      <c r="P34" s="6">
        <f t="shared" si="4"/>
        <v>1</v>
      </c>
      <c r="Q34" s="17">
        <f t="shared" si="5"/>
        <v>1679</v>
      </c>
      <c r="R34" s="1">
        <f t="shared" ref="R34:X34" si="74">IF(G35-G34&gt;0,1,0)</f>
        <v>1</v>
      </c>
      <c r="S34" s="1">
        <f t="shared" si="74"/>
        <v>1</v>
      </c>
      <c r="T34" s="1">
        <f t="shared" si="74"/>
        <v>1</v>
      </c>
      <c r="U34" s="1">
        <f t="shared" si="74"/>
        <v>1</v>
      </c>
      <c r="V34" s="1">
        <f t="shared" si="74"/>
        <v>1</v>
      </c>
      <c r="W34" s="1">
        <f t="shared" si="74"/>
        <v>1</v>
      </c>
      <c r="X34" s="1">
        <f t="shared" si="74"/>
        <v>1</v>
      </c>
      <c r="Y34" s="1">
        <f t="shared" ref="Y34:AE34" si="75">IF(G34-G33&gt;0,1,0)</f>
        <v>1</v>
      </c>
      <c r="Z34" s="1">
        <f t="shared" si="75"/>
        <v>1</v>
      </c>
      <c r="AA34" s="1">
        <f t="shared" si="75"/>
        <v>1</v>
      </c>
      <c r="AB34" s="1">
        <f t="shared" si="75"/>
        <v>1</v>
      </c>
      <c r="AC34" s="1">
        <f t="shared" si="75"/>
        <v>1</v>
      </c>
      <c r="AD34" s="1">
        <f t="shared" si="75"/>
        <v>1</v>
      </c>
      <c r="AE34" s="1">
        <f t="shared" si="75"/>
        <v>1</v>
      </c>
      <c r="AF34" s="6">
        <f t="shared" si="8"/>
        <v>1</v>
      </c>
      <c r="AG34" s="10">
        <f t="shared" si="9"/>
        <v>14</v>
      </c>
      <c r="AH34" s="1">
        <f t="shared" si="10"/>
        <v>1</v>
      </c>
      <c r="AI34" s="1">
        <f t="shared" si="11"/>
        <v>0</v>
      </c>
      <c r="AJ34" s="1">
        <f t="shared" si="12"/>
        <v>1</v>
      </c>
      <c r="AK34" s="1">
        <f t="shared" si="13"/>
        <v>0</v>
      </c>
      <c r="AL34" s="1">
        <f>AG34*optimize!$B$1+optimize!$B$2*(N34^2)</f>
        <v>115.71</v>
      </c>
      <c r="AM34" s="1">
        <f>AH34*optimize!$B$1+optimize!$B$2*(N34^2)</f>
        <v>76.71</v>
      </c>
    </row>
    <row r="35" ht="13.5" customHeight="1">
      <c r="A35" s="13" t="s">
        <v>108</v>
      </c>
      <c r="B35" s="13" t="s">
        <v>109</v>
      </c>
      <c r="C35" s="13" t="s">
        <v>41</v>
      </c>
      <c r="D35" s="13" t="s">
        <v>81</v>
      </c>
      <c r="E35" s="14">
        <v>27.98</v>
      </c>
      <c r="F35" s="15">
        <v>336.876376812793</v>
      </c>
      <c r="G35" s="1">
        <v>78.0</v>
      </c>
      <c r="H35" s="1">
        <v>80.0</v>
      </c>
      <c r="I35" s="1">
        <v>2.0</v>
      </c>
      <c r="J35" s="1">
        <v>75.0</v>
      </c>
      <c r="K35" s="1">
        <v>76.0</v>
      </c>
      <c r="L35" s="1">
        <v>84.0</v>
      </c>
      <c r="M35" s="1">
        <v>25.0</v>
      </c>
      <c r="N35" s="16">
        <v>14.0</v>
      </c>
      <c r="O35" s="6">
        <f t="shared" si="3"/>
        <v>1</v>
      </c>
      <c r="P35" s="6">
        <f t="shared" si="4"/>
        <v>1</v>
      </c>
      <c r="Q35" s="17">
        <f t="shared" si="5"/>
        <v>2798</v>
      </c>
      <c r="R35" s="1">
        <f t="shared" ref="R35:X35" si="76">IF(G36-G35&gt;0,1,0)</f>
        <v>1</v>
      </c>
      <c r="S35" s="1">
        <f t="shared" si="76"/>
        <v>1</v>
      </c>
      <c r="T35" s="1">
        <f t="shared" si="76"/>
        <v>1</v>
      </c>
      <c r="U35" s="1">
        <f t="shared" si="76"/>
        <v>0</v>
      </c>
      <c r="V35" s="1">
        <f t="shared" si="76"/>
        <v>1</v>
      </c>
      <c r="W35" s="1">
        <f t="shared" si="76"/>
        <v>0</v>
      </c>
      <c r="X35" s="1">
        <f t="shared" si="76"/>
        <v>1</v>
      </c>
      <c r="Y35" s="1">
        <f t="shared" ref="Y35:AE35" si="77">IF(G35-G34&gt;0,1,0)</f>
        <v>1</v>
      </c>
      <c r="Z35" s="1">
        <f t="shared" si="77"/>
        <v>1</v>
      </c>
      <c r="AA35" s="1">
        <f t="shared" si="77"/>
        <v>1</v>
      </c>
      <c r="AB35" s="1">
        <f t="shared" si="77"/>
        <v>1</v>
      </c>
      <c r="AC35" s="1">
        <f t="shared" si="77"/>
        <v>1</v>
      </c>
      <c r="AD35" s="1">
        <f t="shared" si="77"/>
        <v>1</v>
      </c>
      <c r="AE35" s="1">
        <f t="shared" si="77"/>
        <v>1</v>
      </c>
      <c r="AF35" s="6">
        <f t="shared" si="8"/>
        <v>1</v>
      </c>
      <c r="AG35" s="10">
        <f t="shared" si="9"/>
        <v>12</v>
      </c>
      <c r="AH35" s="1">
        <f t="shared" si="10"/>
        <v>1</v>
      </c>
      <c r="AI35" s="1">
        <f t="shared" si="11"/>
        <v>0</v>
      </c>
      <c r="AJ35" s="1">
        <f t="shared" si="12"/>
        <v>1</v>
      </c>
      <c r="AK35" s="1">
        <f t="shared" si="13"/>
        <v>0</v>
      </c>
      <c r="AL35" s="1">
        <f>AG35*optimize!$B$1+optimize!$B$2*(N35^2)</f>
        <v>214.36</v>
      </c>
      <c r="AM35" s="1">
        <f>AH35*optimize!$B$1+optimize!$B$2*(N35^2)</f>
        <v>181.36</v>
      </c>
    </row>
    <row r="36" ht="13.5" customHeight="1">
      <c r="A36" s="13" t="s">
        <v>110</v>
      </c>
      <c r="B36" s="13" t="s">
        <v>111</v>
      </c>
      <c r="C36" s="13" t="s">
        <v>41</v>
      </c>
      <c r="D36" s="13" t="s">
        <v>81</v>
      </c>
      <c r="E36" s="14">
        <v>56.57</v>
      </c>
      <c r="F36" s="15">
        <v>537.792449144897</v>
      </c>
      <c r="G36" s="1">
        <v>100.0</v>
      </c>
      <c r="H36" s="1">
        <v>100.0</v>
      </c>
      <c r="I36" s="1">
        <v>19.0</v>
      </c>
      <c r="J36" s="1">
        <v>73.0</v>
      </c>
      <c r="K36" s="1">
        <v>88.0</v>
      </c>
      <c r="L36" s="1">
        <v>78.0</v>
      </c>
      <c r="M36" s="1">
        <v>36.0</v>
      </c>
      <c r="N36" s="16">
        <v>25.0</v>
      </c>
      <c r="O36" s="6">
        <f t="shared" si="3"/>
        <v>1</v>
      </c>
      <c r="P36" s="6">
        <f t="shared" si="4"/>
        <v>1</v>
      </c>
      <c r="Q36" s="17">
        <f t="shared" si="5"/>
        <v>5657</v>
      </c>
      <c r="R36" s="1">
        <f t="shared" ref="R36:X36" si="78">IF(G37-G36&gt;0,1,0)</f>
        <v>0</v>
      </c>
      <c r="S36" s="1">
        <f t="shared" si="78"/>
        <v>0</v>
      </c>
      <c r="T36" s="1">
        <f t="shared" si="78"/>
        <v>1</v>
      </c>
      <c r="U36" s="1">
        <f t="shared" si="78"/>
        <v>0</v>
      </c>
      <c r="V36" s="1">
        <f t="shared" si="78"/>
        <v>1</v>
      </c>
      <c r="W36" s="1">
        <f t="shared" si="78"/>
        <v>0</v>
      </c>
      <c r="X36" s="1">
        <f t="shared" si="78"/>
        <v>1</v>
      </c>
      <c r="Y36" s="1">
        <f t="shared" ref="Y36:AE36" si="79">IF(G36-G35&gt;0,1,0)</f>
        <v>1</v>
      </c>
      <c r="Z36" s="1">
        <f t="shared" si="79"/>
        <v>1</v>
      </c>
      <c r="AA36" s="1">
        <f t="shared" si="79"/>
        <v>1</v>
      </c>
      <c r="AB36" s="1">
        <f t="shared" si="79"/>
        <v>0</v>
      </c>
      <c r="AC36" s="1">
        <f t="shared" si="79"/>
        <v>1</v>
      </c>
      <c r="AD36" s="1">
        <f t="shared" si="79"/>
        <v>0</v>
      </c>
      <c r="AE36" s="1">
        <f t="shared" si="79"/>
        <v>1</v>
      </c>
      <c r="AF36" s="6">
        <f t="shared" si="8"/>
        <v>1</v>
      </c>
      <c r="AG36" s="10">
        <f t="shared" si="9"/>
        <v>8</v>
      </c>
      <c r="AH36" s="1">
        <f t="shared" si="10"/>
        <v>1</v>
      </c>
      <c r="AI36" s="1">
        <f t="shared" si="11"/>
        <v>0</v>
      </c>
      <c r="AJ36" s="1">
        <f t="shared" si="12"/>
        <v>0</v>
      </c>
      <c r="AK36" s="1">
        <f t="shared" si="13"/>
        <v>0</v>
      </c>
      <c r="AL36" s="1">
        <f>AG36*optimize!$B$1+optimize!$B$2*(N36^2)</f>
        <v>592.75</v>
      </c>
      <c r="AM36" s="1">
        <f>AH36*optimize!$B$1+optimize!$B$2*(N36^2)</f>
        <v>571.75</v>
      </c>
    </row>
    <row r="37" ht="13.5" customHeight="1">
      <c r="A37" s="13" t="s">
        <v>112</v>
      </c>
      <c r="B37" s="13" t="s">
        <v>113</v>
      </c>
      <c r="C37" s="13" t="s">
        <v>41</v>
      </c>
      <c r="D37" s="13" t="s">
        <v>81</v>
      </c>
      <c r="E37" s="14">
        <v>86.73</v>
      </c>
      <c r="F37" s="15">
        <v>771.447219039037</v>
      </c>
      <c r="G37" s="1">
        <v>61.0</v>
      </c>
      <c r="H37" s="1">
        <v>85.0</v>
      </c>
      <c r="I37" s="1">
        <v>24.0</v>
      </c>
      <c r="J37" s="1">
        <v>68.0</v>
      </c>
      <c r="K37" s="1">
        <v>100.0</v>
      </c>
      <c r="L37" s="1">
        <v>75.0</v>
      </c>
      <c r="M37" s="1">
        <v>57.0</v>
      </c>
      <c r="N37" s="16">
        <v>36.0</v>
      </c>
      <c r="O37" s="6">
        <f t="shared" si="3"/>
        <v>1</v>
      </c>
      <c r="P37" s="6">
        <f t="shared" si="4"/>
        <v>1</v>
      </c>
      <c r="Q37" s="17">
        <f t="shared" si="5"/>
        <v>8673</v>
      </c>
      <c r="R37" s="1">
        <f t="shared" ref="R37:X37" si="80">IF(G38-G37&gt;0,1,0)</f>
        <v>0</v>
      </c>
      <c r="S37" s="1">
        <f t="shared" si="80"/>
        <v>0</v>
      </c>
      <c r="T37" s="1">
        <f t="shared" si="80"/>
        <v>1</v>
      </c>
      <c r="U37" s="1">
        <f t="shared" si="80"/>
        <v>1</v>
      </c>
      <c r="V37" s="1">
        <f t="shared" si="80"/>
        <v>0</v>
      </c>
      <c r="W37" s="1">
        <f t="shared" si="80"/>
        <v>0</v>
      </c>
      <c r="X37" s="1">
        <f t="shared" si="80"/>
        <v>0</v>
      </c>
      <c r="Y37" s="1">
        <f t="shared" ref="Y37:AE37" si="81">IF(G37-G36&gt;0,1,0)</f>
        <v>0</v>
      </c>
      <c r="Z37" s="1">
        <f t="shared" si="81"/>
        <v>0</v>
      </c>
      <c r="AA37" s="1">
        <f t="shared" si="81"/>
        <v>1</v>
      </c>
      <c r="AB37" s="1">
        <f t="shared" si="81"/>
        <v>0</v>
      </c>
      <c r="AC37" s="1">
        <f t="shared" si="81"/>
        <v>1</v>
      </c>
      <c r="AD37" s="1">
        <f t="shared" si="81"/>
        <v>0</v>
      </c>
      <c r="AE37" s="1">
        <f t="shared" si="81"/>
        <v>1</v>
      </c>
      <c r="AF37" s="6">
        <f t="shared" si="8"/>
        <v>0</v>
      </c>
      <c r="AG37" s="10">
        <f t="shared" si="9"/>
        <v>5</v>
      </c>
      <c r="AH37" s="1">
        <f t="shared" si="10"/>
        <v>0</v>
      </c>
      <c r="AI37" s="1">
        <f t="shared" si="11"/>
        <v>0</v>
      </c>
      <c r="AJ37" s="1">
        <f t="shared" si="12"/>
        <v>0</v>
      </c>
      <c r="AK37" s="1">
        <f t="shared" si="13"/>
        <v>0</v>
      </c>
      <c r="AL37" s="1">
        <f>AG37*optimize!$B$1+optimize!$B$2*(N37^2)</f>
        <v>1194.36</v>
      </c>
      <c r="AM37" s="1">
        <f>AH37*optimize!$B$1+optimize!$B$2*(N37^2)</f>
        <v>1179.36</v>
      </c>
    </row>
    <row r="38" ht="13.5" customHeight="1">
      <c r="A38" s="13" t="s">
        <v>114</v>
      </c>
      <c r="B38" s="13" t="s">
        <v>115</v>
      </c>
      <c r="C38" s="13" t="s">
        <v>41</v>
      </c>
      <c r="D38" s="13" t="s">
        <v>81</v>
      </c>
      <c r="E38" s="14">
        <v>108.42</v>
      </c>
      <c r="F38" s="15">
        <v>877.703748271319</v>
      </c>
      <c r="G38" s="1">
        <v>41.0</v>
      </c>
      <c r="H38" s="1">
        <v>57.0</v>
      </c>
      <c r="I38" s="1">
        <v>56.0</v>
      </c>
      <c r="J38" s="1">
        <v>92.0</v>
      </c>
      <c r="K38" s="1">
        <v>87.0</v>
      </c>
      <c r="L38" s="1">
        <v>58.0</v>
      </c>
      <c r="M38" s="1">
        <v>36.0</v>
      </c>
      <c r="N38" s="16">
        <v>57.0</v>
      </c>
      <c r="O38" s="6">
        <f t="shared" si="3"/>
        <v>0</v>
      </c>
      <c r="P38" s="6">
        <f t="shared" si="4"/>
        <v>0</v>
      </c>
      <c r="Q38" s="17">
        <f t="shared" si="5"/>
        <v>10842</v>
      </c>
      <c r="R38" s="1">
        <f t="shared" ref="R38:X38" si="82">IF(G39-G38&gt;0,1,0)</f>
        <v>0</v>
      </c>
      <c r="S38" s="1">
        <f t="shared" si="82"/>
        <v>0</v>
      </c>
      <c r="T38" s="1">
        <f t="shared" si="82"/>
        <v>0</v>
      </c>
      <c r="U38" s="1">
        <f t="shared" si="82"/>
        <v>0</v>
      </c>
      <c r="V38" s="1">
        <f t="shared" si="82"/>
        <v>0</v>
      </c>
      <c r="W38" s="1">
        <f t="shared" si="82"/>
        <v>0</v>
      </c>
      <c r="X38" s="1">
        <f t="shared" si="82"/>
        <v>0</v>
      </c>
      <c r="Y38" s="1">
        <f t="shared" ref="Y38:AE38" si="83">IF(G38-G37&gt;0,1,0)</f>
        <v>0</v>
      </c>
      <c r="Z38" s="1">
        <f t="shared" si="83"/>
        <v>0</v>
      </c>
      <c r="AA38" s="1">
        <f t="shared" si="83"/>
        <v>1</v>
      </c>
      <c r="AB38" s="1">
        <f t="shared" si="83"/>
        <v>1</v>
      </c>
      <c r="AC38" s="1">
        <f t="shared" si="83"/>
        <v>0</v>
      </c>
      <c r="AD38" s="1">
        <f t="shared" si="83"/>
        <v>0</v>
      </c>
      <c r="AE38" s="1">
        <f t="shared" si="83"/>
        <v>0</v>
      </c>
      <c r="AF38" s="6">
        <f t="shared" si="8"/>
        <v>0</v>
      </c>
      <c r="AG38" s="10">
        <f t="shared" si="9"/>
        <v>2</v>
      </c>
      <c r="AH38" s="1">
        <f t="shared" si="10"/>
        <v>0</v>
      </c>
      <c r="AI38" s="1">
        <f t="shared" si="11"/>
        <v>0</v>
      </c>
      <c r="AJ38" s="1">
        <f t="shared" si="12"/>
        <v>1</v>
      </c>
      <c r="AK38" s="1">
        <f t="shared" si="13"/>
        <v>0</v>
      </c>
      <c r="AL38" s="1">
        <f>AG38*optimize!$B$1+optimize!$B$2*(N38^2)</f>
        <v>2962.59</v>
      </c>
      <c r="AM38" s="1">
        <f>AH38*optimize!$B$1+optimize!$B$2*(N38^2)</f>
        <v>2956.59</v>
      </c>
    </row>
    <row r="39" ht="13.5" customHeight="1">
      <c r="A39" s="13" t="s">
        <v>116</v>
      </c>
      <c r="B39" s="13" t="s">
        <v>117</v>
      </c>
      <c r="C39" s="13" t="s">
        <v>41</v>
      </c>
      <c r="D39" s="13" t="s">
        <v>81</v>
      </c>
      <c r="E39" s="14">
        <v>99.45</v>
      </c>
      <c r="F39" s="15">
        <v>829.613928902414</v>
      </c>
      <c r="G39" s="1">
        <v>38.0</v>
      </c>
      <c r="H39" s="1">
        <v>48.0</v>
      </c>
      <c r="I39" s="1">
        <v>36.0</v>
      </c>
      <c r="J39" s="1">
        <v>66.0</v>
      </c>
      <c r="K39" s="1">
        <v>58.0</v>
      </c>
      <c r="L39" s="1">
        <v>46.0</v>
      </c>
      <c r="M39" s="1">
        <v>31.0</v>
      </c>
      <c r="N39" s="16">
        <v>36.0</v>
      </c>
      <c r="O39" s="6">
        <f t="shared" si="3"/>
        <v>0</v>
      </c>
      <c r="P39" s="6">
        <f t="shared" si="4"/>
        <v>0</v>
      </c>
      <c r="Q39" s="17">
        <f t="shared" si="5"/>
        <v>9945</v>
      </c>
      <c r="R39" s="1">
        <f t="shared" ref="R39:X39" si="84">IF(G40-G39&gt;0,1,0)</f>
        <v>0</v>
      </c>
      <c r="S39" s="1">
        <f t="shared" si="84"/>
        <v>0</v>
      </c>
      <c r="T39" s="1">
        <f t="shared" si="84"/>
        <v>0</v>
      </c>
      <c r="U39" s="1">
        <f t="shared" si="84"/>
        <v>0</v>
      </c>
      <c r="V39" s="1">
        <f t="shared" si="84"/>
        <v>0</v>
      </c>
      <c r="W39" s="1">
        <f t="shared" si="84"/>
        <v>0</v>
      </c>
      <c r="X39" s="1">
        <f t="shared" si="84"/>
        <v>0</v>
      </c>
      <c r="Y39" s="1">
        <f t="shared" ref="Y39:AE39" si="85">IF(G39-G38&gt;0,1,0)</f>
        <v>0</v>
      </c>
      <c r="Z39" s="1">
        <f t="shared" si="85"/>
        <v>0</v>
      </c>
      <c r="AA39" s="1">
        <f t="shared" si="85"/>
        <v>0</v>
      </c>
      <c r="AB39" s="1">
        <f t="shared" si="85"/>
        <v>0</v>
      </c>
      <c r="AC39" s="1">
        <f t="shared" si="85"/>
        <v>0</v>
      </c>
      <c r="AD39" s="1">
        <f t="shared" si="85"/>
        <v>0</v>
      </c>
      <c r="AE39" s="1">
        <f t="shared" si="85"/>
        <v>0</v>
      </c>
      <c r="AF39" s="6">
        <f t="shared" si="8"/>
        <v>0</v>
      </c>
      <c r="AG39" s="10">
        <f t="shared" si="9"/>
        <v>0</v>
      </c>
      <c r="AH39" s="1">
        <f t="shared" si="10"/>
        <v>0</v>
      </c>
      <c r="AI39" s="1">
        <f t="shared" si="11"/>
        <v>0</v>
      </c>
      <c r="AJ39" s="1">
        <f t="shared" si="12"/>
        <v>1</v>
      </c>
      <c r="AK39" s="1">
        <f t="shared" si="13"/>
        <v>0</v>
      </c>
      <c r="AL39" s="1">
        <f>AG39*optimize!$B$1+optimize!$B$2*(N39^2)</f>
        <v>1179.36</v>
      </c>
      <c r="AM39" s="1">
        <f>AH39*optimize!$B$1+optimize!$B$2*(N39^2)</f>
        <v>1179.36</v>
      </c>
    </row>
    <row r="40" ht="13.5" customHeight="1">
      <c r="A40" s="13" t="s">
        <v>118</v>
      </c>
      <c r="B40" s="13" t="s">
        <v>119</v>
      </c>
      <c r="C40" s="13" t="s">
        <v>41</v>
      </c>
      <c r="D40" s="13" t="s">
        <v>81</v>
      </c>
      <c r="E40" s="14">
        <v>86.96</v>
      </c>
      <c r="F40" s="15">
        <v>656.697122498475</v>
      </c>
      <c r="G40" s="1">
        <v>27.0</v>
      </c>
      <c r="H40" s="1">
        <v>31.0</v>
      </c>
      <c r="I40" s="1">
        <v>14.0</v>
      </c>
      <c r="J40" s="1">
        <v>43.0</v>
      </c>
      <c r="K40" s="1">
        <v>49.0</v>
      </c>
      <c r="L40" s="1">
        <v>38.0</v>
      </c>
      <c r="M40" s="1">
        <v>21.0</v>
      </c>
      <c r="N40" s="16">
        <v>31.0</v>
      </c>
      <c r="O40" s="6">
        <f t="shared" si="3"/>
        <v>0</v>
      </c>
      <c r="P40" s="6">
        <f t="shared" si="4"/>
        <v>0</v>
      </c>
      <c r="Q40" s="17">
        <f t="shared" si="5"/>
        <v>8696</v>
      </c>
      <c r="R40" s="1">
        <f t="shared" ref="R40:X40" si="86">IF(G41-G40&gt;0,1,0)</f>
        <v>0</v>
      </c>
      <c r="S40" s="1">
        <f t="shared" si="86"/>
        <v>0</v>
      </c>
      <c r="T40" s="1">
        <f t="shared" si="86"/>
        <v>0</v>
      </c>
      <c r="U40" s="1">
        <f t="shared" si="86"/>
        <v>1</v>
      </c>
      <c r="V40" s="1">
        <f t="shared" si="86"/>
        <v>0</v>
      </c>
      <c r="W40" s="1">
        <f t="shared" si="86"/>
        <v>0</v>
      </c>
      <c r="X40" s="1">
        <f t="shared" si="86"/>
        <v>0</v>
      </c>
      <c r="Y40" s="1">
        <f t="shared" ref="Y40:AE40" si="87">IF(G40-G39&gt;0,1,0)</f>
        <v>0</v>
      </c>
      <c r="Z40" s="1">
        <f t="shared" si="87"/>
        <v>0</v>
      </c>
      <c r="AA40" s="1">
        <f t="shared" si="87"/>
        <v>0</v>
      </c>
      <c r="AB40" s="1">
        <f t="shared" si="87"/>
        <v>0</v>
      </c>
      <c r="AC40" s="1">
        <f t="shared" si="87"/>
        <v>0</v>
      </c>
      <c r="AD40" s="1">
        <f t="shared" si="87"/>
        <v>0</v>
      </c>
      <c r="AE40" s="1">
        <f t="shared" si="87"/>
        <v>0</v>
      </c>
      <c r="AF40" s="6">
        <f t="shared" si="8"/>
        <v>0</v>
      </c>
      <c r="AG40" s="10">
        <f t="shared" si="9"/>
        <v>1</v>
      </c>
      <c r="AH40" s="1">
        <f t="shared" si="10"/>
        <v>0</v>
      </c>
      <c r="AI40" s="1">
        <f t="shared" si="11"/>
        <v>0</v>
      </c>
      <c r="AJ40" s="1">
        <f t="shared" si="12"/>
        <v>1</v>
      </c>
      <c r="AK40" s="1">
        <f t="shared" si="13"/>
        <v>0</v>
      </c>
      <c r="AL40" s="1">
        <f>AG40*optimize!$B$1+optimize!$B$2*(N40^2)</f>
        <v>877.51</v>
      </c>
      <c r="AM40" s="1">
        <f>AH40*optimize!$B$1+optimize!$B$2*(N40^2)</f>
        <v>874.51</v>
      </c>
    </row>
    <row r="41" ht="13.5" customHeight="1">
      <c r="A41" s="13" t="s">
        <v>120</v>
      </c>
      <c r="B41" s="13" t="s">
        <v>121</v>
      </c>
      <c r="C41" s="13" t="s">
        <v>41</v>
      </c>
      <c r="D41" s="13" t="s">
        <v>81</v>
      </c>
      <c r="E41" s="14">
        <v>71.08</v>
      </c>
      <c r="F41" s="15">
        <v>468.790118208643</v>
      </c>
      <c r="G41" s="1">
        <v>18.0</v>
      </c>
      <c r="H41" s="1">
        <v>23.0</v>
      </c>
      <c r="I41" s="1">
        <v>10.0</v>
      </c>
      <c r="J41" s="1">
        <v>49.0</v>
      </c>
      <c r="K41" s="1">
        <v>41.0</v>
      </c>
      <c r="L41" s="1">
        <v>34.0</v>
      </c>
      <c r="M41" s="1">
        <v>21.0</v>
      </c>
      <c r="N41" s="16">
        <v>21.0</v>
      </c>
      <c r="O41" s="6">
        <f t="shared" si="3"/>
        <v>0</v>
      </c>
      <c r="P41" s="6">
        <f t="shared" si="4"/>
        <v>0</v>
      </c>
      <c r="Q41" s="17">
        <f t="shared" si="5"/>
        <v>7108</v>
      </c>
      <c r="R41" s="1">
        <f t="shared" ref="R41:X41" si="88">IF(G42-G41&gt;0,1,0)</f>
        <v>0</v>
      </c>
      <c r="S41" s="1">
        <f t="shared" si="88"/>
        <v>0</v>
      </c>
      <c r="T41" s="1">
        <f t="shared" si="88"/>
        <v>0</v>
      </c>
      <c r="U41" s="1">
        <f t="shared" si="88"/>
        <v>0</v>
      </c>
      <c r="V41" s="1">
        <f t="shared" si="88"/>
        <v>0</v>
      </c>
      <c r="W41" s="1">
        <f t="shared" si="88"/>
        <v>0</v>
      </c>
      <c r="X41" s="1">
        <f t="shared" si="88"/>
        <v>0</v>
      </c>
      <c r="Y41" s="1">
        <f t="shared" ref="Y41:AE41" si="89">IF(G41-G40&gt;0,1,0)</f>
        <v>0</v>
      </c>
      <c r="Z41" s="1">
        <f t="shared" si="89"/>
        <v>0</v>
      </c>
      <c r="AA41" s="1">
        <f t="shared" si="89"/>
        <v>0</v>
      </c>
      <c r="AB41" s="1">
        <f t="shared" si="89"/>
        <v>1</v>
      </c>
      <c r="AC41" s="1">
        <f t="shared" si="89"/>
        <v>0</v>
      </c>
      <c r="AD41" s="1">
        <f t="shared" si="89"/>
        <v>0</v>
      </c>
      <c r="AE41" s="1">
        <f t="shared" si="89"/>
        <v>0</v>
      </c>
      <c r="AF41" s="6">
        <f t="shared" si="8"/>
        <v>0</v>
      </c>
      <c r="AG41" s="10">
        <f t="shared" si="9"/>
        <v>1</v>
      </c>
      <c r="AH41" s="1">
        <f t="shared" si="10"/>
        <v>0</v>
      </c>
      <c r="AI41" s="1">
        <f t="shared" si="11"/>
        <v>0</v>
      </c>
      <c r="AJ41" s="1">
        <f t="shared" si="12"/>
        <v>0</v>
      </c>
      <c r="AK41" s="1">
        <f t="shared" si="13"/>
        <v>0</v>
      </c>
      <c r="AL41" s="1">
        <f>AG41*optimize!$B$1+optimize!$B$2*(N41^2)</f>
        <v>404.31</v>
      </c>
      <c r="AM41" s="1">
        <f>AH41*optimize!$B$1+optimize!$B$2*(N41^2)</f>
        <v>401.31</v>
      </c>
    </row>
    <row r="42" ht="13.5" customHeight="1">
      <c r="A42" s="13" t="s">
        <v>122</v>
      </c>
      <c r="B42" s="13" t="s">
        <v>123</v>
      </c>
      <c r="C42" s="13" t="s">
        <v>41</v>
      </c>
      <c r="D42" s="13" t="s">
        <v>81</v>
      </c>
      <c r="E42" s="14">
        <v>58.83</v>
      </c>
      <c r="F42" s="15">
        <v>394.373928457713</v>
      </c>
      <c r="G42" s="1">
        <v>4.0</v>
      </c>
      <c r="H42" s="1">
        <v>13.0</v>
      </c>
      <c r="I42" s="1">
        <v>10.0</v>
      </c>
      <c r="J42" s="1">
        <v>41.0</v>
      </c>
      <c r="K42" s="1">
        <v>38.0</v>
      </c>
      <c r="L42" s="1">
        <v>34.0</v>
      </c>
      <c r="M42" s="1">
        <v>20.0</v>
      </c>
      <c r="N42" s="16">
        <v>21.0</v>
      </c>
      <c r="O42" s="6">
        <f t="shared" si="3"/>
        <v>0</v>
      </c>
      <c r="P42" s="6">
        <f t="shared" si="4"/>
        <v>0</v>
      </c>
      <c r="Q42" s="17">
        <f t="shared" si="5"/>
        <v>5883</v>
      </c>
      <c r="R42" s="1">
        <f t="shared" ref="R42:X42" si="90">IF(G43-G42&gt;0,1,0)</f>
        <v>1</v>
      </c>
      <c r="S42" s="1">
        <f t="shared" si="90"/>
        <v>1</v>
      </c>
      <c r="T42" s="1">
        <f t="shared" si="90"/>
        <v>1</v>
      </c>
      <c r="U42" s="1">
        <f t="shared" si="90"/>
        <v>0</v>
      </c>
      <c r="V42" s="1">
        <f t="shared" si="90"/>
        <v>0</v>
      </c>
      <c r="W42" s="1">
        <f t="shared" si="90"/>
        <v>1</v>
      </c>
      <c r="X42" s="1">
        <f t="shared" si="90"/>
        <v>0</v>
      </c>
      <c r="Y42" s="1">
        <f t="shared" ref="Y42:AE42" si="91">IF(G42-G41&gt;0,1,0)</f>
        <v>0</v>
      </c>
      <c r="Z42" s="1">
        <f t="shared" si="91"/>
        <v>0</v>
      </c>
      <c r="AA42" s="1">
        <f t="shared" si="91"/>
        <v>0</v>
      </c>
      <c r="AB42" s="1">
        <f t="shared" si="91"/>
        <v>0</v>
      </c>
      <c r="AC42" s="1">
        <f t="shared" si="91"/>
        <v>0</v>
      </c>
      <c r="AD42" s="1">
        <f t="shared" si="91"/>
        <v>0</v>
      </c>
      <c r="AE42" s="1">
        <f t="shared" si="91"/>
        <v>0</v>
      </c>
      <c r="AF42" s="6">
        <f t="shared" si="8"/>
        <v>0</v>
      </c>
      <c r="AG42" s="10">
        <f t="shared" si="9"/>
        <v>4</v>
      </c>
      <c r="AH42" s="1">
        <f t="shared" si="10"/>
        <v>0</v>
      </c>
      <c r="AI42" s="1">
        <f t="shared" si="11"/>
        <v>0</v>
      </c>
      <c r="AJ42" s="1">
        <f t="shared" si="12"/>
        <v>0</v>
      </c>
      <c r="AK42" s="1">
        <f t="shared" si="13"/>
        <v>0</v>
      </c>
      <c r="AL42" s="1">
        <f>AG42*optimize!$B$1+optimize!$B$2*(N42^2)</f>
        <v>413.31</v>
      </c>
      <c r="AM42" s="1">
        <f>AH42*optimize!$B$1+optimize!$B$2*(N42^2)</f>
        <v>401.31</v>
      </c>
    </row>
    <row r="43" ht="13.5" customHeight="1">
      <c r="A43" s="13" t="s">
        <v>124</v>
      </c>
      <c r="B43" s="13" t="s">
        <v>125</v>
      </c>
      <c r="C43" s="13" t="s">
        <v>41</v>
      </c>
      <c r="D43" s="13" t="s">
        <v>81</v>
      </c>
      <c r="E43" s="14">
        <v>47.66</v>
      </c>
      <c r="F43" s="15">
        <v>367.388937781932</v>
      </c>
      <c r="G43" s="1">
        <v>27.0</v>
      </c>
      <c r="H43" s="1">
        <v>22.0</v>
      </c>
      <c r="I43" s="1">
        <v>71.0</v>
      </c>
      <c r="J43" s="1">
        <v>35.0</v>
      </c>
      <c r="K43" s="1">
        <v>33.0</v>
      </c>
      <c r="L43" s="1">
        <v>42.0</v>
      </c>
      <c r="M43" s="1">
        <v>16.0</v>
      </c>
      <c r="N43" s="16">
        <v>20.0</v>
      </c>
      <c r="O43" s="6">
        <f t="shared" si="3"/>
        <v>0</v>
      </c>
      <c r="P43" s="6">
        <f t="shared" si="4"/>
        <v>0</v>
      </c>
      <c r="Q43" s="17">
        <f t="shared" si="5"/>
        <v>4766</v>
      </c>
      <c r="R43" s="1">
        <f t="shared" ref="R43:X43" si="92">IF(G44-G43&gt;0,1,0)</f>
        <v>0</v>
      </c>
      <c r="S43" s="1">
        <f t="shared" si="92"/>
        <v>0</v>
      </c>
      <c r="T43" s="1">
        <f t="shared" si="92"/>
        <v>0</v>
      </c>
      <c r="U43" s="1">
        <f t="shared" si="92"/>
        <v>1</v>
      </c>
      <c r="V43" s="1">
        <f t="shared" si="92"/>
        <v>0</v>
      </c>
      <c r="W43" s="1">
        <f t="shared" si="92"/>
        <v>1</v>
      </c>
      <c r="X43" s="1">
        <f t="shared" si="92"/>
        <v>0</v>
      </c>
      <c r="Y43" s="1">
        <f t="shared" ref="Y43:AE43" si="93">IF(G43-G42&gt;0,1,0)</f>
        <v>1</v>
      </c>
      <c r="Z43" s="1">
        <f t="shared" si="93"/>
        <v>1</v>
      </c>
      <c r="AA43" s="1">
        <f t="shared" si="93"/>
        <v>1</v>
      </c>
      <c r="AB43" s="1">
        <f t="shared" si="93"/>
        <v>0</v>
      </c>
      <c r="AC43" s="1">
        <f t="shared" si="93"/>
        <v>0</v>
      </c>
      <c r="AD43" s="1">
        <f t="shared" si="93"/>
        <v>1</v>
      </c>
      <c r="AE43" s="1">
        <f t="shared" si="93"/>
        <v>0</v>
      </c>
      <c r="AF43" s="6">
        <f t="shared" si="8"/>
        <v>1</v>
      </c>
      <c r="AG43" s="10">
        <f t="shared" si="9"/>
        <v>6</v>
      </c>
      <c r="AH43" s="1">
        <f t="shared" si="10"/>
        <v>0</v>
      </c>
      <c r="AI43" s="1">
        <f t="shared" si="11"/>
        <v>0</v>
      </c>
      <c r="AJ43" s="1">
        <f t="shared" si="12"/>
        <v>0</v>
      </c>
      <c r="AK43" s="1">
        <f t="shared" si="13"/>
        <v>0</v>
      </c>
      <c r="AL43" s="1">
        <f>AG43*optimize!$B$1+optimize!$B$2*(N43^2)</f>
        <v>382</v>
      </c>
      <c r="AM43" s="1">
        <f>AH43*optimize!$B$1+optimize!$B$2*(N43^2)</f>
        <v>364</v>
      </c>
    </row>
    <row r="44" ht="13.5" customHeight="1">
      <c r="A44" s="13" t="s">
        <v>126</v>
      </c>
      <c r="B44" s="13" t="s">
        <v>127</v>
      </c>
      <c r="C44" s="13" t="s">
        <v>41</v>
      </c>
      <c r="D44" s="13" t="s">
        <v>81</v>
      </c>
      <c r="E44" s="14">
        <v>40.42</v>
      </c>
      <c r="F44" s="15">
        <v>317.344333381158</v>
      </c>
      <c r="G44" s="1">
        <v>17.0</v>
      </c>
      <c r="H44" s="1">
        <v>17.0</v>
      </c>
      <c r="I44" s="1">
        <v>36.0</v>
      </c>
      <c r="J44" s="1">
        <v>37.0</v>
      </c>
      <c r="K44" s="1">
        <v>27.0</v>
      </c>
      <c r="L44" s="1">
        <v>47.0</v>
      </c>
      <c r="M44" s="1">
        <v>13.0</v>
      </c>
      <c r="N44" s="16">
        <v>16.0</v>
      </c>
      <c r="O44" s="6">
        <f t="shared" si="3"/>
        <v>0</v>
      </c>
      <c r="P44" s="6">
        <f t="shared" si="4"/>
        <v>1</v>
      </c>
      <c r="Q44" s="17">
        <f t="shared" si="5"/>
        <v>4042</v>
      </c>
      <c r="R44" s="1">
        <f t="shared" ref="R44:X44" si="94">IF(G45-G44&gt;0,1,0)</f>
        <v>1</v>
      </c>
      <c r="S44" s="1">
        <f t="shared" si="94"/>
        <v>1</v>
      </c>
      <c r="T44" s="1">
        <f t="shared" si="94"/>
        <v>0</v>
      </c>
      <c r="U44" s="1">
        <f t="shared" si="94"/>
        <v>1</v>
      </c>
      <c r="V44" s="1">
        <f t="shared" si="94"/>
        <v>1</v>
      </c>
      <c r="W44" s="1">
        <f t="shared" si="94"/>
        <v>1</v>
      </c>
      <c r="X44" s="1">
        <f t="shared" si="94"/>
        <v>0</v>
      </c>
      <c r="Y44" s="1">
        <f t="shared" ref="Y44:AE44" si="95">IF(G44-G43&gt;0,1,0)</f>
        <v>0</v>
      </c>
      <c r="Z44" s="1">
        <f t="shared" si="95"/>
        <v>0</v>
      </c>
      <c r="AA44" s="1">
        <f t="shared" si="95"/>
        <v>0</v>
      </c>
      <c r="AB44" s="1">
        <f t="shared" si="95"/>
        <v>1</v>
      </c>
      <c r="AC44" s="1">
        <f t="shared" si="95"/>
        <v>0</v>
      </c>
      <c r="AD44" s="1">
        <f t="shared" si="95"/>
        <v>1</v>
      </c>
      <c r="AE44" s="1">
        <f t="shared" si="95"/>
        <v>0</v>
      </c>
      <c r="AF44" s="6">
        <f t="shared" si="8"/>
        <v>1</v>
      </c>
      <c r="AG44" s="10">
        <f t="shared" si="9"/>
        <v>7</v>
      </c>
      <c r="AH44" s="1">
        <f t="shared" si="10"/>
        <v>0</v>
      </c>
      <c r="AI44" s="1">
        <f t="shared" si="11"/>
        <v>0</v>
      </c>
      <c r="AJ44" s="1">
        <f t="shared" si="12"/>
        <v>0</v>
      </c>
      <c r="AK44" s="1">
        <f t="shared" si="13"/>
        <v>0</v>
      </c>
      <c r="AL44" s="1">
        <f>AG44*optimize!$B$1+optimize!$B$2*(N44^2)</f>
        <v>253.96</v>
      </c>
      <c r="AM44" s="1">
        <f>AH44*optimize!$B$1+optimize!$B$2*(N44^2)</f>
        <v>232.96</v>
      </c>
    </row>
    <row r="45" ht="13.5" customHeight="1">
      <c r="A45" s="13" t="s">
        <v>128</v>
      </c>
      <c r="B45" s="13" t="s">
        <v>129</v>
      </c>
      <c r="C45" s="13" t="s">
        <v>41</v>
      </c>
      <c r="D45" s="13" t="s">
        <v>81</v>
      </c>
      <c r="E45" s="14">
        <v>41.39</v>
      </c>
      <c r="F45" s="15">
        <v>305.742078286348</v>
      </c>
      <c r="G45" s="1">
        <v>22.0</v>
      </c>
      <c r="H45" s="1">
        <v>22.0</v>
      </c>
      <c r="I45" s="1">
        <v>29.0</v>
      </c>
      <c r="J45" s="1">
        <v>51.0</v>
      </c>
      <c r="K45" s="1">
        <v>34.0</v>
      </c>
      <c r="L45" s="1">
        <v>60.0</v>
      </c>
      <c r="M45" s="1">
        <v>12.0</v>
      </c>
      <c r="N45" s="16">
        <v>13.0</v>
      </c>
      <c r="O45" s="6">
        <f t="shared" si="3"/>
        <v>1</v>
      </c>
      <c r="P45" s="6">
        <f t="shared" si="4"/>
        <v>0</v>
      </c>
      <c r="Q45" s="17">
        <f t="shared" si="5"/>
        <v>4139</v>
      </c>
      <c r="R45" s="1">
        <f t="shared" ref="R45:X45" si="96">IF(G46-G45&gt;0,1,0)</f>
        <v>0</v>
      </c>
      <c r="S45" s="1">
        <f t="shared" si="96"/>
        <v>0</v>
      </c>
      <c r="T45" s="1">
        <f t="shared" si="96"/>
        <v>0</v>
      </c>
      <c r="U45" s="1">
        <f t="shared" si="96"/>
        <v>0</v>
      </c>
      <c r="V45" s="1">
        <f t="shared" si="96"/>
        <v>1</v>
      </c>
      <c r="W45" s="1">
        <f t="shared" si="96"/>
        <v>1</v>
      </c>
      <c r="X45" s="1">
        <f t="shared" si="96"/>
        <v>1</v>
      </c>
      <c r="Y45" s="1">
        <f t="shared" ref="Y45:AE45" si="97">IF(G45-G44&gt;0,1,0)</f>
        <v>1</v>
      </c>
      <c r="Z45" s="1">
        <f t="shared" si="97"/>
        <v>1</v>
      </c>
      <c r="AA45" s="1">
        <f t="shared" si="97"/>
        <v>0</v>
      </c>
      <c r="AB45" s="1">
        <f t="shared" si="97"/>
        <v>1</v>
      </c>
      <c r="AC45" s="1">
        <f t="shared" si="97"/>
        <v>1</v>
      </c>
      <c r="AD45" s="1">
        <f t="shared" si="97"/>
        <v>1</v>
      </c>
      <c r="AE45" s="1">
        <f t="shared" si="97"/>
        <v>0</v>
      </c>
      <c r="AF45" s="6">
        <f t="shared" si="8"/>
        <v>1</v>
      </c>
      <c r="AG45" s="10">
        <f t="shared" si="9"/>
        <v>8</v>
      </c>
      <c r="AH45" s="1">
        <f t="shared" si="10"/>
        <v>1</v>
      </c>
      <c r="AI45" s="1">
        <f t="shared" si="11"/>
        <v>0</v>
      </c>
      <c r="AJ45" s="1">
        <f t="shared" si="12"/>
        <v>0</v>
      </c>
      <c r="AK45" s="1">
        <f t="shared" si="13"/>
        <v>0</v>
      </c>
      <c r="AL45" s="1">
        <f>AG45*optimize!$B$1+optimize!$B$2*(N45^2)</f>
        <v>177.79</v>
      </c>
      <c r="AM45" s="1">
        <f>AH45*optimize!$B$1+optimize!$B$2*(N45^2)</f>
        <v>156.79</v>
      </c>
    </row>
    <row r="46" ht="13.5" customHeight="1">
      <c r="A46" s="13" t="s">
        <v>130</v>
      </c>
      <c r="B46" s="13" t="s">
        <v>131</v>
      </c>
      <c r="C46" s="13" t="s">
        <v>41</v>
      </c>
      <c r="D46" s="13" t="s">
        <v>81</v>
      </c>
      <c r="E46" s="14">
        <v>37.27</v>
      </c>
      <c r="F46" s="15">
        <v>341.441932689111</v>
      </c>
      <c r="G46" s="1">
        <v>18.0</v>
      </c>
      <c r="H46" s="1">
        <v>17.0</v>
      </c>
      <c r="I46" s="1">
        <v>22.0</v>
      </c>
      <c r="J46" s="1">
        <v>48.0</v>
      </c>
      <c r="K46" s="1">
        <v>42.0</v>
      </c>
      <c r="L46" s="1">
        <v>62.0</v>
      </c>
      <c r="M46" s="1">
        <v>15.0</v>
      </c>
      <c r="N46" s="16">
        <v>12.0</v>
      </c>
      <c r="O46" s="6">
        <f t="shared" si="3"/>
        <v>0</v>
      </c>
      <c r="P46" s="6">
        <f t="shared" si="4"/>
        <v>0</v>
      </c>
      <c r="Q46" s="17">
        <f t="shared" si="5"/>
        <v>3727</v>
      </c>
      <c r="R46" s="1">
        <f t="shared" ref="R46:X46" si="98">IF(G47-G46&gt;0,1,0)</f>
        <v>0</v>
      </c>
      <c r="S46" s="1">
        <f t="shared" si="98"/>
        <v>1</v>
      </c>
      <c r="T46" s="1">
        <f t="shared" si="98"/>
        <v>1</v>
      </c>
      <c r="U46" s="1">
        <f t="shared" si="98"/>
        <v>0</v>
      </c>
      <c r="V46" s="1">
        <f t="shared" si="98"/>
        <v>1</v>
      </c>
      <c r="W46" s="1">
        <f t="shared" si="98"/>
        <v>1</v>
      </c>
      <c r="X46" s="1">
        <f t="shared" si="98"/>
        <v>0</v>
      </c>
      <c r="Y46" s="1">
        <f t="shared" ref="Y46:AE46" si="99">IF(G46-G45&gt;0,1,0)</f>
        <v>0</v>
      </c>
      <c r="Z46" s="1">
        <f t="shared" si="99"/>
        <v>0</v>
      </c>
      <c r="AA46" s="1">
        <f t="shared" si="99"/>
        <v>0</v>
      </c>
      <c r="AB46" s="1">
        <f t="shared" si="99"/>
        <v>0</v>
      </c>
      <c r="AC46" s="1">
        <f t="shared" si="99"/>
        <v>1</v>
      </c>
      <c r="AD46" s="1">
        <f t="shared" si="99"/>
        <v>1</v>
      </c>
      <c r="AE46" s="1">
        <f t="shared" si="99"/>
        <v>1</v>
      </c>
      <c r="AF46" s="6">
        <f t="shared" si="8"/>
        <v>1</v>
      </c>
      <c r="AG46" s="10">
        <f t="shared" si="9"/>
        <v>7</v>
      </c>
      <c r="AH46" s="1">
        <f t="shared" si="10"/>
        <v>0</v>
      </c>
      <c r="AI46" s="1">
        <f t="shared" si="11"/>
        <v>0</v>
      </c>
      <c r="AJ46" s="1">
        <f t="shared" si="12"/>
        <v>0</v>
      </c>
      <c r="AK46" s="1">
        <f t="shared" si="13"/>
        <v>0</v>
      </c>
      <c r="AL46" s="1">
        <f>AG46*optimize!$B$1+optimize!$B$2*(N46^2)</f>
        <v>152.04</v>
      </c>
      <c r="AM46" s="1">
        <f>AH46*optimize!$B$1+optimize!$B$2*(N46^2)</f>
        <v>131.04</v>
      </c>
    </row>
    <row r="47" ht="13.5" customHeight="1">
      <c r="A47" s="13" t="s">
        <v>132</v>
      </c>
      <c r="B47" s="13" t="s">
        <v>133</v>
      </c>
      <c r="C47" s="13" t="s">
        <v>41</v>
      </c>
      <c r="D47" s="13" t="s">
        <v>81</v>
      </c>
      <c r="E47" s="14">
        <v>28.97</v>
      </c>
      <c r="F47" s="15">
        <v>305.065016624367</v>
      </c>
      <c r="G47" s="1">
        <v>13.0</v>
      </c>
      <c r="H47" s="1">
        <v>19.0</v>
      </c>
      <c r="I47" s="1">
        <v>27.0</v>
      </c>
      <c r="J47" s="1">
        <v>36.0</v>
      </c>
      <c r="K47" s="1">
        <v>51.0</v>
      </c>
      <c r="L47" s="1">
        <v>64.0</v>
      </c>
      <c r="M47" s="1">
        <v>10.0</v>
      </c>
      <c r="N47" s="16">
        <v>15.0</v>
      </c>
      <c r="O47" s="6">
        <f t="shared" si="3"/>
        <v>0</v>
      </c>
      <c r="P47" s="6">
        <f t="shared" si="4"/>
        <v>0</v>
      </c>
      <c r="Q47" s="17">
        <f t="shared" si="5"/>
        <v>2897</v>
      </c>
      <c r="R47" s="1">
        <f t="shared" ref="R47:X47" si="100">IF(G48-G47&gt;0,1,0)</f>
        <v>0</v>
      </c>
      <c r="S47" s="1">
        <f t="shared" si="100"/>
        <v>0</v>
      </c>
      <c r="T47" s="1">
        <f t="shared" si="100"/>
        <v>0</v>
      </c>
      <c r="U47" s="1">
        <f t="shared" si="100"/>
        <v>1</v>
      </c>
      <c r="V47" s="1">
        <f t="shared" si="100"/>
        <v>0</v>
      </c>
      <c r="W47" s="1">
        <f t="shared" si="100"/>
        <v>0</v>
      </c>
      <c r="X47" s="1">
        <f t="shared" si="100"/>
        <v>0</v>
      </c>
      <c r="Y47" s="1">
        <f t="shared" ref="Y47:AE47" si="101">IF(G47-G46&gt;0,1,0)</f>
        <v>0</v>
      </c>
      <c r="Z47" s="1">
        <f t="shared" si="101"/>
        <v>1</v>
      </c>
      <c r="AA47" s="1">
        <f t="shared" si="101"/>
        <v>1</v>
      </c>
      <c r="AB47" s="1">
        <f t="shared" si="101"/>
        <v>0</v>
      </c>
      <c r="AC47" s="1">
        <f t="shared" si="101"/>
        <v>1</v>
      </c>
      <c r="AD47" s="1">
        <f t="shared" si="101"/>
        <v>1</v>
      </c>
      <c r="AE47" s="1">
        <f t="shared" si="101"/>
        <v>0</v>
      </c>
      <c r="AF47" s="6">
        <f t="shared" si="8"/>
        <v>0</v>
      </c>
      <c r="AG47" s="10">
        <f t="shared" si="9"/>
        <v>5</v>
      </c>
      <c r="AH47" s="1">
        <f t="shared" si="10"/>
        <v>0</v>
      </c>
      <c r="AI47" s="1">
        <f t="shared" si="11"/>
        <v>0</v>
      </c>
      <c r="AJ47" s="1">
        <f t="shared" si="12"/>
        <v>0</v>
      </c>
      <c r="AK47" s="1">
        <f t="shared" si="13"/>
        <v>0</v>
      </c>
      <c r="AL47" s="1">
        <f>AG47*optimize!$B$1+optimize!$B$2*(N47^2)</f>
        <v>219.75</v>
      </c>
      <c r="AM47" s="1">
        <f>AH47*optimize!$B$1+optimize!$B$2*(N47^2)</f>
        <v>204.75</v>
      </c>
    </row>
    <row r="48" ht="13.5" customHeight="1">
      <c r="A48" s="13" t="s">
        <v>134</v>
      </c>
      <c r="B48" s="13" t="s">
        <v>135</v>
      </c>
      <c r="C48" s="13" t="s">
        <v>41</v>
      </c>
      <c r="D48" s="13" t="s">
        <v>81</v>
      </c>
      <c r="E48" s="14">
        <v>23.18</v>
      </c>
      <c r="F48" s="15">
        <v>230.585599325236</v>
      </c>
      <c r="G48" s="1">
        <v>10.0</v>
      </c>
      <c r="H48" s="1">
        <v>7.0</v>
      </c>
      <c r="I48" s="1">
        <v>25.0</v>
      </c>
      <c r="J48" s="1">
        <v>50.0</v>
      </c>
      <c r="K48" s="1">
        <v>43.0</v>
      </c>
      <c r="L48" s="1">
        <v>46.0</v>
      </c>
      <c r="M48" s="1">
        <v>10.0</v>
      </c>
      <c r="N48" s="16">
        <v>10.0</v>
      </c>
      <c r="O48" s="6">
        <f t="shared" si="3"/>
        <v>0</v>
      </c>
      <c r="P48" s="6">
        <f t="shared" si="4"/>
        <v>1</v>
      </c>
      <c r="Q48" s="17">
        <f t="shared" si="5"/>
        <v>2318</v>
      </c>
      <c r="R48" s="1">
        <f t="shared" ref="R48:X48" si="102">IF(G49-G48&gt;0,1,0)</f>
        <v>1</v>
      </c>
      <c r="S48" s="1">
        <f t="shared" si="102"/>
        <v>1</v>
      </c>
      <c r="T48" s="1">
        <f t="shared" si="102"/>
        <v>0</v>
      </c>
      <c r="U48" s="1">
        <f t="shared" si="102"/>
        <v>0</v>
      </c>
      <c r="V48" s="1">
        <f t="shared" si="102"/>
        <v>1</v>
      </c>
      <c r="W48" s="1">
        <f t="shared" si="102"/>
        <v>0</v>
      </c>
      <c r="X48" s="1">
        <f t="shared" si="102"/>
        <v>1</v>
      </c>
      <c r="Y48" s="1">
        <f t="shared" ref="Y48:AE48" si="103">IF(G48-G47&gt;0,1,0)</f>
        <v>0</v>
      </c>
      <c r="Z48" s="1">
        <f t="shared" si="103"/>
        <v>0</v>
      </c>
      <c r="AA48" s="1">
        <f t="shared" si="103"/>
        <v>0</v>
      </c>
      <c r="AB48" s="1">
        <f t="shared" si="103"/>
        <v>1</v>
      </c>
      <c r="AC48" s="1">
        <f t="shared" si="103"/>
        <v>0</v>
      </c>
      <c r="AD48" s="1">
        <f t="shared" si="103"/>
        <v>0</v>
      </c>
      <c r="AE48" s="1">
        <f t="shared" si="103"/>
        <v>0</v>
      </c>
      <c r="AF48" s="6">
        <f t="shared" si="8"/>
        <v>0</v>
      </c>
      <c r="AG48" s="10">
        <f t="shared" si="9"/>
        <v>5</v>
      </c>
      <c r="AH48" s="1">
        <f t="shared" si="10"/>
        <v>0</v>
      </c>
      <c r="AI48" s="1">
        <f t="shared" si="11"/>
        <v>0</v>
      </c>
      <c r="AJ48" s="1">
        <f t="shared" si="12"/>
        <v>0</v>
      </c>
      <c r="AK48" s="1">
        <f t="shared" si="13"/>
        <v>0</v>
      </c>
      <c r="AL48" s="1">
        <f>AG48*optimize!$B$1+optimize!$B$2*(N48^2)</f>
        <v>106</v>
      </c>
      <c r="AM48" s="1">
        <f>AH48*optimize!$B$1+optimize!$B$2*(N48^2)</f>
        <v>91</v>
      </c>
    </row>
    <row r="49" ht="13.5" customHeight="1">
      <c r="A49" s="13" t="s">
        <v>136</v>
      </c>
      <c r="B49" s="13" t="s">
        <v>137</v>
      </c>
      <c r="C49" s="13" t="s">
        <v>41</v>
      </c>
      <c r="D49" s="13" t="s">
        <v>81</v>
      </c>
      <c r="E49" s="14">
        <v>23.35</v>
      </c>
      <c r="F49" s="15">
        <v>202.093685417341</v>
      </c>
      <c r="G49" s="1">
        <v>15.0</v>
      </c>
      <c r="H49" s="1">
        <v>12.0</v>
      </c>
      <c r="I49" s="1">
        <v>18.0</v>
      </c>
      <c r="J49" s="1">
        <v>37.0</v>
      </c>
      <c r="K49" s="1">
        <v>44.0</v>
      </c>
      <c r="L49" s="1">
        <v>40.0</v>
      </c>
      <c r="M49" s="1">
        <v>12.0</v>
      </c>
      <c r="N49" s="16">
        <v>10.0</v>
      </c>
      <c r="O49" s="6">
        <f t="shared" si="3"/>
        <v>0</v>
      </c>
      <c r="P49" s="6">
        <f t="shared" si="4"/>
        <v>0</v>
      </c>
      <c r="Q49" s="17">
        <f t="shared" si="5"/>
        <v>2335</v>
      </c>
      <c r="R49" s="1">
        <f t="shared" ref="R49:X49" si="104">IF(G50-G49&gt;0,1,0)</f>
        <v>0</v>
      </c>
      <c r="S49" s="1">
        <f t="shared" si="104"/>
        <v>0</v>
      </c>
      <c r="T49" s="1">
        <f t="shared" si="104"/>
        <v>0</v>
      </c>
      <c r="U49" s="1">
        <f t="shared" si="104"/>
        <v>0</v>
      </c>
      <c r="V49" s="1">
        <f t="shared" si="104"/>
        <v>0</v>
      </c>
      <c r="W49" s="1">
        <f t="shared" si="104"/>
        <v>0</v>
      </c>
      <c r="X49" s="1">
        <f t="shared" si="104"/>
        <v>0</v>
      </c>
      <c r="Y49" s="1">
        <f t="shared" ref="Y49:AE49" si="105">IF(G49-G48&gt;0,1,0)</f>
        <v>1</v>
      </c>
      <c r="Z49" s="1">
        <f t="shared" si="105"/>
        <v>1</v>
      </c>
      <c r="AA49" s="1">
        <f t="shared" si="105"/>
        <v>0</v>
      </c>
      <c r="AB49" s="1">
        <f t="shared" si="105"/>
        <v>0</v>
      </c>
      <c r="AC49" s="1">
        <f t="shared" si="105"/>
        <v>1</v>
      </c>
      <c r="AD49" s="1">
        <f t="shared" si="105"/>
        <v>0</v>
      </c>
      <c r="AE49" s="1">
        <f t="shared" si="105"/>
        <v>1</v>
      </c>
      <c r="AF49" s="6">
        <f t="shared" si="8"/>
        <v>0</v>
      </c>
      <c r="AG49" s="10">
        <f t="shared" si="9"/>
        <v>4</v>
      </c>
      <c r="AH49" s="1">
        <f t="shared" si="10"/>
        <v>0</v>
      </c>
      <c r="AI49" s="1">
        <f t="shared" si="11"/>
        <v>0</v>
      </c>
      <c r="AJ49" s="1">
        <f t="shared" si="12"/>
        <v>0</v>
      </c>
      <c r="AK49" s="1">
        <f t="shared" si="13"/>
        <v>0</v>
      </c>
      <c r="AL49" s="1">
        <f>AG49*optimize!$B$1+optimize!$B$2*(N49^2)</f>
        <v>103</v>
      </c>
      <c r="AM49" s="1">
        <f>AH49*optimize!$B$1+optimize!$B$2*(N49^2)</f>
        <v>91</v>
      </c>
    </row>
    <row r="50" ht="13.5" customHeight="1">
      <c r="A50" s="13" t="s">
        <v>138</v>
      </c>
      <c r="B50" s="13" t="s">
        <v>139</v>
      </c>
      <c r="C50" s="13" t="s">
        <v>41</v>
      </c>
      <c r="D50" s="13" t="s">
        <v>81</v>
      </c>
      <c r="E50" s="14">
        <v>15.38</v>
      </c>
      <c r="F50" s="15">
        <v>196.419012966337</v>
      </c>
      <c r="G50" s="1">
        <v>4.0</v>
      </c>
      <c r="H50" s="1">
        <v>8.0</v>
      </c>
      <c r="I50" s="1">
        <v>9.0</v>
      </c>
      <c r="J50" s="1">
        <v>25.0</v>
      </c>
      <c r="K50" s="1">
        <v>36.0</v>
      </c>
      <c r="L50" s="1">
        <v>32.0</v>
      </c>
      <c r="M50" s="1">
        <v>6.0</v>
      </c>
      <c r="N50" s="16">
        <v>12.0</v>
      </c>
      <c r="O50" s="6">
        <f t="shared" si="3"/>
        <v>1</v>
      </c>
      <c r="P50" s="6">
        <f t="shared" si="4"/>
        <v>0</v>
      </c>
      <c r="Q50" s="17">
        <f t="shared" si="5"/>
        <v>1538</v>
      </c>
      <c r="R50" s="1">
        <f t="shared" ref="R50:X50" si="106">IF(G51-G50&gt;0,1,0)</f>
        <v>1</v>
      </c>
      <c r="S50" s="1">
        <f t="shared" si="106"/>
        <v>0</v>
      </c>
      <c r="T50" s="1">
        <f t="shared" si="106"/>
        <v>1</v>
      </c>
      <c r="U50" s="1">
        <f t="shared" si="106"/>
        <v>0</v>
      </c>
      <c r="V50" s="1">
        <f t="shared" si="106"/>
        <v>0</v>
      </c>
      <c r="W50" s="1">
        <f t="shared" si="106"/>
        <v>0</v>
      </c>
      <c r="X50" s="1">
        <f t="shared" si="106"/>
        <v>1</v>
      </c>
      <c r="Y50" s="1">
        <f t="shared" ref="Y50:AE50" si="107">IF(G50-G49&gt;0,1,0)</f>
        <v>0</v>
      </c>
      <c r="Z50" s="1">
        <f t="shared" si="107"/>
        <v>0</v>
      </c>
      <c r="AA50" s="1">
        <f t="shared" si="107"/>
        <v>0</v>
      </c>
      <c r="AB50" s="1">
        <f t="shared" si="107"/>
        <v>0</v>
      </c>
      <c r="AC50" s="1">
        <f t="shared" si="107"/>
        <v>0</v>
      </c>
      <c r="AD50" s="1">
        <f t="shared" si="107"/>
        <v>0</v>
      </c>
      <c r="AE50" s="1">
        <f t="shared" si="107"/>
        <v>0</v>
      </c>
      <c r="AF50" s="6">
        <f t="shared" si="8"/>
        <v>0</v>
      </c>
      <c r="AG50" s="10">
        <f t="shared" si="9"/>
        <v>3</v>
      </c>
      <c r="AH50" s="1">
        <f t="shared" si="10"/>
        <v>0</v>
      </c>
      <c r="AI50" s="1">
        <f t="shared" si="11"/>
        <v>0</v>
      </c>
      <c r="AJ50" s="1">
        <f t="shared" si="12"/>
        <v>0</v>
      </c>
      <c r="AK50" s="1">
        <f t="shared" si="13"/>
        <v>0</v>
      </c>
      <c r="AL50" s="1">
        <f>AG50*optimize!$B$1+optimize!$B$2*(N50^2)</f>
        <v>140.04</v>
      </c>
      <c r="AM50" s="1">
        <f>AH50*optimize!$B$1+optimize!$B$2*(N50^2)</f>
        <v>131.04</v>
      </c>
    </row>
    <row r="51" ht="13.5" customHeight="1">
      <c r="A51" s="13" t="s">
        <v>140</v>
      </c>
      <c r="B51" s="13" t="s">
        <v>141</v>
      </c>
      <c r="C51" s="13" t="s">
        <v>142</v>
      </c>
      <c r="D51" s="13" t="s">
        <v>143</v>
      </c>
      <c r="E51" s="14">
        <v>6.6</v>
      </c>
      <c r="F51" s="15">
        <v>199.187852681288</v>
      </c>
      <c r="G51" s="1">
        <v>8.0</v>
      </c>
      <c r="H51" s="1">
        <v>8.0</v>
      </c>
      <c r="I51" s="1">
        <v>11.0</v>
      </c>
      <c r="J51" s="1">
        <v>23.0</v>
      </c>
      <c r="K51" s="1">
        <v>32.0</v>
      </c>
      <c r="L51" s="1">
        <v>32.0</v>
      </c>
      <c r="M51" s="1">
        <v>11.0</v>
      </c>
      <c r="N51" s="16">
        <v>6.0</v>
      </c>
      <c r="O51" s="6">
        <f t="shared" si="3"/>
        <v>1</v>
      </c>
      <c r="P51" s="6">
        <f t="shared" si="4"/>
        <v>1</v>
      </c>
      <c r="Q51" s="17">
        <f t="shared" si="5"/>
        <v>660</v>
      </c>
      <c r="R51" s="1">
        <f t="shared" ref="R51:X51" si="108">IF(G52-G51&gt;0,1,0)</f>
        <v>1</v>
      </c>
      <c r="S51" s="1">
        <f t="shared" si="108"/>
        <v>0</v>
      </c>
      <c r="T51" s="1">
        <f t="shared" si="108"/>
        <v>1</v>
      </c>
      <c r="U51" s="1">
        <f t="shared" si="108"/>
        <v>1</v>
      </c>
      <c r="V51" s="1">
        <f t="shared" si="108"/>
        <v>1</v>
      </c>
      <c r="W51" s="1">
        <f t="shared" si="108"/>
        <v>1</v>
      </c>
      <c r="X51" s="1">
        <f t="shared" si="108"/>
        <v>0</v>
      </c>
      <c r="Y51" s="1">
        <f t="shared" ref="Y51:AE51" si="109">IF(G51-G50&gt;0,1,0)</f>
        <v>1</v>
      </c>
      <c r="Z51" s="1">
        <f t="shared" si="109"/>
        <v>0</v>
      </c>
      <c r="AA51" s="1">
        <f t="shared" si="109"/>
        <v>1</v>
      </c>
      <c r="AB51" s="1">
        <f t="shared" si="109"/>
        <v>0</v>
      </c>
      <c r="AC51" s="1">
        <f t="shared" si="109"/>
        <v>0</v>
      </c>
      <c r="AD51" s="1">
        <f t="shared" si="109"/>
        <v>0</v>
      </c>
      <c r="AE51" s="1">
        <f t="shared" si="109"/>
        <v>1</v>
      </c>
      <c r="AF51" s="6">
        <f t="shared" si="8"/>
        <v>1</v>
      </c>
      <c r="AG51" s="10">
        <f t="shared" si="9"/>
        <v>8</v>
      </c>
      <c r="AH51" s="1">
        <f t="shared" si="10"/>
        <v>1</v>
      </c>
      <c r="AI51" s="1">
        <f t="shared" si="11"/>
        <v>0</v>
      </c>
      <c r="AJ51" s="1">
        <f t="shared" si="12"/>
        <v>0</v>
      </c>
      <c r="AK51" s="1">
        <f t="shared" si="13"/>
        <v>0</v>
      </c>
      <c r="AL51" s="1">
        <f>AG51*optimize!$B$1+optimize!$B$2*(N51^2)</f>
        <v>56.76</v>
      </c>
      <c r="AM51" s="1">
        <f>AH51*optimize!$B$1+optimize!$B$2*(N51^2)</f>
        <v>35.76</v>
      </c>
    </row>
    <row r="52" ht="13.5" customHeight="1">
      <c r="A52" s="13" t="s">
        <v>144</v>
      </c>
      <c r="B52" s="13" t="s">
        <v>145</v>
      </c>
      <c r="C52" s="13" t="s">
        <v>142</v>
      </c>
      <c r="D52" s="13" t="s">
        <v>143</v>
      </c>
      <c r="E52" s="14">
        <v>7.71</v>
      </c>
      <c r="F52" s="15">
        <v>237.019002354647</v>
      </c>
      <c r="G52" s="1">
        <v>10.0</v>
      </c>
      <c r="H52" s="1">
        <v>8.0</v>
      </c>
      <c r="I52" s="1">
        <v>12.0</v>
      </c>
      <c r="J52" s="1">
        <v>36.0</v>
      </c>
      <c r="K52" s="1">
        <v>37.0</v>
      </c>
      <c r="L52" s="1">
        <v>37.0</v>
      </c>
      <c r="M52" s="1">
        <v>8.0</v>
      </c>
      <c r="N52" s="16">
        <v>11.0</v>
      </c>
      <c r="O52" s="6">
        <f t="shared" si="3"/>
        <v>1</v>
      </c>
      <c r="P52" s="6">
        <f t="shared" si="4"/>
        <v>1</v>
      </c>
      <c r="Q52" s="17">
        <f t="shared" si="5"/>
        <v>771</v>
      </c>
      <c r="R52" s="1">
        <f t="shared" ref="R52:X52" si="110">IF(G53-G52&gt;0,1,0)</f>
        <v>1</v>
      </c>
      <c r="S52" s="1">
        <f t="shared" si="110"/>
        <v>1</v>
      </c>
      <c r="T52" s="1">
        <f t="shared" si="110"/>
        <v>0</v>
      </c>
      <c r="U52" s="1">
        <f t="shared" si="110"/>
        <v>1</v>
      </c>
      <c r="V52" s="1">
        <f t="shared" si="110"/>
        <v>0</v>
      </c>
      <c r="W52" s="1">
        <f t="shared" si="110"/>
        <v>1</v>
      </c>
      <c r="X52" s="1">
        <f t="shared" si="110"/>
        <v>1</v>
      </c>
      <c r="Y52" s="1">
        <f t="shared" ref="Y52:AE52" si="111">IF(G52-G51&gt;0,1,0)</f>
        <v>1</v>
      </c>
      <c r="Z52" s="1">
        <f t="shared" si="111"/>
        <v>0</v>
      </c>
      <c r="AA52" s="1">
        <f t="shared" si="111"/>
        <v>1</v>
      </c>
      <c r="AB52" s="1">
        <f t="shared" si="111"/>
        <v>1</v>
      </c>
      <c r="AC52" s="1">
        <f t="shared" si="111"/>
        <v>1</v>
      </c>
      <c r="AD52" s="1">
        <f t="shared" si="111"/>
        <v>1</v>
      </c>
      <c r="AE52" s="1">
        <f t="shared" si="111"/>
        <v>0</v>
      </c>
      <c r="AF52" s="6">
        <f t="shared" si="8"/>
        <v>1</v>
      </c>
      <c r="AG52" s="10">
        <f t="shared" si="9"/>
        <v>10</v>
      </c>
      <c r="AH52" s="1">
        <f t="shared" si="10"/>
        <v>1</v>
      </c>
      <c r="AI52" s="1">
        <f t="shared" si="11"/>
        <v>0</v>
      </c>
      <c r="AJ52" s="1">
        <f t="shared" si="12"/>
        <v>0</v>
      </c>
      <c r="AK52" s="1">
        <f t="shared" si="13"/>
        <v>0</v>
      </c>
      <c r="AL52" s="1">
        <f>AG52*optimize!$B$1+optimize!$B$2*(N52^2)</f>
        <v>140.11</v>
      </c>
      <c r="AM52" s="1">
        <f>AH52*optimize!$B$1+optimize!$B$2*(N52^2)</f>
        <v>113.11</v>
      </c>
    </row>
    <row r="53" ht="13.5" customHeight="1">
      <c r="A53" s="13" t="s">
        <v>146</v>
      </c>
      <c r="B53" s="13" t="s">
        <v>147</v>
      </c>
      <c r="C53" s="13" t="s">
        <v>142</v>
      </c>
      <c r="D53" s="13" t="s">
        <v>143</v>
      </c>
      <c r="E53" s="14">
        <v>9.08</v>
      </c>
      <c r="F53" s="15">
        <v>316.867492288478</v>
      </c>
      <c r="G53" s="1">
        <v>21.0</v>
      </c>
      <c r="H53" s="1">
        <v>14.0</v>
      </c>
      <c r="I53" s="1">
        <v>9.0</v>
      </c>
      <c r="J53" s="1">
        <v>43.0</v>
      </c>
      <c r="K53" s="1">
        <v>36.0</v>
      </c>
      <c r="L53" s="1">
        <v>45.0</v>
      </c>
      <c r="M53" s="1">
        <v>14.0</v>
      </c>
      <c r="N53" s="16">
        <v>8.0</v>
      </c>
      <c r="O53" s="6">
        <f t="shared" si="3"/>
        <v>1</v>
      </c>
      <c r="P53" s="6">
        <f t="shared" si="4"/>
        <v>0</v>
      </c>
      <c r="Q53" s="17">
        <f t="shared" si="5"/>
        <v>908</v>
      </c>
      <c r="R53" s="1">
        <f t="shared" ref="R53:X53" si="112">IF(G54-G53&gt;0,1,0)</f>
        <v>0</v>
      </c>
      <c r="S53" s="1">
        <f t="shared" si="112"/>
        <v>0</v>
      </c>
      <c r="T53" s="1">
        <f t="shared" si="112"/>
        <v>1</v>
      </c>
      <c r="U53" s="1">
        <f t="shared" si="112"/>
        <v>0</v>
      </c>
      <c r="V53" s="1">
        <f t="shared" si="112"/>
        <v>1</v>
      </c>
      <c r="W53" s="1">
        <f t="shared" si="112"/>
        <v>1</v>
      </c>
      <c r="X53" s="1">
        <f t="shared" si="112"/>
        <v>1</v>
      </c>
      <c r="Y53" s="1">
        <f t="shared" ref="Y53:AE53" si="113">IF(G53-G52&gt;0,1,0)</f>
        <v>1</v>
      </c>
      <c r="Z53" s="1">
        <f t="shared" si="113"/>
        <v>1</v>
      </c>
      <c r="AA53" s="1">
        <f t="shared" si="113"/>
        <v>0</v>
      </c>
      <c r="AB53" s="1">
        <f t="shared" si="113"/>
        <v>1</v>
      </c>
      <c r="AC53" s="1">
        <f t="shared" si="113"/>
        <v>0</v>
      </c>
      <c r="AD53" s="1">
        <f t="shared" si="113"/>
        <v>1</v>
      </c>
      <c r="AE53" s="1">
        <f t="shared" si="113"/>
        <v>1</v>
      </c>
      <c r="AF53" s="6">
        <f t="shared" si="8"/>
        <v>1</v>
      </c>
      <c r="AG53" s="10">
        <f t="shared" si="9"/>
        <v>9</v>
      </c>
      <c r="AH53" s="1">
        <f t="shared" si="10"/>
        <v>1</v>
      </c>
      <c r="AI53" s="1">
        <f t="shared" si="11"/>
        <v>0</v>
      </c>
      <c r="AJ53" s="1">
        <f t="shared" si="12"/>
        <v>0</v>
      </c>
      <c r="AK53" s="1">
        <f t="shared" si="13"/>
        <v>0</v>
      </c>
      <c r="AL53" s="1">
        <f>AG53*optimize!$B$1+optimize!$B$2*(N53^2)</f>
        <v>85.24</v>
      </c>
      <c r="AM53" s="1">
        <f>AH53*optimize!$B$1+optimize!$B$2*(N53^2)</f>
        <v>61.24</v>
      </c>
    </row>
    <row r="54" ht="13.5" customHeight="1">
      <c r="A54" s="13" t="s">
        <v>148</v>
      </c>
      <c r="B54" s="13" t="s">
        <v>149</v>
      </c>
      <c r="C54" s="13" t="s">
        <v>142</v>
      </c>
      <c r="D54" s="13" t="s">
        <v>143</v>
      </c>
      <c r="E54" s="14">
        <v>7.71</v>
      </c>
      <c r="F54" s="15">
        <v>417.675914450809</v>
      </c>
      <c r="G54" s="1">
        <v>10.0</v>
      </c>
      <c r="H54" s="1">
        <v>9.0</v>
      </c>
      <c r="I54" s="1">
        <v>13.0</v>
      </c>
      <c r="J54" s="1">
        <v>41.0</v>
      </c>
      <c r="K54" s="1">
        <v>39.0</v>
      </c>
      <c r="L54" s="1">
        <v>49.0</v>
      </c>
      <c r="M54" s="1">
        <v>15.0</v>
      </c>
      <c r="N54" s="16">
        <v>14.0</v>
      </c>
      <c r="O54" s="6">
        <f t="shared" si="3"/>
        <v>1</v>
      </c>
      <c r="P54" s="6">
        <f t="shared" si="4"/>
        <v>1</v>
      </c>
      <c r="Q54" s="17">
        <f t="shared" si="5"/>
        <v>771</v>
      </c>
      <c r="R54" s="1">
        <f t="shared" ref="R54:X54" si="114">IF(G55-G54&gt;0,1,0)</f>
        <v>1</v>
      </c>
      <c r="S54" s="1">
        <f t="shared" si="114"/>
        <v>0</v>
      </c>
      <c r="T54" s="1">
        <f t="shared" si="114"/>
        <v>1</v>
      </c>
      <c r="U54" s="1">
        <f t="shared" si="114"/>
        <v>0</v>
      </c>
      <c r="V54" s="1">
        <f t="shared" si="114"/>
        <v>0</v>
      </c>
      <c r="W54" s="1">
        <f t="shared" si="114"/>
        <v>1</v>
      </c>
      <c r="X54" s="1">
        <f t="shared" si="114"/>
        <v>1</v>
      </c>
      <c r="Y54" s="1">
        <f t="shared" ref="Y54:AE54" si="115">IF(G54-G53&gt;0,1,0)</f>
        <v>0</v>
      </c>
      <c r="Z54" s="1">
        <f t="shared" si="115"/>
        <v>0</v>
      </c>
      <c r="AA54" s="1">
        <f t="shared" si="115"/>
        <v>1</v>
      </c>
      <c r="AB54" s="1">
        <f t="shared" si="115"/>
        <v>0</v>
      </c>
      <c r="AC54" s="1">
        <f t="shared" si="115"/>
        <v>1</v>
      </c>
      <c r="AD54" s="1">
        <f t="shared" si="115"/>
        <v>1</v>
      </c>
      <c r="AE54" s="1">
        <f t="shared" si="115"/>
        <v>1</v>
      </c>
      <c r="AF54" s="6">
        <f t="shared" si="8"/>
        <v>1</v>
      </c>
      <c r="AG54" s="10">
        <f t="shared" si="9"/>
        <v>8</v>
      </c>
      <c r="AH54" s="1">
        <f t="shared" si="10"/>
        <v>1</v>
      </c>
      <c r="AI54" s="1">
        <f t="shared" si="11"/>
        <v>1</v>
      </c>
      <c r="AJ54" s="1">
        <f t="shared" si="12"/>
        <v>0</v>
      </c>
      <c r="AK54" s="1">
        <f t="shared" si="13"/>
        <v>0</v>
      </c>
      <c r="AL54" s="1">
        <f>AG54*optimize!$B$1+optimize!$B$2*(N54^2)</f>
        <v>202.36</v>
      </c>
      <c r="AM54" s="1">
        <f>AH54*optimize!$B$1+optimize!$B$2*(N54^2)</f>
        <v>181.36</v>
      </c>
    </row>
    <row r="55" ht="13.5" customHeight="1">
      <c r="A55" s="13" t="s">
        <v>150</v>
      </c>
      <c r="B55" s="13" t="s">
        <v>151</v>
      </c>
      <c r="C55" s="13" t="s">
        <v>142</v>
      </c>
      <c r="D55" s="13" t="s">
        <v>143</v>
      </c>
      <c r="E55" s="14">
        <v>10.56</v>
      </c>
      <c r="F55" s="15">
        <v>544.041438492057</v>
      </c>
      <c r="G55" s="1">
        <v>15.0</v>
      </c>
      <c r="H55" s="1">
        <v>9.0</v>
      </c>
      <c r="I55" s="1">
        <v>18.0</v>
      </c>
      <c r="J55" s="1">
        <v>35.0</v>
      </c>
      <c r="K55" s="1">
        <v>27.0</v>
      </c>
      <c r="L55" s="1">
        <v>59.0</v>
      </c>
      <c r="M55" s="1">
        <v>16.0</v>
      </c>
      <c r="N55" s="16">
        <v>15.0</v>
      </c>
      <c r="O55" s="6">
        <f t="shared" si="3"/>
        <v>1</v>
      </c>
      <c r="P55" s="6">
        <f t="shared" si="4"/>
        <v>1</v>
      </c>
      <c r="Q55" s="17">
        <f t="shared" si="5"/>
        <v>1056</v>
      </c>
      <c r="R55" s="1">
        <f t="shared" ref="R55:X55" si="116">IF(G56-G55&gt;0,1,0)</f>
        <v>1</v>
      </c>
      <c r="S55" s="1">
        <f t="shared" si="116"/>
        <v>1</v>
      </c>
      <c r="T55" s="1">
        <f t="shared" si="116"/>
        <v>1</v>
      </c>
      <c r="U55" s="1">
        <f t="shared" si="116"/>
        <v>0</v>
      </c>
      <c r="V55" s="1">
        <f t="shared" si="116"/>
        <v>1</v>
      </c>
      <c r="W55" s="1">
        <f t="shared" si="116"/>
        <v>1</v>
      </c>
      <c r="X55" s="1">
        <f t="shared" si="116"/>
        <v>1</v>
      </c>
      <c r="Y55" s="1">
        <f t="shared" ref="Y55:AE55" si="117">IF(G55-G54&gt;0,1,0)</f>
        <v>1</v>
      </c>
      <c r="Z55" s="1">
        <f t="shared" si="117"/>
        <v>0</v>
      </c>
      <c r="AA55" s="1">
        <f t="shared" si="117"/>
        <v>1</v>
      </c>
      <c r="AB55" s="1">
        <f t="shared" si="117"/>
        <v>0</v>
      </c>
      <c r="AC55" s="1">
        <f t="shared" si="117"/>
        <v>0</v>
      </c>
      <c r="AD55" s="1">
        <f t="shared" si="117"/>
        <v>1</v>
      </c>
      <c r="AE55" s="1">
        <f t="shared" si="117"/>
        <v>1</v>
      </c>
      <c r="AF55" s="6">
        <f t="shared" si="8"/>
        <v>1</v>
      </c>
      <c r="AG55" s="10">
        <f t="shared" si="9"/>
        <v>10</v>
      </c>
      <c r="AH55" s="1">
        <f t="shared" si="10"/>
        <v>1</v>
      </c>
      <c r="AI55" s="1">
        <f t="shared" si="11"/>
        <v>1</v>
      </c>
      <c r="AJ55" s="1">
        <f t="shared" si="12"/>
        <v>0</v>
      </c>
      <c r="AK55" s="1">
        <f t="shared" si="13"/>
        <v>0</v>
      </c>
      <c r="AL55" s="1">
        <f>AG55*optimize!$B$1+optimize!$B$2*(N55^2)</f>
        <v>234.75</v>
      </c>
      <c r="AM55" s="1">
        <f>AH55*optimize!$B$1+optimize!$B$2*(N55^2)</f>
        <v>207.75</v>
      </c>
    </row>
    <row r="56" ht="13.5" customHeight="1">
      <c r="A56" s="13" t="s">
        <v>152</v>
      </c>
      <c r="B56" s="13" t="s">
        <v>153</v>
      </c>
      <c r="C56" s="13" t="s">
        <v>142</v>
      </c>
      <c r="D56" s="13" t="s">
        <v>143</v>
      </c>
      <c r="E56" s="14">
        <v>20.04</v>
      </c>
      <c r="F56" s="15">
        <v>718.267582039983</v>
      </c>
      <c r="G56" s="1">
        <v>20.0</v>
      </c>
      <c r="H56" s="1">
        <v>18.0</v>
      </c>
      <c r="I56" s="1">
        <v>28.0</v>
      </c>
      <c r="J56" s="1">
        <v>34.0</v>
      </c>
      <c r="K56" s="1">
        <v>38.0</v>
      </c>
      <c r="L56" s="1">
        <v>77.0</v>
      </c>
      <c r="M56" s="1">
        <v>23.0</v>
      </c>
      <c r="N56" s="16">
        <v>16.0</v>
      </c>
      <c r="O56" s="6">
        <f t="shared" si="3"/>
        <v>1</v>
      </c>
      <c r="P56" s="6">
        <f t="shared" si="4"/>
        <v>1</v>
      </c>
      <c r="Q56" s="17">
        <f t="shared" si="5"/>
        <v>2004</v>
      </c>
      <c r="R56" s="1">
        <f t="shared" ref="R56:X56" si="118">IF(G57-G56&gt;0,1,0)</f>
        <v>0</v>
      </c>
      <c r="S56" s="1">
        <f t="shared" si="118"/>
        <v>0</v>
      </c>
      <c r="T56" s="1">
        <f t="shared" si="118"/>
        <v>1</v>
      </c>
      <c r="U56" s="1">
        <f t="shared" si="118"/>
        <v>1</v>
      </c>
      <c r="V56" s="1">
        <f t="shared" si="118"/>
        <v>0</v>
      </c>
      <c r="W56" s="1">
        <f t="shared" si="118"/>
        <v>1</v>
      </c>
      <c r="X56" s="1">
        <f t="shared" si="118"/>
        <v>1</v>
      </c>
      <c r="Y56" s="1">
        <f t="shared" ref="Y56:AE56" si="119">IF(G56-G55&gt;0,1,0)</f>
        <v>1</v>
      </c>
      <c r="Z56" s="1">
        <f t="shared" si="119"/>
        <v>1</v>
      </c>
      <c r="AA56" s="1">
        <f t="shared" si="119"/>
        <v>1</v>
      </c>
      <c r="AB56" s="1">
        <f t="shared" si="119"/>
        <v>0</v>
      </c>
      <c r="AC56" s="1">
        <f t="shared" si="119"/>
        <v>1</v>
      </c>
      <c r="AD56" s="1">
        <f t="shared" si="119"/>
        <v>1</v>
      </c>
      <c r="AE56" s="1">
        <f t="shared" si="119"/>
        <v>1</v>
      </c>
      <c r="AF56" s="6">
        <f t="shared" si="8"/>
        <v>1</v>
      </c>
      <c r="AG56" s="10">
        <f t="shared" si="9"/>
        <v>10</v>
      </c>
      <c r="AH56" s="1">
        <f t="shared" si="10"/>
        <v>1</v>
      </c>
      <c r="AI56" s="1">
        <f t="shared" si="11"/>
        <v>0</v>
      </c>
      <c r="AJ56" s="1">
        <f t="shared" si="12"/>
        <v>0</v>
      </c>
      <c r="AK56" s="1">
        <f t="shared" si="13"/>
        <v>1</v>
      </c>
      <c r="AL56" s="1">
        <f>AG56*optimize!$B$1+optimize!$B$2*(N56^2)</f>
        <v>262.96</v>
      </c>
      <c r="AM56" s="1">
        <f>AH56*optimize!$B$1+optimize!$B$2*(N56^2)</f>
        <v>235.96</v>
      </c>
    </row>
    <row r="57" ht="13.5" customHeight="1">
      <c r="A57" s="13" t="s">
        <v>154</v>
      </c>
      <c r="B57" s="13" t="s">
        <v>155</v>
      </c>
      <c r="C57" s="13" t="s">
        <v>142</v>
      </c>
      <c r="D57" s="13" t="s">
        <v>143</v>
      </c>
      <c r="E57" s="14">
        <v>31.36</v>
      </c>
      <c r="F57" s="15">
        <v>920.903970579379</v>
      </c>
      <c r="G57" s="1">
        <v>20.0</v>
      </c>
      <c r="H57" s="1">
        <v>18.0</v>
      </c>
      <c r="I57" s="1">
        <v>44.0</v>
      </c>
      <c r="J57" s="1">
        <v>72.0</v>
      </c>
      <c r="K57" s="1">
        <v>36.0</v>
      </c>
      <c r="L57" s="1">
        <v>100.0</v>
      </c>
      <c r="M57" s="1">
        <v>31.0</v>
      </c>
      <c r="N57" s="16">
        <v>23.0</v>
      </c>
      <c r="O57" s="6">
        <f t="shared" si="3"/>
        <v>1</v>
      </c>
      <c r="P57" s="6">
        <f t="shared" si="4"/>
        <v>1</v>
      </c>
      <c r="Q57" s="17">
        <f t="shared" si="5"/>
        <v>3136</v>
      </c>
      <c r="R57" s="1">
        <f t="shared" ref="R57:X57" si="120">IF(G58-G57&gt;0,1,0)</f>
        <v>0</v>
      </c>
      <c r="S57" s="1">
        <f t="shared" si="120"/>
        <v>1</v>
      </c>
      <c r="T57" s="1">
        <f t="shared" si="120"/>
        <v>1</v>
      </c>
      <c r="U57" s="1">
        <f t="shared" si="120"/>
        <v>0</v>
      </c>
      <c r="V57" s="1">
        <f t="shared" si="120"/>
        <v>0</v>
      </c>
      <c r="W57" s="1">
        <f t="shared" si="120"/>
        <v>0</v>
      </c>
      <c r="X57" s="1">
        <f t="shared" si="120"/>
        <v>0</v>
      </c>
      <c r="Y57" s="1">
        <f t="shared" ref="Y57:AE57" si="121">IF(G57-G56&gt;0,1,0)</f>
        <v>0</v>
      </c>
      <c r="Z57" s="1">
        <f t="shared" si="121"/>
        <v>0</v>
      </c>
      <c r="AA57" s="1">
        <f t="shared" si="121"/>
        <v>1</v>
      </c>
      <c r="AB57" s="1">
        <f t="shared" si="121"/>
        <v>1</v>
      </c>
      <c r="AC57" s="1">
        <f t="shared" si="121"/>
        <v>0</v>
      </c>
      <c r="AD57" s="1">
        <f t="shared" si="121"/>
        <v>1</v>
      </c>
      <c r="AE57" s="1">
        <f t="shared" si="121"/>
        <v>1</v>
      </c>
      <c r="AF57" s="6">
        <f t="shared" si="8"/>
        <v>1</v>
      </c>
      <c r="AG57" s="10">
        <f t="shared" si="9"/>
        <v>6</v>
      </c>
      <c r="AH57" s="1">
        <f t="shared" si="10"/>
        <v>1</v>
      </c>
      <c r="AI57" s="1">
        <f t="shared" si="11"/>
        <v>0</v>
      </c>
      <c r="AJ57" s="1">
        <f t="shared" si="12"/>
        <v>0</v>
      </c>
      <c r="AK57" s="1">
        <f t="shared" si="13"/>
        <v>1</v>
      </c>
      <c r="AL57" s="1">
        <f>AG57*optimize!$B$1+optimize!$B$2*(N57^2)</f>
        <v>499.39</v>
      </c>
      <c r="AM57" s="1">
        <f>AH57*optimize!$B$1+optimize!$B$2*(N57^2)</f>
        <v>484.39</v>
      </c>
    </row>
    <row r="58" ht="13.5" customHeight="1">
      <c r="A58" s="13" t="s">
        <v>156</v>
      </c>
      <c r="B58" s="13" t="s">
        <v>157</v>
      </c>
      <c r="C58" s="13" t="s">
        <v>142</v>
      </c>
      <c r="D58" s="13" t="s">
        <v>143</v>
      </c>
      <c r="E58" s="14">
        <v>45.36</v>
      </c>
      <c r="F58" s="15">
        <v>986.665889670352</v>
      </c>
      <c r="G58" s="1">
        <v>18.0</v>
      </c>
      <c r="H58" s="1">
        <v>25.0</v>
      </c>
      <c r="I58" s="1">
        <v>100.0</v>
      </c>
      <c r="J58" s="1">
        <v>58.0</v>
      </c>
      <c r="K58" s="1">
        <v>32.0</v>
      </c>
      <c r="L58" s="1">
        <v>98.0</v>
      </c>
      <c r="M58" s="1">
        <v>31.0</v>
      </c>
      <c r="N58" s="16">
        <v>31.0</v>
      </c>
      <c r="O58" s="6">
        <f t="shared" si="3"/>
        <v>0</v>
      </c>
      <c r="P58" s="6">
        <f t="shared" si="4"/>
        <v>1</v>
      </c>
      <c r="Q58" s="17">
        <f t="shared" si="5"/>
        <v>4536</v>
      </c>
      <c r="R58" s="1">
        <f t="shared" ref="R58:X58" si="122">IF(G59-G58&gt;0,1,0)</f>
        <v>0</v>
      </c>
      <c r="S58" s="1">
        <f t="shared" si="122"/>
        <v>0</v>
      </c>
      <c r="T58" s="1">
        <f t="shared" si="122"/>
        <v>0</v>
      </c>
      <c r="U58" s="1">
        <f t="shared" si="122"/>
        <v>0</v>
      </c>
      <c r="V58" s="1">
        <f t="shared" si="122"/>
        <v>1</v>
      </c>
      <c r="W58" s="1">
        <f t="shared" si="122"/>
        <v>0</v>
      </c>
      <c r="X58" s="1">
        <f t="shared" si="122"/>
        <v>0</v>
      </c>
      <c r="Y58" s="1">
        <f t="shared" ref="Y58:AE58" si="123">IF(G58-G57&gt;0,1,0)</f>
        <v>0</v>
      </c>
      <c r="Z58" s="1">
        <f t="shared" si="123"/>
        <v>1</v>
      </c>
      <c r="AA58" s="1">
        <f t="shared" si="123"/>
        <v>1</v>
      </c>
      <c r="AB58" s="1">
        <f t="shared" si="123"/>
        <v>0</v>
      </c>
      <c r="AC58" s="1">
        <f t="shared" si="123"/>
        <v>0</v>
      </c>
      <c r="AD58" s="1">
        <f t="shared" si="123"/>
        <v>0</v>
      </c>
      <c r="AE58" s="1">
        <f t="shared" si="123"/>
        <v>0</v>
      </c>
      <c r="AF58" s="6">
        <f t="shared" si="8"/>
        <v>0</v>
      </c>
      <c r="AG58" s="10">
        <f t="shared" si="9"/>
        <v>3</v>
      </c>
      <c r="AH58" s="1">
        <f t="shared" si="10"/>
        <v>0</v>
      </c>
      <c r="AI58" s="1">
        <f t="shared" si="11"/>
        <v>0</v>
      </c>
      <c r="AJ58" s="1">
        <f t="shared" si="12"/>
        <v>0</v>
      </c>
      <c r="AK58" s="1">
        <f t="shared" si="13"/>
        <v>0</v>
      </c>
      <c r="AL58" s="1">
        <f>AG58*optimize!$B$1+optimize!$B$2*(N58^2)</f>
        <v>883.51</v>
      </c>
      <c r="AM58" s="1">
        <f>AH58*optimize!$B$1+optimize!$B$2*(N58^2)</f>
        <v>874.51</v>
      </c>
    </row>
    <row r="59" ht="13.5" customHeight="1">
      <c r="A59" s="13" t="s">
        <v>158</v>
      </c>
      <c r="B59" s="13" t="s">
        <v>159</v>
      </c>
      <c r="C59" s="13" t="s">
        <v>142</v>
      </c>
      <c r="D59" s="13" t="s">
        <v>143</v>
      </c>
      <c r="E59" s="14">
        <v>61.94</v>
      </c>
      <c r="F59" s="15">
        <v>839.498502271107</v>
      </c>
      <c r="G59" s="1">
        <v>16.0</v>
      </c>
      <c r="H59" s="1">
        <v>15.0</v>
      </c>
      <c r="I59" s="1">
        <v>62.0</v>
      </c>
      <c r="J59" s="1">
        <v>52.0</v>
      </c>
      <c r="K59" s="1">
        <v>39.0</v>
      </c>
      <c r="L59" s="1">
        <v>91.0</v>
      </c>
      <c r="M59" s="1">
        <v>30.0</v>
      </c>
      <c r="N59" s="16">
        <v>31.0</v>
      </c>
      <c r="O59" s="6">
        <f t="shared" si="3"/>
        <v>0</v>
      </c>
      <c r="P59" s="6">
        <f t="shared" si="4"/>
        <v>1</v>
      </c>
      <c r="Q59" s="17">
        <f t="shared" si="5"/>
        <v>6194</v>
      </c>
      <c r="R59" s="1">
        <f t="shared" ref="R59:X59" si="124">IF(G60-G59&gt;0,1,0)</f>
        <v>0</v>
      </c>
      <c r="S59" s="1">
        <f t="shared" si="124"/>
        <v>0</v>
      </c>
      <c r="T59" s="1">
        <f t="shared" si="124"/>
        <v>0</v>
      </c>
      <c r="U59" s="1">
        <f t="shared" si="124"/>
        <v>0</v>
      </c>
      <c r="V59" s="1">
        <f t="shared" si="124"/>
        <v>0</v>
      </c>
      <c r="W59" s="1">
        <f t="shared" si="124"/>
        <v>0</v>
      </c>
      <c r="X59" s="1">
        <f t="shared" si="124"/>
        <v>0</v>
      </c>
      <c r="Y59" s="1">
        <f t="shared" ref="Y59:AE59" si="125">IF(G59-G58&gt;0,1,0)</f>
        <v>0</v>
      </c>
      <c r="Z59" s="1">
        <f t="shared" si="125"/>
        <v>0</v>
      </c>
      <c r="AA59" s="1">
        <f t="shared" si="125"/>
        <v>0</v>
      </c>
      <c r="AB59" s="1">
        <f t="shared" si="125"/>
        <v>0</v>
      </c>
      <c r="AC59" s="1">
        <f t="shared" si="125"/>
        <v>1</v>
      </c>
      <c r="AD59" s="1">
        <f t="shared" si="125"/>
        <v>0</v>
      </c>
      <c r="AE59" s="1">
        <f t="shared" si="125"/>
        <v>0</v>
      </c>
      <c r="AF59" s="6">
        <f t="shared" si="8"/>
        <v>0</v>
      </c>
      <c r="AG59" s="10">
        <f t="shared" si="9"/>
        <v>1</v>
      </c>
      <c r="AH59" s="1">
        <f t="shared" si="10"/>
        <v>0</v>
      </c>
      <c r="AI59" s="1">
        <f t="shared" si="11"/>
        <v>0</v>
      </c>
      <c r="AJ59" s="1">
        <f t="shared" si="12"/>
        <v>0</v>
      </c>
      <c r="AK59" s="1">
        <f t="shared" si="13"/>
        <v>0</v>
      </c>
      <c r="AL59" s="1">
        <f>AG59*optimize!$B$1+optimize!$B$2*(N59^2)</f>
        <v>877.51</v>
      </c>
      <c r="AM59" s="1">
        <f>AH59*optimize!$B$1+optimize!$B$2*(N59^2)</f>
        <v>874.51</v>
      </c>
    </row>
    <row r="60" ht="13.5" customHeight="1">
      <c r="A60" s="13" t="s">
        <v>160</v>
      </c>
      <c r="B60" s="13" t="s">
        <v>161</v>
      </c>
      <c r="C60" s="13" t="s">
        <v>142</v>
      </c>
      <c r="D60" s="13" t="s">
        <v>143</v>
      </c>
      <c r="E60" s="14">
        <v>65.17</v>
      </c>
      <c r="F60" s="15">
        <v>650.345388385489</v>
      </c>
      <c r="G60" s="1">
        <v>8.0</v>
      </c>
      <c r="H60" s="1">
        <v>12.0</v>
      </c>
      <c r="I60" s="1">
        <v>47.0</v>
      </c>
      <c r="J60" s="1">
        <v>49.0</v>
      </c>
      <c r="K60" s="1">
        <v>32.0</v>
      </c>
      <c r="L60" s="1">
        <v>75.0</v>
      </c>
      <c r="M60" s="1">
        <v>24.0</v>
      </c>
      <c r="N60" s="16">
        <v>30.0</v>
      </c>
      <c r="O60" s="6">
        <f t="shared" si="3"/>
        <v>0</v>
      </c>
      <c r="P60" s="6">
        <f t="shared" si="4"/>
        <v>0</v>
      </c>
      <c r="Q60" s="17">
        <f t="shared" si="5"/>
        <v>6517</v>
      </c>
      <c r="R60" s="1">
        <f t="shared" ref="R60:X60" si="126">IF(G61-G60&gt;0,1,0)</f>
        <v>0</v>
      </c>
      <c r="S60" s="1">
        <f t="shared" si="126"/>
        <v>0</v>
      </c>
      <c r="T60" s="1">
        <f t="shared" si="126"/>
        <v>0</v>
      </c>
      <c r="U60" s="1">
        <f t="shared" si="126"/>
        <v>0</v>
      </c>
      <c r="V60" s="1">
        <f t="shared" si="126"/>
        <v>0</v>
      </c>
      <c r="W60" s="1">
        <f t="shared" si="126"/>
        <v>0</v>
      </c>
      <c r="X60" s="1">
        <f t="shared" si="126"/>
        <v>0</v>
      </c>
      <c r="Y60" s="1">
        <f t="shared" ref="Y60:AE60" si="127">IF(G60-G59&gt;0,1,0)</f>
        <v>0</v>
      </c>
      <c r="Z60" s="1">
        <f t="shared" si="127"/>
        <v>0</v>
      </c>
      <c r="AA60" s="1">
        <f t="shared" si="127"/>
        <v>0</v>
      </c>
      <c r="AB60" s="1">
        <f t="shared" si="127"/>
        <v>0</v>
      </c>
      <c r="AC60" s="1">
        <f t="shared" si="127"/>
        <v>0</v>
      </c>
      <c r="AD60" s="1">
        <f t="shared" si="127"/>
        <v>0</v>
      </c>
      <c r="AE60" s="1">
        <f t="shared" si="127"/>
        <v>0</v>
      </c>
      <c r="AF60" s="6">
        <f t="shared" si="8"/>
        <v>0</v>
      </c>
      <c r="AG60" s="10">
        <f t="shared" si="9"/>
        <v>0</v>
      </c>
      <c r="AH60" s="1">
        <f t="shared" si="10"/>
        <v>0</v>
      </c>
      <c r="AI60" s="1">
        <f t="shared" si="11"/>
        <v>0</v>
      </c>
      <c r="AJ60" s="1">
        <f t="shared" si="12"/>
        <v>0</v>
      </c>
      <c r="AK60" s="1">
        <f t="shared" si="13"/>
        <v>0</v>
      </c>
      <c r="AL60" s="1">
        <f>AG60*optimize!$B$1+optimize!$B$2*(N60^2)</f>
        <v>819</v>
      </c>
      <c r="AM60" s="1">
        <f>AH60*optimize!$B$1+optimize!$B$2*(N60^2)</f>
        <v>819</v>
      </c>
    </row>
    <row r="61" ht="13.5" customHeight="1">
      <c r="A61" s="13" t="s">
        <v>162</v>
      </c>
      <c r="B61" s="13" t="s">
        <v>163</v>
      </c>
      <c r="C61" s="13" t="s">
        <v>142</v>
      </c>
      <c r="D61" s="13" t="s">
        <v>143</v>
      </c>
      <c r="E61" s="14">
        <v>55.98</v>
      </c>
      <c r="F61" s="15">
        <v>462.925763113038</v>
      </c>
      <c r="G61" s="1">
        <v>8.0</v>
      </c>
      <c r="H61" s="1">
        <v>11.0</v>
      </c>
      <c r="I61" s="1">
        <v>26.0</v>
      </c>
      <c r="J61" s="1">
        <v>36.0</v>
      </c>
      <c r="K61" s="1">
        <v>32.0</v>
      </c>
      <c r="L61" s="1">
        <v>68.0</v>
      </c>
      <c r="M61" s="1">
        <v>20.0</v>
      </c>
      <c r="N61" s="16">
        <v>24.0</v>
      </c>
      <c r="O61" s="6">
        <f t="shared" si="3"/>
        <v>0</v>
      </c>
      <c r="P61" s="6">
        <f t="shared" si="4"/>
        <v>0</v>
      </c>
      <c r="Q61" s="17">
        <f t="shared" si="5"/>
        <v>5598</v>
      </c>
      <c r="R61" s="1">
        <f t="shared" ref="R61:X61" si="128">IF(G62-G61&gt;0,1,0)</f>
        <v>0</v>
      </c>
      <c r="S61" s="1">
        <f t="shared" si="128"/>
        <v>0</v>
      </c>
      <c r="T61" s="1">
        <f t="shared" si="128"/>
        <v>0</v>
      </c>
      <c r="U61" s="1">
        <f t="shared" si="128"/>
        <v>1</v>
      </c>
      <c r="V61" s="1">
        <f t="shared" si="128"/>
        <v>0</v>
      </c>
      <c r="W61" s="1">
        <f t="shared" si="128"/>
        <v>1</v>
      </c>
      <c r="X61" s="1">
        <f t="shared" si="128"/>
        <v>0</v>
      </c>
      <c r="Y61" s="1">
        <f t="shared" ref="Y61:AE61" si="129">IF(G61-G60&gt;0,1,0)</f>
        <v>0</v>
      </c>
      <c r="Z61" s="1">
        <f t="shared" si="129"/>
        <v>0</v>
      </c>
      <c r="AA61" s="1">
        <f t="shared" si="129"/>
        <v>0</v>
      </c>
      <c r="AB61" s="1">
        <f t="shared" si="129"/>
        <v>0</v>
      </c>
      <c r="AC61" s="1">
        <f t="shared" si="129"/>
        <v>0</v>
      </c>
      <c r="AD61" s="1">
        <f t="shared" si="129"/>
        <v>0</v>
      </c>
      <c r="AE61" s="1">
        <f t="shared" si="129"/>
        <v>0</v>
      </c>
      <c r="AF61" s="6">
        <f t="shared" si="8"/>
        <v>0</v>
      </c>
      <c r="AG61" s="10">
        <f t="shared" si="9"/>
        <v>2</v>
      </c>
      <c r="AH61" s="1">
        <f t="shared" si="10"/>
        <v>0</v>
      </c>
      <c r="AI61" s="1">
        <f t="shared" si="11"/>
        <v>0</v>
      </c>
      <c r="AJ61" s="1">
        <f t="shared" si="12"/>
        <v>0</v>
      </c>
      <c r="AK61" s="1">
        <f t="shared" si="13"/>
        <v>0</v>
      </c>
      <c r="AL61" s="1">
        <f>AG61*optimize!$B$1+optimize!$B$2*(N61^2)</f>
        <v>530.16</v>
      </c>
      <c r="AM61" s="1">
        <f>AH61*optimize!$B$1+optimize!$B$2*(N61^2)</f>
        <v>524.16</v>
      </c>
    </row>
    <row r="62" ht="13.5" customHeight="1">
      <c r="A62" s="13" t="s">
        <v>164</v>
      </c>
      <c r="B62" s="13" t="s">
        <v>165</v>
      </c>
      <c r="C62" s="13" t="s">
        <v>142</v>
      </c>
      <c r="D62" s="13" t="s">
        <v>143</v>
      </c>
      <c r="E62" s="14">
        <v>49.89</v>
      </c>
      <c r="F62" s="15">
        <v>290.952100969758</v>
      </c>
      <c r="G62" s="1">
        <v>7.0</v>
      </c>
      <c r="H62" s="1">
        <v>7.0</v>
      </c>
      <c r="I62" s="1">
        <v>22.0</v>
      </c>
      <c r="J62" s="1">
        <v>42.0</v>
      </c>
      <c r="K62" s="1">
        <v>23.0</v>
      </c>
      <c r="L62" s="1">
        <v>73.0</v>
      </c>
      <c r="M62" s="1">
        <v>9.0</v>
      </c>
      <c r="N62" s="16">
        <v>20.0</v>
      </c>
      <c r="O62" s="6">
        <f t="shared" si="3"/>
        <v>0</v>
      </c>
      <c r="P62" s="6">
        <f t="shared" si="4"/>
        <v>0</v>
      </c>
      <c r="Q62" s="17">
        <f t="shared" si="5"/>
        <v>4989</v>
      </c>
      <c r="R62" s="1">
        <f t="shared" ref="R62:X62" si="130">IF(G63-G62&gt;0,1,0)</f>
        <v>0</v>
      </c>
      <c r="S62" s="1">
        <f t="shared" si="130"/>
        <v>0</v>
      </c>
      <c r="T62" s="1">
        <f t="shared" si="130"/>
        <v>0</v>
      </c>
      <c r="U62" s="1">
        <f t="shared" si="130"/>
        <v>0</v>
      </c>
      <c r="V62" s="1">
        <f t="shared" si="130"/>
        <v>1</v>
      </c>
      <c r="W62" s="1">
        <f t="shared" si="130"/>
        <v>0</v>
      </c>
      <c r="X62" s="1">
        <f t="shared" si="130"/>
        <v>1</v>
      </c>
      <c r="Y62" s="1">
        <f t="shared" ref="Y62:AE62" si="131">IF(G62-G61&gt;0,1,0)</f>
        <v>0</v>
      </c>
      <c r="Z62" s="1">
        <f t="shared" si="131"/>
        <v>0</v>
      </c>
      <c r="AA62" s="1">
        <f t="shared" si="131"/>
        <v>0</v>
      </c>
      <c r="AB62" s="1">
        <f t="shared" si="131"/>
        <v>1</v>
      </c>
      <c r="AC62" s="1">
        <f t="shared" si="131"/>
        <v>0</v>
      </c>
      <c r="AD62" s="1">
        <f t="shared" si="131"/>
        <v>1</v>
      </c>
      <c r="AE62" s="1">
        <f t="shared" si="131"/>
        <v>0</v>
      </c>
      <c r="AF62" s="6">
        <f t="shared" si="8"/>
        <v>0</v>
      </c>
      <c r="AG62" s="10">
        <f t="shared" si="9"/>
        <v>4</v>
      </c>
      <c r="AH62" s="1">
        <f t="shared" si="10"/>
        <v>0</v>
      </c>
      <c r="AI62" s="1">
        <f t="shared" si="11"/>
        <v>0</v>
      </c>
      <c r="AJ62" s="1">
        <f t="shared" si="12"/>
        <v>0</v>
      </c>
      <c r="AK62" s="1">
        <f t="shared" si="13"/>
        <v>0</v>
      </c>
      <c r="AL62" s="1">
        <f>AG62*optimize!$B$1+optimize!$B$2*(N62^2)</f>
        <v>376</v>
      </c>
      <c r="AM62" s="1">
        <f>AH62*optimize!$B$1+optimize!$B$2*(N62^2)</f>
        <v>364</v>
      </c>
    </row>
    <row r="63" ht="13.5" customHeight="1">
      <c r="A63" s="13" t="s">
        <v>166</v>
      </c>
      <c r="B63" s="13" t="s">
        <v>167</v>
      </c>
      <c r="C63" s="13" t="s">
        <v>142</v>
      </c>
      <c r="D63" s="13" t="s">
        <v>143</v>
      </c>
      <c r="E63" s="14">
        <v>38.19</v>
      </c>
      <c r="F63" s="15">
        <v>191.708560625392</v>
      </c>
      <c r="G63" s="1">
        <v>6.0</v>
      </c>
      <c r="H63" s="1">
        <v>6.0</v>
      </c>
      <c r="I63" s="1">
        <v>7.0</v>
      </c>
      <c r="J63" s="1">
        <v>37.0</v>
      </c>
      <c r="K63" s="1">
        <v>24.0</v>
      </c>
      <c r="L63" s="1">
        <v>69.0</v>
      </c>
      <c r="M63" s="1">
        <v>10.0</v>
      </c>
      <c r="N63" s="16">
        <v>9.0</v>
      </c>
      <c r="O63" s="6">
        <f t="shared" si="3"/>
        <v>0</v>
      </c>
      <c r="P63" s="6">
        <f t="shared" si="4"/>
        <v>0</v>
      </c>
      <c r="Q63" s="17">
        <f t="shared" si="5"/>
        <v>3819</v>
      </c>
      <c r="R63" s="1">
        <f t="shared" ref="R63:X63" si="132">IF(G64-G63&gt;0,1,0)</f>
        <v>0</v>
      </c>
      <c r="S63" s="1">
        <f t="shared" si="132"/>
        <v>0</v>
      </c>
      <c r="T63" s="1">
        <f t="shared" si="132"/>
        <v>0</v>
      </c>
      <c r="U63" s="1">
        <f t="shared" si="132"/>
        <v>0</v>
      </c>
      <c r="V63" s="1">
        <f t="shared" si="132"/>
        <v>0</v>
      </c>
      <c r="W63" s="1">
        <f t="shared" si="132"/>
        <v>0</v>
      </c>
      <c r="X63" s="1">
        <f t="shared" si="132"/>
        <v>0</v>
      </c>
      <c r="Y63" s="1">
        <f t="shared" ref="Y63:AE63" si="133">IF(G63-G62&gt;0,1,0)</f>
        <v>0</v>
      </c>
      <c r="Z63" s="1">
        <f t="shared" si="133"/>
        <v>0</v>
      </c>
      <c r="AA63" s="1">
        <f t="shared" si="133"/>
        <v>0</v>
      </c>
      <c r="AB63" s="1">
        <f t="shared" si="133"/>
        <v>0</v>
      </c>
      <c r="AC63" s="1">
        <f t="shared" si="133"/>
        <v>1</v>
      </c>
      <c r="AD63" s="1">
        <f t="shared" si="133"/>
        <v>0</v>
      </c>
      <c r="AE63" s="1">
        <f t="shared" si="133"/>
        <v>1</v>
      </c>
      <c r="AF63" s="6">
        <f t="shared" si="8"/>
        <v>0</v>
      </c>
      <c r="AG63" s="10">
        <f t="shared" si="9"/>
        <v>2</v>
      </c>
      <c r="AH63" s="1">
        <f t="shared" si="10"/>
        <v>0</v>
      </c>
      <c r="AI63" s="1">
        <f t="shared" si="11"/>
        <v>0</v>
      </c>
      <c r="AJ63" s="1">
        <f t="shared" si="12"/>
        <v>0</v>
      </c>
      <c r="AK63" s="1">
        <f t="shared" si="13"/>
        <v>1</v>
      </c>
      <c r="AL63" s="1">
        <f>AG63*optimize!$B$1+optimize!$B$2*(N63^2)</f>
        <v>79.71</v>
      </c>
      <c r="AM63" s="1">
        <f>AH63*optimize!$B$1+optimize!$B$2*(N63^2)</f>
        <v>73.71</v>
      </c>
    </row>
    <row r="64" ht="13.5" customHeight="1">
      <c r="A64" s="13" t="s">
        <v>168</v>
      </c>
      <c r="B64" s="13" t="s">
        <v>169</v>
      </c>
      <c r="C64" s="13" t="s">
        <v>142</v>
      </c>
      <c r="D64" s="13" t="s">
        <v>143</v>
      </c>
      <c r="E64" s="14">
        <v>28.93</v>
      </c>
      <c r="F64" s="15">
        <v>131.38421067967</v>
      </c>
      <c r="G64" s="1">
        <v>6.0</v>
      </c>
      <c r="H64" s="1">
        <v>5.0</v>
      </c>
      <c r="I64" s="1">
        <v>6.0</v>
      </c>
      <c r="J64" s="1">
        <v>19.0</v>
      </c>
      <c r="K64" s="1">
        <v>21.0</v>
      </c>
      <c r="L64" s="1">
        <v>54.0</v>
      </c>
      <c r="M64" s="1">
        <v>5.0</v>
      </c>
      <c r="N64" s="16">
        <v>10.0</v>
      </c>
      <c r="O64" s="6">
        <f t="shared" si="3"/>
        <v>0</v>
      </c>
      <c r="P64" s="6">
        <f t="shared" si="4"/>
        <v>0</v>
      </c>
      <c r="Q64" s="17">
        <f t="shared" si="5"/>
        <v>2893</v>
      </c>
      <c r="R64" s="1">
        <f t="shared" ref="R64:X64" si="134">IF(G65-G64&gt;0,1,0)</f>
        <v>0</v>
      </c>
      <c r="S64" s="1">
        <f t="shared" si="134"/>
        <v>0</v>
      </c>
      <c r="T64" s="1">
        <f t="shared" si="134"/>
        <v>0</v>
      </c>
      <c r="U64" s="1">
        <f t="shared" si="134"/>
        <v>1</v>
      </c>
      <c r="V64" s="1">
        <f t="shared" si="134"/>
        <v>1</v>
      </c>
      <c r="W64" s="1">
        <f t="shared" si="134"/>
        <v>0</v>
      </c>
      <c r="X64" s="1">
        <f t="shared" si="134"/>
        <v>0</v>
      </c>
      <c r="Y64" s="1">
        <f t="shared" ref="Y64:AE64" si="135">IF(G64-G63&gt;0,1,0)</f>
        <v>0</v>
      </c>
      <c r="Z64" s="1">
        <f t="shared" si="135"/>
        <v>0</v>
      </c>
      <c r="AA64" s="1">
        <f t="shared" si="135"/>
        <v>0</v>
      </c>
      <c r="AB64" s="1">
        <f t="shared" si="135"/>
        <v>0</v>
      </c>
      <c r="AC64" s="1">
        <f t="shared" si="135"/>
        <v>0</v>
      </c>
      <c r="AD64" s="1">
        <f t="shared" si="135"/>
        <v>0</v>
      </c>
      <c r="AE64" s="1">
        <f t="shared" si="135"/>
        <v>0</v>
      </c>
      <c r="AF64" s="6">
        <f t="shared" si="8"/>
        <v>0</v>
      </c>
      <c r="AG64" s="10">
        <f t="shared" si="9"/>
        <v>2</v>
      </c>
      <c r="AH64" s="1">
        <f t="shared" si="10"/>
        <v>0</v>
      </c>
      <c r="AI64" s="1">
        <f t="shared" si="11"/>
        <v>0</v>
      </c>
      <c r="AJ64" s="1">
        <f t="shared" si="12"/>
        <v>0</v>
      </c>
      <c r="AK64" s="1">
        <f t="shared" si="13"/>
        <v>1</v>
      </c>
      <c r="AL64" s="1">
        <f>AG64*optimize!$B$1+optimize!$B$2*(N64^2)</f>
        <v>97</v>
      </c>
      <c r="AM64" s="1">
        <f>AH64*optimize!$B$1+optimize!$B$2*(N64^2)</f>
        <v>91</v>
      </c>
    </row>
    <row r="65" ht="13.5" customHeight="1">
      <c r="A65" s="13" t="s">
        <v>170</v>
      </c>
      <c r="B65" s="13" t="s">
        <v>171</v>
      </c>
      <c r="C65" s="13" t="s">
        <v>142</v>
      </c>
      <c r="D65" s="13" t="s">
        <v>143</v>
      </c>
      <c r="E65" s="14">
        <v>25.99</v>
      </c>
      <c r="F65" s="15">
        <v>83.0836328167625</v>
      </c>
      <c r="G65" s="1">
        <v>3.0</v>
      </c>
      <c r="H65" s="1">
        <v>4.0</v>
      </c>
      <c r="I65" s="1">
        <v>6.0</v>
      </c>
      <c r="J65" s="1">
        <v>36.0</v>
      </c>
      <c r="K65" s="1">
        <v>23.0</v>
      </c>
      <c r="L65" s="1">
        <v>50.0</v>
      </c>
      <c r="M65" s="1">
        <v>3.0</v>
      </c>
      <c r="N65" s="16">
        <v>5.0</v>
      </c>
      <c r="O65" s="6">
        <f t="shared" si="3"/>
        <v>0</v>
      </c>
      <c r="P65" s="6">
        <f t="shared" si="4"/>
        <v>0</v>
      </c>
      <c r="Q65" s="17">
        <f t="shared" si="5"/>
        <v>2599</v>
      </c>
      <c r="R65" s="1">
        <f t="shared" ref="R65:X65" si="136">IF(G66-G65&gt;0,1,0)</f>
        <v>1</v>
      </c>
      <c r="S65" s="1">
        <f t="shared" si="136"/>
        <v>0</v>
      </c>
      <c r="T65" s="1">
        <f t="shared" si="136"/>
        <v>0</v>
      </c>
      <c r="U65" s="1">
        <f t="shared" si="136"/>
        <v>1</v>
      </c>
      <c r="V65" s="1">
        <f t="shared" si="136"/>
        <v>1</v>
      </c>
      <c r="W65" s="1">
        <f t="shared" si="136"/>
        <v>0</v>
      </c>
      <c r="X65" s="1">
        <f t="shared" si="136"/>
        <v>1</v>
      </c>
      <c r="Y65" s="1">
        <f t="shared" ref="Y65:AE65" si="137">IF(G65-G64&gt;0,1,0)</f>
        <v>0</v>
      </c>
      <c r="Z65" s="1">
        <f t="shared" si="137"/>
        <v>0</v>
      </c>
      <c r="AA65" s="1">
        <f t="shared" si="137"/>
        <v>0</v>
      </c>
      <c r="AB65" s="1">
        <f t="shared" si="137"/>
        <v>1</v>
      </c>
      <c r="AC65" s="1">
        <f t="shared" si="137"/>
        <v>1</v>
      </c>
      <c r="AD65" s="1">
        <f t="shared" si="137"/>
        <v>0</v>
      </c>
      <c r="AE65" s="1">
        <f t="shared" si="137"/>
        <v>0</v>
      </c>
      <c r="AF65" s="6">
        <f t="shared" si="8"/>
        <v>1</v>
      </c>
      <c r="AG65" s="10">
        <f t="shared" si="9"/>
        <v>6</v>
      </c>
      <c r="AH65" s="1">
        <f t="shared" si="10"/>
        <v>0</v>
      </c>
      <c r="AI65" s="1">
        <f t="shared" si="11"/>
        <v>0</v>
      </c>
      <c r="AJ65" s="1">
        <f t="shared" si="12"/>
        <v>0</v>
      </c>
      <c r="AK65" s="1">
        <f t="shared" si="13"/>
        <v>1</v>
      </c>
      <c r="AL65" s="1">
        <f>AG65*optimize!$B$1+optimize!$B$2*(N65^2)</f>
        <v>40.75</v>
      </c>
      <c r="AM65" s="1">
        <f>AH65*optimize!$B$1+optimize!$B$2*(N65^2)</f>
        <v>22.75</v>
      </c>
    </row>
    <row r="66" ht="13.5" customHeight="1">
      <c r="A66" s="13" t="s">
        <v>172</v>
      </c>
      <c r="B66" s="13" t="s">
        <v>173</v>
      </c>
      <c r="C66" s="13" t="s">
        <v>142</v>
      </c>
      <c r="D66" s="13" t="s">
        <v>143</v>
      </c>
      <c r="E66" s="14">
        <v>14.75</v>
      </c>
      <c r="F66" s="15">
        <v>45.1023177164275</v>
      </c>
      <c r="G66" s="1">
        <v>4.0</v>
      </c>
      <c r="H66" s="1">
        <v>3.0</v>
      </c>
      <c r="I66" s="1">
        <v>5.0</v>
      </c>
      <c r="J66" s="1">
        <v>37.0</v>
      </c>
      <c r="K66" s="1">
        <v>26.0</v>
      </c>
      <c r="L66" s="1">
        <v>43.0</v>
      </c>
      <c r="M66" s="1">
        <v>4.0</v>
      </c>
      <c r="N66" s="16">
        <v>3.0</v>
      </c>
      <c r="O66" s="6">
        <f t="shared" si="3"/>
        <v>0</v>
      </c>
      <c r="P66" s="6">
        <f t="shared" si="4"/>
        <v>0</v>
      </c>
      <c r="Q66" s="17">
        <f t="shared" si="5"/>
        <v>1475</v>
      </c>
      <c r="R66" s="1">
        <f t="shared" ref="R66:X66" si="138">IF(G67-G66&gt;0,1,0)</f>
        <v>0</v>
      </c>
      <c r="S66" s="1">
        <f t="shared" si="138"/>
        <v>0</v>
      </c>
      <c r="T66" s="1">
        <f t="shared" si="138"/>
        <v>1</v>
      </c>
      <c r="U66" s="1">
        <f t="shared" si="138"/>
        <v>0</v>
      </c>
      <c r="V66" s="1">
        <f t="shared" si="138"/>
        <v>0</v>
      </c>
      <c r="W66" s="1">
        <f t="shared" si="138"/>
        <v>1</v>
      </c>
      <c r="X66" s="1">
        <f t="shared" si="138"/>
        <v>0</v>
      </c>
      <c r="Y66" s="1">
        <f t="shared" ref="Y66:AE66" si="139">IF(G66-G65&gt;0,1,0)</f>
        <v>1</v>
      </c>
      <c r="Z66" s="1">
        <f t="shared" si="139"/>
        <v>0</v>
      </c>
      <c r="AA66" s="1">
        <f t="shared" si="139"/>
        <v>0</v>
      </c>
      <c r="AB66" s="1">
        <f t="shared" si="139"/>
        <v>1</v>
      </c>
      <c r="AC66" s="1">
        <f t="shared" si="139"/>
        <v>1</v>
      </c>
      <c r="AD66" s="1">
        <f t="shared" si="139"/>
        <v>0</v>
      </c>
      <c r="AE66" s="1">
        <f t="shared" si="139"/>
        <v>1</v>
      </c>
      <c r="AF66" s="6">
        <f t="shared" si="8"/>
        <v>1</v>
      </c>
      <c r="AG66" s="10">
        <f t="shared" si="9"/>
        <v>6</v>
      </c>
      <c r="AH66" s="1">
        <f t="shared" si="10"/>
        <v>0</v>
      </c>
      <c r="AI66" s="1">
        <f t="shared" si="11"/>
        <v>0</v>
      </c>
      <c r="AJ66" s="1">
        <f t="shared" si="12"/>
        <v>0</v>
      </c>
      <c r="AK66" s="1">
        <f t="shared" si="13"/>
        <v>1</v>
      </c>
      <c r="AL66" s="1">
        <f>AG66*optimize!$B$1+optimize!$B$2*(N66^2)</f>
        <v>26.19</v>
      </c>
      <c r="AM66" s="1">
        <f>AH66*optimize!$B$1+optimize!$B$2*(N66^2)</f>
        <v>8.19</v>
      </c>
    </row>
    <row r="67" ht="13.5" customHeight="1">
      <c r="A67" s="13" t="s">
        <v>174</v>
      </c>
      <c r="B67" s="13" t="s">
        <v>175</v>
      </c>
      <c r="C67" s="13" t="s">
        <v>142</v>
      </c>
      <c r="D67" s="13" t="s">
        <v>143</v>
      </c>
      <c r="E67" s="14">
        <v>7.46</v>
      </c>
      <c r="F67" s="15">
        <v>24.1792682243792</v>
      </c>
      <c r="G67" s="1">
        <v>0.0</v>
      </c>
      <c r="H67" s="1">
        <v>1.0</v>
      </c>
      <c r="I67" s="1">
        <v>6.0</v>
      </c>
      <c r="J67" s="1">
        <v>19.0</v>
      </c>
      <c r="K67" s="1">
        <v>24.0</v>
      </c>
      <c r="L67" s="1">
        <v>45.0</v>
      </c>
      <c r="M67" s="1">
        <v>3.0</v>
      </c>
      <c r="N67" s="16">
        <v>4.0</v>
      </c>
      <c r="O67" s="6">
        <f t="shared" si="3"/>
        <v>0</v>
      </c>
      <c r="P67" s="6">
        <f t="shared" si="4"/>
        <v>0</v>
      </c>
      <c r="Q67" s="17">
        <f t="shared" si="5"/>
        <v>746</v>
      </c>
      <c r="R67" s="1">
        <f t="shared" ref="R67:X67" si="140">IF(G68-G67&gt;0,1,0)</f>
        <v>1</v>
      </c>
      <c r="S67" s="1">
        <f t="shared" si="140"/>
        <v>1</v>
      </c>
      <c r="T67" s="1">
        <f t="shared" si="140"/>
        <v>0</v>
      </c>
      <c r="U67" s="1">
        <f t="shared" si="140"/>
        <v>1</v>
      </c>
      <c r="V67" s="1">
        <f t="shared" si="140"/>
        <v>0</v>
      </c>
      <c r="W67" s="1">
        <f t="shared" si="140"/>
        <v>1</v>
      </c>
      <c r="X67" s="1">
        <f t="shared" si="140"/>
        <v>0</v>
      </c>
      <c r="Y67" s="1">
        <f t="shared" ref="Y67:AE67" si="141">IF(G67-G66&gt;0,1,0)</f>
        <v>0</v>
      </c>
      <c r="Z67" s="1">
        <f t="shared" si="141"/>
        <v>0</v>
      </c>
      <c r="AA67" s="1">
        <f t="shared" si="141"/>
        <v>1</v>
      </c>
      <c r="AB67" s="1">
        <f t="shared" si="141"/>
        <v>0</v>
      </c>
      <c r="AC67" s="1">
        <f t="shared" si="141"/>
        <v>0</v>
      </c>
      <c r="AD67" s="1">
        <f t="shared" si="141"/>
        <v>1</v>
      </c>
      <c r="AE67" s="1">
        <f t="shared" si="141"/>
        <v>0</v>
      </c>
      <c r="AF67" s="6">
        <f t="shared" si="8"/>
        <v>1</v>
      </c>
      <c r="AG67" s="10">
        <f t="shared" si="9"/>
        <v>6</v>
      </c>
      <c r="AH67" s="1">
        <f t="shared" si="10"/>
        <v>0</v>
      </c>
      <c r="AI67" s="1">
        <f t="shared" si="11"/>
        <v>0</v>
      </c>
      <c r="AJ67" s="1">
        <f t="shared" si="12"/>
        <v>0</v>
      </c>
      <c r="AK67" s="1">
        <f t="shared" si="13"/>
        <v>1</v>
      </c>
      <c r="AL67" s="1">
        <f>AG67*optimize!$B$1+optimize!$B$2*(N67^2)</f>
        <v>32.56</v>
      </c>
      <c r="AM67" s="1">
        <f>AH67*optimize!$B$1+optimize!$B$2*(N67^2)</f>
        <v>14.56</v>
      </c>
    </row>
    <row r="68" ht="13.5" customHeight="1">
      <c r="A68" s="13" t="s">
        <v>176</v>
      </c>
      <c r="B68" s="13" t="s">
        <v>177</v>
      </c>
      <c r="C68" s="13" t="s">
        <v>142</v>
      </c>
      <c r="D68" s="13" t="s">
        <v>143</v>
      </c>
      <c r="E68" s="14">
        <v>6.84</v>
      </c>
      <c r="F68" s="15">
        <v>13.6887641854298</v>
      </c>
      <c r="G68" s="1">
        <v>2.0</v>
      </c>
      <c r="H68" s="1">
        <v>2.0</v>
      </c>
      <c r="I68" s="1">
        <v>6.0</v>
      </c>
      <c r="J68" s="1">
        <v>42.0</v>
      </c>
      <c r="K68" s="1">
        <v>23.0</v>
      </c>
      <c r="L68" s="1">
        <v>47.0</v>
      </c>
      <c r="M68" s="1">
        <v>3.0</v>
      </c>
      <c r="N68" s="16">
        <v>3.0</v>
      </c>
      <c r="O68" s="6">
        <f t="shared" si="3"/>
        <v>0</v>
      </c>
      <c r="P68" s="6">
        <f t="shared" si="4"/>
        <v>1</v>
      </c>
      <c r="Q68" s="17">
        <f t="shared" si="5"/>
        <v>684</v>
      </c>
      <c r="R68" s="1">
        <f t="shared" ref="R68:X68" si="142">IF(G69-G68&gt;0,1,0)</f>
        <v>0</v>
      </c>
      <c r="S68" s="1">
        <f t="shared" si="142"/>
        <v>0</v>
      </c>
      <c r="T68" s="1">
        <f t="shared" si="142"/>
        <v>0</v>
      </c>
      <c r="U68" s="1">
        <f t="shared" si="142"/>
        <v>0</v>
      </c>
      <c r="V68" s="1">
        <f t="shared" si="142"/>
        <v>0</v>
      </c>
      <c r="W68" s="1">
        <f t="shared" si="142"/>
        <v>0</v>
      </c>
      <c r="X68" s="1">
        <f t="shared" si="142"/>
        <v>0</v>
      </c>
      <c r="Y68" s="1">
        <f t="shared" ref="Y68:AE68" si="143">IF(G68-G67&gt;0,1,0)</f>
        <v>1</v>
      </c>
      <c r="Z68" s="1">
        <f t="shared" si="143"/>
        <v>1</v>
      </c>
      <c r="AA68" s="1">
        <f t="shared" si="143"/>
        <v>0</v>
      </c>
      <c r="AB68" s="1">
        <f t="shared" si="143"/>
        <v>1</v>
      </c>
      <c r="AC68" s="1">
        <f t="shared" si="143"/>
        <v>0</v>
      </c>
      <c r="AD68" s="1">
        <f t="shared" si="143"/>
        <v>1</v>
      </c>
      <c r="AE68" s="1">
        <f t="shared" si="143"/>
        <v>0</v>
      </c>
      <c r="AF68" s="6">
        <f t="shared" si="8"/>
        <v>0</v>
      </c>
      <c r="AG68" s="10">
        <f t="shared" si="9"/>
        <v>4</v>
      </c>
      <c r="AH68" s="1">
        <f t="shared" si="10"/>
        <v>0</v>
      </c>
      <c r="AI68" s="1">
        <f t="shared" si="11"/>
        <v>0</v>
      </c>
      <c r="AJ68" s="1">
        <f t="shared" si="12"/>
        <v>0</v>
      </c>
      <c r="AK68" s="1">
        <f t="shared" si="13"/>
        <v>1</v>
      </c>
      <c r="AL68" s="1">
        <f>AG68*optimize!$B$1+optimize!$B$2*(N68^2)</f>
        <v>20.19</v>
      </c>
      <c r="AM68" s="1">
        <f>AH68*optimize!$B$1+optimize!$B$2*(N68^2)</f>
        <v>8.19</v>
      </c>
    </row>
    <row r="69" ht="13.5" customHeight="1">
      <c r="A69" s="13" t="s">
        <v>178</v>
      </c>
      <c r="B69" s="13" t="s">
        <v>179</v>
      </c>
      <c r="C69" s="13" t="s">
        <v>142</v>
      </c>
      <c r="D69" s="13" t="s">
        <v>143</v>
      </c>
      <c r="E69" s="14">
        <v>7.02</v>
      </c>
      <c r="F69" s="15">
        <v>8.862394672784</v>
      </c>
      <c r="G69" s="1">
        <v>0.0</v>
      </c>
      <c r="H69" s="1">
        <v>2.0</v>
      </c>
      <c r="I69" s="1">
        <v>2.0</v>
      </c>
      <c r="J69" s="1">
        <v>31.0</v>
      </c>
      <c r="K69" s="1">
        <v>21.0</v>
      </c>
      <c r="L69" s="1">
        <v>40.0</v>
      </c>
      <c r="M69" s="1">
        <v>2.0</v>
      </c>
      <c r="N69" s="16">
        <v>3.0</v>
      </c>
      <c r="O69" s="6">
        <f t="shared" si="3"/>
        <v>0</v>
      </c>
      <c r="P69" s="6">
        <f t="shared" si="4"/>
        <v>1</v>
      </c>
      <c r="Q69" s="17">
        <f t="shared" si="5"/>
        <v>702</v>
      </c>
      <c r="R69" s="1">
        <f t="shared" ref="R69:X69" si="144">IF(G70-G69&gt;0,1,0)</f>
        <v>1</v>
      </c>
      <c r="S69" s="1">
        <f t="shared" si="144"/>
        <v>0</v>
      </c>
      <c r="T69" s="1">
        <f t="shared" si="144"/>
        <v>1</v>
      </c>
      <c r="U69" s="1">
        <f t="shared" si="144"/>
        <v>1</v>
      </c>
      <c r="V69" s="1">
        <f t="shared" si="144"/>
        <v>0</v>
      </c>
      <c r="W69" s="1">
        <f t="shared" si="144"/>
        <v>1</v>
      </c>
      <c r="X69" s="1">
        <f t="shared" si="144"/>
        <v>1</v>
      </c>
      <c r="Y69" s="1">
        <f t="shared" ref="Y69:AE69" si="145">IF(G69-G68&gt;0,1,0)</f>
        <v>0</v>
      </c>
      <c r="Z69" s="1">
        <f t="shared" si="145"/>
        <v>0</v>
      </c>
      <c r="AA69" s="1">
        <f t="shared" si="145"/>
        <v>0</v>
      </c>
      <c r="AB69" s="1">
        <f t="shared" si="145"/>
        <v>0</v>
      </c>
      <c r="AC69" s="1">
        <f t="shared" si="145"/>
        <v>0</v>
      </c>
      <c r="AD69" s="1">
        <f t="shared" si="145"/>
        <v>0</v>
      </c>
      <c r="AE69" s="1">
        <f t="shared" si="145"/>
        <v>0</v>
      </c>
      <c r="AF69" s="6">
        <f t="shared" si="8"/>
        <v>0</v>
      </c>
      <c r="AG69" s="10">
        <f t="shared" si="9"/>
        <v>5</v>
      </c>
      <c r="AH69" s="1">
        <f t="shared" si="10"/>
        <v>0</v>
      </c>
      <c r="AI69" s="1">
        <f t="shared" si="11"/>
        <v>0</v>
      </c>
      <c r="AJ69" s="1">
        <f t="shared" si="12"/>
        <v>0</v>
      </c>
      <c r="AK69" s="1">
        <f t="shared" si="13"/>
        <v>1</v>
      </c>
      <c r="AL69" s="1">
        <f>AG69*optimize!$B$1+optimize!$B$2*(N69^2)</f>
        <v>23.19</v>
      </c>
      <c r="AM69" s="1">
        <f>AH69*optimize!$B$1+optimize!$B$2*(N69^2)</f>
        <v>8.19</v>
      </c>
    </row>
    <row r="70" ht="13.5" customHeight="1">
      <c r="A70" s="13" t="s">
        <v>180</v>
      </c>
      <c r="B70" s="13" t="s">
        <v>181</v>
      </c>
      <c r="C70" s="13" t="s">
        <v>142</v>
      </c>
      <c r="D70" s="13" t="s">
        <v>143</v>
      </c>
      <c r="E70" s="14">
        <v>9.96</v>
      </c>
      <c r="F70" s="15">
        <v>5.45337603230169</v>
      </c>
      <c r="G70" s="1">
        <v>3.0</v>
      </c>
      <c r="H70" s="1">
        <v>2.0</v>
      </c>
      <c r="I70" s="1">
        <v>5.0</v>
      </c>
      <c r="J70" s="1">
        <v>48.0</v>
      </c>
      <c r="K70" s="1">
        <v>16.0</v>
      </c>
      <c r="L70" s="1">
        <v>58.0</v>
      </c>
      <c r="M70" s="1">
        <v>3.0</v>
      </c>
      <c r="N70" s="16">
        <v>2.0</v>
      </c>
      <c r="O70" s="6">
        <f t="shared" si="3"/>
        <v>0</v>
      </c>
      <c r="P70" s="6">
        <f t="shared" si="4"/>
        <v>1</v>
      </c>
      <c r="Q70" s="17">
        <f t="shared" si="5"/>
        <v>996</v>
      </c>
      <c r="R70" s="1">
        <f t="shared" ref="R70:X70" si="146">IF(G71-G70&gt;0,1,0)</f>
        <v>0</v>
      </c>
      <c r="S70" s="1">
        <f t="shared" si="146"/>
        <v>0</v>
      </c>
      <c r="T70" s="1">
        <f t="shared" si="146"/>
        <v>1</v>
      </c>
      <c r="U70" s="1">
        <f t="shared" si="146"/>
        <v>0</v>
      </c>
      <c r="V70" s="1">
        <f t="shared" si="146"/>
        <v>1</v>
      </c>
      <c r="W70" s="1">
        <f t="shared" si="146"/>
        <v>0</v>
      </c>
      <c r="X70" s="1">
        <f t="shared" si="146"/>
        <v>0</v>
      </c>
      <c r="Y70" s="1">
        <f t="shared" ref="Y70:AE70" si="147">IF(G70-G69&gt;0,1,0)</f>
        <v>1</v>
      </c>
      <c r="Z70" s="1">
        <f t="shared" si="147"/>
        <v>0</v>
      </c>
      <c r="AA70" s="1">
        <f t="shared" si="147"/>
        <v>1</v>
      </c>
      <c r="AB70" s="1">
        <f t="shared" si="147"/>
        <v>1</v>
      </c>
      <c r="AC70" s="1">
        <f t="shared" si="147"/>
        <v>0</v>
      </c>
      <c r="AD70" s="1">
        <f t="shared" si="147"/>
        <v>1</v>
      </c>
      <c r="AE70" s="1">
        <f t="shared" si="147"/>
        <v>1</v>
      </c>
      <c r="AF70" s="6">
        <f t="shared" si="8"/>
        <v>1</v>
      </c>
      <c r="AG70" s="10">
        <f t="shared" si="9"/>
        <v>7</v>
      </c>
      <c r="AH70" s="1">
        <f t="shared" si="10"/>
        <v>0</v>
      </c>
      <c r="AI70" s="1">
        <f t="shared" si="11"/>
        <v>0</v>
      </c>
      <c r="AJ70" s="1">
        <f t="shared" si="12"/>
        <v>0</v>
      </c>
      <c r="AK70" s="1">
        <f t="shared" si="13"/>
        <v>1</v>
      </c>
      <c r="AL70" s="1">
        <f>AG70*optimize!$B$1+optimize!$B$2*(N70^2)</f>
        <v>24.64</v>
      </c>
      <c r="AM70" s="1">
        <f>AH70*optimize!$B$1+optimize!$B$2*(N70^2)</f>
        <v>3.64</v>
      </c>
    </row>
    <row r="71" ht="13.5" customHeight="1">
      <c r="A71" s="13" t="s">
        <v>182</v>
      </c>
      <c r="B71" s="13" t="s">
        <v>183</v>
      </c>
      <c r="C71" s="13" t="s">
        <v>142</v>
      </c>
      <c r="D71" s="13" t="s">
        <v>143</v>
      </c>
      <c r="E71" s="14">
        <v>10.6</v>
      </c>
      <c r="F71" s="15">
        <v>3.85951492141158</v>
      </c>
      <c r="G71" s="1">
        <v>0.0</v>
      </c>
      <c r="H71" s="1">
        <v>1.0</v>
      </c>
      <c r="I71" s="1">
        <v>9.0</v>
      </c>
      <c r="J71" s="1">
        <v>20.0</v>
      </c>
      <c r="K71" s="1">
        <v>18.0</v>
      </c>
      <c r="L71" s="1">
        <v>42.0</v>
      </c>
      <c r="M71" s="1">
        <v>2.0</v>
      </c>
      <c r="N71" s="16">
        <v>3.0</v>
      </c>
      <c r="O71" s="6">
        <f t="shared" si="3"/>
        <v>0</v>
      </c>
      <c r="P71" s="6">
        <f t="shared" si="4"/>
        <v>0</v>
      </c>
      <c r="Q71" s="17">
        <f t="shared" si="5"/>
        <v>1060</v>
      </c>
      <c r="R71" s="1">
        <f t="shared" ref="R71:X71" si="148">IF(G72-G71&gt;0,1,0)</f>
        <v>0</v>
      </c>
      <c r="S71" s="1">
        <f t="shared" si="148"/>
        <v>1</v>
      </c>
      <c r="T71" s="1">
        <f t="shared" si="148"/>
        <v>0</v>
      </c>
      <c r="U71" s="1">
        <f t="shared" si="148"/>
        <v>1</v>
      </c>
      <c r="V71" s="1">
        <f t="shared" si="148"/>
        <v>1</v>
      </c>
      <c r="W71" s="1">
        <f t="shared" si="148"/>
        <v>0</v>
      </c>
      <c r="X71" s="1">
        <f t="shared" si="148"/>
        <v>0</v>
      </c>
      <c r="Y71" s="1">
        <f t="shared" ref="Y71:AE71" si="149">IF(G71-G70&gt;0,1,0)</f>
        <v>0</v>
      </c>
      <c r="Z71" s="1">
        <f t="shared" si="149"/>
        <v>0</v>
      </c>
      <c r="AA71" s="1">
        <f t="shared" si="149"/>
        <v>1</v>
      </c>
      <c r="AB71" s="1">
        <f t="shared" si="149"/>
        <v>0</v>
      </c>
      <c r="AC71" s="1">
        <f t="shared" si="149"/>
        <v>1</v>
      </c>
      <c r="AD71" s="1">
        <f t="shared" si="149"/>
        <v>0</v>
      </c>
      <c r="AE71" s="1">
        <f t="shared" si="149"/>
        <v>0</v>
      </c>
      <c r="AF71" s="6">
        <f t="shared" si="8"/>
        <v>0</v>
      </c>
      <c r="AG71" s="10">
        <f t="shared" si="9"/>
        <v>5</v>
      </c>
      <c r="AH71" s="1">
        <f t="shared" si="10"/>
        <v>0</v>
      </c>
      <c r="AI71" s="1">
        <f t="shared" si="11"/>
        <v>0</v>
      </c>
      <c r="AJ71" s="1">
        <f t="shared" si="12"/>
        <v>0</v>
      </c>
      <c r="AK71" s="1">
        <f t="shared" si="13"/>
        <v>1</v>
      </c>
      <c r="AL71" s="1">
        <f>AG71*optimize!$B$1+optimize!$B$2*(N71^2)</f>
        <v>23.19</v>
      </c>
      <c r="AM71" s="1">
        <f>AH71*optimize!$B$1+optimize!$B$2*(N71^2)</f>
        <v>8.19</v>
      </c>
    </row>
    <row r="72" ht="13.5" customHeight="1">
      <c r="A72" s="13" t="s">
        <v>184</v>
      </c>
      <c r="B72" s="13" t="s">
        <v>185</v>
      </c>
      <c r="C72" s="13" t="s">
        <v>142</v>
      </c>
      <c r="D72" s="13" t="s">
        <v>143</v>
      </c>
      <c r="E72" s="14">
        <v>1.92</v>
      </c>
      <c r="F72" s="15">
        <v>3.10605330535444</v>
      </c>
      <c r="G72" s="1">
        <v>0.0</v>
      </c>
      <c r="H72" s="1">
        <v>2.0</v>
      </c>
      <c r="I72" s="1">
        <v>4.0</v>
      </c>
      <c r="J72" s="1">
        <v>23.0</v>
      </c>
      <c r="K72" s="1">
        <v>20.0</v>
      </c>
      <c r="L72" s="1">
        <v>39.0</v>
      </c>
      <c r="M72" s="1">
        <v>2.0</v>
      </c>
      <c r="N72" s="16">
        <v>2.0</v>
      </c>
      <c r="O72" s="6">
        <f t="shared" si="3"/>
        <v>1</v>
      </c>
      <c r="P72" s="6">
        <f t="shared" si="4"/>
        <v>1</v>
      </c>
      <c r="Q72" s="17">
        <f t="shared" si="5"/>
        <v>192</v>
      </c>
      <c r="R72" s="1">
        <f t="shared" ref="R72:X72" si="150">IF(G73-G72&gt;0,1,0)</f>
        <v>1</v>
      </c>
      <c r="S72" s="1">
        <f t="shared" si="150"/>
        <v>0</v>
      </c>
      <c r="T72" s="1">
        <f t="shared" si="150"/>
        <v>0</v>
      </c>
      <c r="U72" s="1">
        <f t="shared" si="150"/>
        <v>0</v>
      </c>
      <c r="V72" s="1">
        <f t="shared" si="150"/>
        <v>0</v>
      </c>
      <c r="W72" s="1">
        <f t="shared" si="150"/>
        <v>0</v>
      </c>
      <c r="X72" s="1">
        <f t="shared" si="150"/>
        <v>1</v>
      </c>
      <c r="Y72" s="1">
        <f t="shared" ref="Y72:AE72" si="151">IF(G72-G71&gt;0,1,0)</f>
        <v>0</v>
      </c>
      <c r="Z72" s="1">
        <f t="shared" si="151"/>
        <v>1</v>
      </c>
      <c r="AA72" s="1">
        <f t="shared" si="151"/>
        <v>0</v>
      </c>
      <c r="AB72" s="1">
        <f t="shared" si="151"/>
        <v>1</v>
      </c>
      <c r="AC72" s="1">
        <f t="shared" si="151"/>
        <v>1</v>
      </c>
      <c r="AD72" s="1">
        <f t="shared" si="151"/>
        <v>0</v>
      </c>
      <c r="AE72" s="1">
        <f t="shared" si="151"/>
        <v>0</v>
      </c>
      <c r="AF72" s="6">
        <f t="shared" si="8"/>
        <v>0</v>
      </c>
      <c r="AG72" s="10">
        <f t="shared" si="9"/>
        <v>5</v>
      </c>
      <c r="AH72" s="1">
        <f t="shared" si="10"/>
        <v>0</v>
      </c>
      <c r="AI72" s="1">
        <f t="shared" si="11"/>
        <v>0</v>
      </c>
      <c r="AJ72" s="1">
        <f t="shared" si="12"/>
        <v>0</v>
      </c>
      <c r="AK72" s="1">
        <f t="shared" si="13"/>
        <v>1</v>
      </c>
      <c r="AL72" s="1">
        <f>AG72*optimize!$B$1+optimize!$B$2*(N72^2)</f>
        <v>18.64</v>
      </c>
      <c r="AM72" s="1">
        <f>AH72*optimize!$B$1+optimize!$B$2*(N72^2)</f>
        <v>3.64</v>
      </c>
    </row>
    <row r="73" ht="13.5" customHeight="1">
      <c r="A73" s="13" t="s">
        <v>186</v>
      </c>
      <c r="B73" s="13" t="s">
        <v>187</v>
      </c>
      <c r="C73" s="13" t="s">
        <v>142</v>
      </c>
      <c r="D73" s="13" t="s">
        <v>188</v>
      </c>
      <c r="E73" s="14">
        <v>3.27</v>
      </c>
      <c r="F73" s="15">
        <v>3.13239811710469</v>
      </c>
      <c r="G73" s="1">
        <v>2.0</v>
      </c>
      <c r="H73" s="1">
        <v>2.0</v>
      </c>
      <c r="I73" s="1">
        <v>4.0</v>
      </c>
      <c r="J73" s="1">
        <v>23.0</v>
      </c>
      <c r="K73" s="1">
        <v>16.0</v>
      </c>
      <c r="L73" s="1">
        <v>39.0</v>
      </c>
      <c r="M73" s="1">
        <v>3.0</v>
      </c>
      <c r="N73" s="16">
        <v>2.0</v>
      </c>
      <c r="O73" s="6">
        <f t="shared" si="3"/>
        <v>1</v>
      </c>
      <c r="P73" s="6">
        <f t="shared" si="4"/>
        <v>1</v>
      </c>
      <c r="Q73" s="17">
        <f t="shared" si="5"/>
        <v>327</v>
      </c>
      <c r="R73" s="1">
        <f t="shared" ref="R73:X73" si="152">IF(G74-G73&gt;0,1,0)</f>
        <v>0</v>
      </c>
      <c r="S73" s="1">
        <f t="shared" si="152"/>
        <v>1</v>
      </c>
      <c r="T73" s="1">
        <f t="shared" si="152"/>
        <v>1</v>
      </c>
      <c r="U73" s="1">
        <f t="shared" si="152"/>
        <v>0</v>
      </c>
      <c r="V73" s="1">
        <f t="shared" si="152"/>
        <v>0</v>
      </c>
      <c r="W73" s="1">
        <f t="shared" si="152"/>
        <v>0</v>
      </c>
      <c r="X73" s="1">
        <f t="shared" si="152"/>
        <v>0</v>
      </c>
      <c r="Y73" s="1">
        <f t="shared" ref="Y73:AE73" si="153">IF(G73-G72&gt;0,1,0)</f>
        <v>1</v>
      </c>
      <c r="Z73" s="1">
        <f t="shared" si="153"/>
        <v>0</v>
      </c>
      <c r="AA73" s="1">
        <f t="shared" si="153"/>
        <v>0</v>
      </c>
      <c r="AB73" s="1">
        <f t="shared" si="153"/>
        <v>0</v>
      </c>
      <c r="AC73" s="1">
        <f t="shared" si="153"/>
        <v>0</v>
      </c>
      <c r="AD73" s="1">
        <f t="shared" si="153"/>
        <v>0</v>
      </c>
      <c r="AE73" s="1">
        <f t="shared" si="153"/>
        <v>1</v>
      </c>
      <c r="AF73" s="6">
        <f t="shared" si="8"/>
        <v>0</v>
      </c>
      <c r="AG73" s="10">
        <f t="shared" si="9"/>
        <v>4</v>
      </c>
      <c r="AH73" s="1">
        <f t="shared" si="10"/>
        <v>0</v>
      </c>
      <c r="AI73" s="1">
        <f t="shared" si="11"/>
        <v>0</v>
      </c>
      <c r="AJ73" s="1">
        <f t="shared" si="12"/>
        <v>0</v>
      </c>
      <c r="AK73" s="1">
        <f t="shared" si="13"/>
        <v>1</v>
      </c>
      <c r="AL73" s="1">
        <f>AG73*optimize!$B$1+optimize!$B$2*(N73^2)</f>
        <v>15.64</v>
      </c>
      <c r="AM73" s="1">
        <f>AH73*optimize!$B$1+optimize!$B$2*(N73^2)</f>
        <v>3.64</v>
      </c>
    </row>
    <row r="74" ht="13.5" customHeight="1">
      <c r="A74" s="13" t="s">
        <v>189</v>
      </c>
      <c r="B74" s="13" t="s">
        <v>190</v>
      </c>
      <c r="C74" s="13" t="s">
        <v>142</v>
      </c>
      <c r="D74" s="13" t="s">
        <v>188</v>
      </c>
      <c r="E74" s="14">
        <v>6.61</v>
      </c>
      <c r="F74" s="15">
        <v>3.60133576625914</v>
      </c>
      <c r="G74" s="1">
        <v>2.0</v>
      </c>
      <c r="H74" s="1">
        <v>3.0</v>
      </c>
      <c r="I74" s="1">
        <v>5.0</v>
      </c>
      <c r="J74" s="1">
        <v>15.0</v>
      </c>
      <c r="K74" s="1">
        <v>16.0</v>
      </c>
      <c r="L74" s="1">
        <v>36.0</v>
      </c>
      <c r="M74" s="1">
        <v>1.0</v>
      </c>
      <c r="N74" s="16">
        <v>3.0</v>
      </c>
      <c r="O74" s="6">
        <f t="shared" si="3"/>
        <v>1</v>
      </c>
      <c r="P74" s="6">
        <f t="shared" si="4"/>
        <v>0</v>
      </c>
      <c r="Q74" s="17">
        <f t="shared" si="5"/>
        <v>661</v>
      </c>
      <c r="R74" s="1">
        <f t="shared" ref="R74:X74" si="154">IF(G75-G74&gt;0,1,0)</f>
        <v>0</v>
      </c>
      <c r="S74" s="1">
        <f t="shared" si="154"/>
        <v>0</v>
      </c>
      <c r="T74" s="1">
        <f t="shared" si="154"/>
        <v>0</v>
      </c>
      <c r="U74" s="1">
        <f t="shared" si="154"/>
        <v>1</v>
      </c>
      <c r="V74" s="1">
        <f t="shared" si="154"/>
        <v>1</v>
      </c>
      <c r="W74" s="1">
        <f t="shared" si="154"/>
        <v>0</v>
      </c>
      <c r="X74" s="1">
        <f t="shared" si="154"/>
        <v>0</v>
      </c>
      <c r="Y74" s="1">
        <f t="shared" ref="Y74:AE74" si="155">IF(G74-G73&gt;0,1,0)</f>
        <v>0</v>
      </c>
      <c r="Z74" s="1">
        <f t="shared" si="155"/>
        <v>1</v>
      </c>
      <c r="AA74" s="1">
        <f t="shared" si="155"/>
        <v>1</v>
      </c>
      <c r="AB74" s="1">
        <f t="shared" si="155"/>
        <v>0</v>
      </c>
      <c r="AC74" s="1">
        <f t="shared" si="155"/>
        <v>0</v>
      </c>
      <c r="AD74" s="1">
        <f t="shared" si="155"/>
        <v>0</v>
      </c>
      <c r="AE74" s="1">
        <f t="shared" si="155"/>
        <v>0</v>
      </c>
      <c r="AF74" s="6">
        <f t="shared" si="8"/>
        <v>0</v>
      </c>
      <c r="AG74" s="10">
        <f t="shared" si="9"/>
        <v>4</v>
      </c>
      <c r="AH74" s="1">
        <f t="shared" si="10"/>
        <v>0</v>
      </c>
      <c r="AI74" s="1">
        <f t="shared" si="11"/>
        <v>0</v>
      </c>
      <c r="AJ74" s="1">
        <f t="shared" si="12"/>
        <v>0</v>
      </c>
      <c r="AK74" s="1">
        <f t="shared" si="13"/>
        <v>1</v>
      </c>
      <c r="AL74" s="1">
        <f>AG74*optimize!$B$1+optimize!$B$2*(N74^2)</f>
        <v>20.19</v>
      </c>
      <c r="AM74" s="1">
        <f>AH74*optimize!$B$1+optimize!$B$2*(N74^2)</f>
        <v>8.19</v>
      </c>
    </row>
    <row r="75" ht="13.5" customHeight="1">
      <c r="A75" s="13" t="s">
        <v>191</v>
      </c>
      <c r="B75" s="13" t="s">
        <v>192</v>
      </c>
      <c r="C75" s="13" t="s">
        <v>142</v>
      </c>
      <c r="D75" s="13" t="s">
        <v>188</v>
      </c>
      <c r="E75" s="14">
        <v>-1.47</v>
      </c>
      <c r="F75" s="15">
        <v>4.3047422399908</v>
      </c>
      <c r="G75" s="1">
        <v>2.0</v>
      </c>
      <c r="H75" s="1">
        <v>1.0</v>
      </c>
      <c r="I75" s="1">
        <v>5.0</v>
      </c>
      <c r="J75" s="1">
        <v>17.0</v>
      </c>
      <c r="K75" s="1">
        <v>20.0</v>
      </c>
      <c r="L75" s="1">
        <v>34.0</v>
      </c>
      <c r="M75" s="1">
        <v>1.0</v>
      </c>
      <c r="N75" s="16">
        <v>1.0</v>
      </c>
      <c r="O75" s="6">
        <f t="shared" si="3"/>
        <v>1</v>
      </c>
      <c r="P75" s="6">
        <f t="shared" si="4"/>
        <v>1</v>
      </c>
      <c r="Q75" s="17">
        <f t="shared" si="5"/>
        <v>-147</v>
      </c>
      <c r="R75" s="1">
        <f t="shared" ref="R75:X75" si="156">IF(G76-G75&gt;0,1,0)</f>
        <v>0</v>
      </c>
      <c r="S75" s="1">
        <f t="shared" si="156"/>
        <v>1</v>
      </c>
      <c r="T75" s="1">
        <f t="shared" si="156"/>
        <v>0</v>
      </c>
      <c r="U75" s="1">
        <f t="shared" si="156"/>
        <v>1</v>
      </c>
      <c r="V75" s="1">
        <f t="shared" si="156"/>
        <v>0</v>
      </c>
      <c r="W75" s="1">
        <f t="shared" si="156"/>
        <v>1</v>
      </c>
      <c r="X75" s="1">
        <f t="shared" si="156"/>
        <v>1</v>
      </c>
      <c r="Y75" s="1">
        <f t="shared" ref="Y75:AE75" si="157">IF(G75-G74&gt;0,1,0)</f>
        <v>0</v>
      </c>
      <c r="Z75" s="1">
        <f t="shared" si="157"/>
        <v>0</v>
      </c>
      <c r="AA75" s="1">
        <f t="shared" si="157"/>
        <v>0</v>
      </c>
      <c r="AB75" s="1">
        <f t="shared" si="157"/>
        <v>1</v>
      </c>
      <c r="AC75" s="1">
        <f t="shared" si="157"/>
        <v>1</v>
      </c>
      <c r="AD75" s="1">
        <f t="shared" si="157"/>
        <v>0</v>
      </c>
      <c r="AE75" s="1">
        <f t="shared" si="157"/>
        <v>0</v>
      </c>
      <c r="AF75" s="6">
        <f t="shared" si="8"/>
        <v>1</v>
      </c>
      <c r="AG75" s="10">
        <f t="shared" si="9"/>
        <v>6</v>
      </c>
      <c r="AH75" s="1">
        <f t="shared" si="10"/>
        <v>1</v>
      </c>
      <c r="AI75" s="1">
        <f t="shared" si="11"/>
        <v>0</v>
      </c>
      <c r="AJ75" s="1">
        <f t="shared" si="12"/>
        <v>0</v>
      </c>
      <c r="AK75" s="1">
        <f t="shared" si="13"/>
        <v>1</v>
      </c>
      <c r="AL75" s="1">
        <f>AG75*optimize!$B$1+optimize!$B$2*(N75^2)</f>
        <v>18.91</v>
      </c>
      <c r="AM75" s="1">
        <f>AH75*optimize!$B$1+optimize!$B$2*(N75^2)</f>
        <v>3.91</v>
      </c>
    </row>
    <row r="76" ht="13.5" customHeight="1">
      <c r="A76" s="13" t="s">
        <v>193</v>
      </c>
      <c r="B76" s="13" t="s">
        <v>194</v>
      </c>
      <c r="C76" s="13" t="s">
        <v>142</v>
      </c>
      <c r="D76" s="13" t="s">
        <v>188</v>
      </c>
      <c r="E76" s="14">
        <v>1.37</v>
      </c>
      <c r="F76" s="15">
        <v>5.10562451719839</v>
      </c>
      <c r="G76" s="1">
        <v>0.0</v>
      </c>
      <c r="H76" s="1">
        <v>2.0</v>
      </c>
      <c r="I76" s="1">
        <v>2.0</v>
      </c>
      <c r="J76" s="1">
        <v>20.0</v>
      </c>
      <c r="K76" s="1">
        <v>16.0</v>
      </c>
      <c r="L76" s="1">
        <v>50.0</v>
      </c>
      <c r="M76" s="1">
        <v>3.0</v>
      </c>
      <c r="N76" s="16">
        <v>1.0</v>
      </c>
      <c r="O76" s="6">
        <f t="shared" si="3"/>
        <v>1</v>
      </c>
      <c r="P76" s="6">
        <f t="shared" si="4"/>
        <v>0</v>
      </c>
      <c r="Q76" s="17">
        <f t="shared" si="5"/>
        <v>137</v>
      </c>
      <c r="R76" s="1">
        <f t="shared" ref="R76:X76" si="158">IF(G77-G76&gt;0,1,0)</f>
        <v>1</v>
      </c>
      <c r="S76" s="1">
        <f t="shared" si="158"/>
        <v>1</v>
      </c>
      <c r="T76" s="1">
        <f t="shared" si="158"/>
        <v>1</v>
      </c>
      <c r="U76" s="1">
        <f t="shared" si="158"/>
        <v>0</v>
      </c>
      <c r="V76" s="1">
        <f t="shared" si="158"/>
        <v>1</v>
      </c>
      <c r="W76" s="1">
        <f t="shared" si="158"/>
        <v>0</v>
      </c>
      <c r="X76" s="1">
        <f t="shared" si="158"/>
        <v>0</v>
      </c>
      <c r="Y76" s="1">
        <f t="shared" ref="Y76:AE76" si="159">IF(G76-G75&gt;0,1,0)</f>
        <v>0</v>
      </c>
      <c r="Z76" s="1">
        <f t="shared" si="159"/>
        <v>1</v>
      </c>
      <c r="AA76" s="1">
        <f t="shared" si="159"/>
        <v>0</v>
      </c>
      <c r="AB76" s="1">
        <f t="shared" si="159"/>
        <v>1</v>
      </c>
      <c r="AC76" s="1">
        <f t="shared" si="159"/>
        <v>0</v>
      </c>
      <c r="AD76" s="1">
        <f t="shared" si="159"/>
        <v>1</v>
      </c>
      <c r="AE76" s="1">
        <f t="shared" si="159"/>
        <v>1</v>
      </c>
      <c r="AF76" s="6">
        <f t="shared" si="8"/>
        <v>1</v>
      </c>
      <c r="AG76" s="10">
        <f t="shared" si="9"/>
        <v>8</v>
      </c>
      <c r="AH76" s="1">
        <f t="shared" si="10"/>
        <v>1</v>
      </c>
      <c r="AI76" s="1">
        <f t="shared" si="11"/>
        <v>0</v>
      </c>
      <c r="AJ76" s="1">
        <f t="shared" si="12"/>
        <v>0</v>
      </c>
      <c r="AK76" s="1">
        <f t="shared" si="13"/>
        <v>1</v>
      </c>
      <c r="AL76" s="1">
        <f>AG76*optimize!$B$1+optimize!$B$2*(N76^2)</f>
        <v>24.91</v>
      </c>
      <c r="AM76" s="1">
        <f>AH76*optimize!$B$1+optimize!$B$2*(N76^2)</f>
        <v>3.91</v>
      </c>
    </row>
    <row r="77" ht="13.5" customHeight="1">
      <c r="A77" s="13" t="s">
        <v>195</v>
      </c>
      <c r="B77" s="13" t="s">
        <v>196</v>
      </c>
      <c r="C77" s="13" t="s">
        <v>142</v>
      </c>
      <c r="D77" s="13" t="s">
        <v>188</v>
      </c>
      <c r="E77" s="14">
        <v>-2.81</v>
      </c>
      <c r="F77" s="15">
        <v>6.17258939308351</v>
      </c>
      <c r="G77" s="1">
        <v>3.0</v>
      </c>
      <c r="H77" s="1">
        <v>4.0</v>
      </c>
      <c r="I77" s="1">
        <v>5.0</v>
      </c>
      <c r="J77" s="1">
        <v>15.0</v>
      </c>
      <c r="K77" s="1">
        <v>27.0</v>
      </c>
      <c r="L77" s="1">
        <v>29.0</v>
      </c>
      <c r="M77" s="1">
        <v>2.0</v>
      </c>
      <c r="N77" s="16">
        <v>3.0</v>
      </c>
      <c r="O77" s="6">
        <f t="shared" si="3"/>
        <v>1</v>
      </c>
      <c r="P77" s="6">
        <f t="shared" si="4"/>
        <v>1</v>
      </c>
      <c r="Q77" s="17">
        <f t="shared" si="5"/>
        <v>-281</v>
      </c>
      <c r="R77" s="1">
        <f t="shared" ref="R77:X77" si="160">IF(G78-G77&gt;0,1,0)</f>
        <v>0</v>
      </c>
      <c r="S77" s="1">
        <f t="shared" si="160"/>
        <v>0</v>
      </c>
      <c r="T77" s="1">
        <f t="shared" si="160"/>
        <v>0</v>
      </c>
      <c r="U77" s="1">
        <f t="shared" si="160"/>
        <v>1</v>
      </c>
      <c r="V77" s="1">
        <f t="shared" si="160"/>
        <v>0</v>
      </c>
      <c r="W77" s="1">
        <f t="shared" si="160"/>
        <v>0</v>
      </c>
      <c r="X77" s="1">
        <f t="shared" si="160"/>
        <v>0</v>
      </c>
      <c r="Y77" s="1">
        <f t="shared" ref="Y77:AE77" si="161">IF(G77-G76&gt;0,1,0)</f>
        <v>1</v>
      </c>
      <c r="Z77" s="1">
        <f t="shared" si="161"/>
        <v>1</v>
      </c>
      <c r="AA77" s="1">
        <f t="shared" si="161"/>
        <v>1</v>
      </c>
      <c r="AB77" s="1">
        <f t="shared" si="161"/>
        <v>0</v>
      </c>
      <c r="AC77" s="1">
        <f t="shared" si="161"/>
        <v>1</v>
      </c>
      <c r="AD77" s="1">
        <f t="shared" si="161"/>
        <v>0</v>
      </c>
      <c r="AE77" s="1">
        <f t="shared" si="161"/>
        <v>0</v>
      </c>
      <c r="AF77" s="6">
        <f t="shared" si="8"/>
        <v>0</v>
      </c>
      <c r="AG77" s="10">
        <f t="shared" si="9"/>
        <v>5</v>
      </c>
      <c r="AH77" s="1">
        <f t="shared" si="10"/>
        <v>0</v>
      </c>
      <c r="AI77" s="1">
        <f t="shared" si="11"/>
        <v>0</v>
      </c>
      <c r="AJ77" s="1">
        <f t="shared" si="12"/>
        <v>0</v>
      </c>
      <c r="AK77" s="1">
        <f t="shared" si="13"/>
        <v>1</v>
      </c>
      <c r="AL77" s="1">
        <f>AG77*optimize!$B$1+optimize!$B$2*(N77^2)</f>
        <v>23.19</v>
      </c>
      <c r="AM77" s="1">
        <f>AH77*optimize!$B$1+optimize!$B$2*(N77^2)</f>
        <v>8.19</v>
      </c>
    </row>
    <row r="78" ht="13.5" customHeight="1">
      <c r="A78" s="13" t="s">
        <v>197</v>
      </c>
      <c r="B78" s="13" t="s">
        <v>198</v>
      </c>
      <c r="C78" s="13" t="s">
        <v>142</v>
      </c>
      <c r="D78" s="13" t="s">
        <v>188</v>
      </c>
      <c r="E78" s="14">
        <v>0.14</v>
      </c>
      <c r="F78" s="15">
        <v>6.9840095949912</v>
      </c>
      <c r="G78" s="1">
        <v>2.0</v>
      </c>
      <c r="H78" s="1">
        <v>4.0</v>
      </c>
      <c r="I78" s="1">
        <v>2.0</v>
      </c>
      <c r="J78" s="1">
        <v>35.0</v>
      </c>
      <c r="K78" s="1">
        <v>20.0</v>
      </c>
      <c r="L78" s="1">
        <v>27.0</v>
      </c>
      <c r="M78" s="1">
        <v>1.0</v>
      </c>
      <c r="N78" s="16">
        <v>2.0</v>
      </c>
      <c r="O78" s="6">
        <f t="shared" si="3"/>
        <v>1</v>
      </c>
      <c r="P78" s="6">
        <f t="shared" si="4"/>
        <v>0</v>
      </c>
      <c r="Q78" s="17">
        <f t="shared" si="5"/>
        <v>14</v>
      </c>
      <c r="R78" s="1">
        <f t="shared" ref="R78:X78" si="162">IF(G79-G78&gt;0,1,0)</f>
        <v>0</v>
      </c>
      <c r="S78" s="1">
        <f t="shared" si="162"/>
        <v>0</v>
      </c>
      <c r="T78" s="1">
        <f t="shared" si="162"/>
        <v>1</v>
      </c>
      <c r="U78" s="1">
        <f t="shared" si="162"/>
        <v>0</v>
      </c>
      <c r="V78" s="1">
        <f t="shared" si="162"/>
        <v>1</v>
      </c>
      <c r="W78" s="1">
        <f t="shared" si="162"/>
        <v>0</v>
      </c>
      <c r="X78" s="1">
        <f t="shared" si="162"/>
        <v>1</v>
      </c>
      <c r="Y78" s="1">
        <f t="shared" ref="Y78:AE78" si="163">IF(G78-G77&gt;0,1,0)</f>
        <v>0</v>
      </c>
      <c r="Z78" s="1">
        <f t="shared" si="163"/>
        <v>0</v>
      </c>
      <c r="AA78" s="1">
        <f t="shared" si="163"/>
        <v>0</v>
      </c>
      <c r="AB78" s="1">
        <f t="shared" si="163"/>
        <v>1</v>
      </c>
      <c r="AC78" s="1">
        <f t="shared" si="163"/>
        <v>0</v>
      </c>
      <c r="AD78" s="1">
        <f t="shared" si="163"/>
        <v>0</v>
      </c>
      <c r="AE78" s="1">
        <f t="shared" si="163"/>
        <v>0</v>
      </c>
      <c r="AF78" s="6">
        <f t="shared" si="8"/>
        <v>0</v>
      </c>
      <c r="AG78" s="10">
        <f t="shared" si="9"/>
        <v>4</v>
      </c>
      <c r="AH78" s="1">
        <f t="shared" si="10"/>
        <v>0</v>
      </c>
      <c r="AI78" s="1">
        <f t="shared" si="11"/>
        <v>0</v>
      </c>
      <c r="AJ78" s="1">
        <f t="shared" si="12"/>
        <v>0</v>
      </c>
      <c r="AK78" s="1">
        <f t="shared" si="13"/>
        <v>1</v>
      </c>
      <c r="AL78" s="1">
        <f>AG78*optimize!$B$1+optimize!$B$2*(N78^2)</f>
        <v>15.64</v>
      </c>
      <c r="AM78" s="1">
        <f>AH78*optimize!$B$1+optimize!$B$2*(N78^2)</f>
        <v>3.64</v>
      </c>
    </row>
    <row r="79" ht="13.5" customHeight="1">
      <c r="A79" s="13" t="s">
        <v>199</v>
      </c>
      <c r="B79" s="13" t="s">
        <v>200</v>
      </c>
      <c r="C79" s="13" t="s">
        <v>142</v>
      </c>
      <c r="D79" s="13" t="s">
        <v>188</v>
      </c>
      <c r="E79" s="14">
        <v>0.07</v>
      </c>
      <c r="F79" s="15">
        <v>7.80333324042396</v>
      </c>
      <c r="G79" s="1">
        <v>2.0</v>
      </c>
      <c r="H79" s="1">
        <v>2.0</v>
      </c>
      <c r="I79" s="1">
        <v>6.0</v>
      </c>
      <c r="J79" s="1">
        <v>19.0</v>
      </c>
      <c r="K79" s="1">
        <v>26.0</v>
      </c>
      <c r="L79" s="1">
        <v>26.0</v>
      </c>
      <c r="M79" s="1">
        <v>3.0</v>
      </c>
      <c r="N79" s="16">
        <v>1.0</v>
      </c>
      <c r="O79" s="6">
        <f t="shared" si="3"/>
        <v>1</v>
      </c>
      <c r="P79" s="6">
        <f t="shared" si="4"/>
        <v>1</v>
      </c>
      <c r="Q79" s="17">
        <f t="shared" si="5"/>
        <v>7</v>
      </c>
      <c r="R79" s="1">
        <f t="shared" ref="R79:X79" si="164">IF(G80-G79&gt;0,1,0)</f>
        <v>0</v>
      </c>
      <c r="S79" s="1">
        <f t="shared" si="164"/>
        <v>1</v>
      </c>
      <c r="T79" s="1">
        <f t="shared" si="164"/>
        <v>0</v>
      </c>
      <c r="U79" s="1">
        <f t="shared" si="164"/>
        <v>1</v>
      </c>
      <c r="V79" s="1">
        <f t="shared" si="164"/>
        <v>0</v>
      </c>
      <c r="W79" s="1">
        <f t="shared" si="164"/>
        <v>0</v>
      </c>
      <c r="X79" s="1">
        <f t="shared" si="164"/>
        <v>0</v>
      </c>
      <c r="Y79" s="1">
        <f t="shared" ref="Y79:AE79" si="165">IF(G79-G78&gt;0,1,0)</f>
        <v>0</v>
      </c>
      <c r="Z79" s="1">
        <f t="shared" si="165"/>
        <v>0</v>
      </c>
      <c r="AA79" s="1">
        <f t="shared" si="165"/>
        <v>1</v>
      </c>
      <c r="AB79" s="1">
        <f t="shared" si="165"/>
        <v>0</v>
      </c>
      <c r="AC79" s="1">
        <f t="shared" si="165"/>
        <v>1</v>
      </c>
      <c r="AD79" s="1">
        <f t="shared" si="165"/>
        <v>0</v>
      </c>
      <c r="AE79" s="1">
        <f t="shared" si="165"/>
        <v>1</v>
      </c>
      <c r="AF79" s="6">
        <f t="shared" si="8"/>
        <v>0</v>
      </c>
      <c r="AG79" s="10">
        <f t="shared" si="9"/>
        <v>5</v>
      </c>
      <c r="AH79" s="1">
        <f t="shared" si="10"/>
        <v>0</v>
      </c>
      <c r="AI79" s="1">
        <f t="shared" si="11"/>
        <v>0</v>
      </c>
      <c r="AJ79" s="1">
        <f t="shared" si="12"/>
        <v>0</v>
      </c>
      <c r="AK79" s="1">
        <f t="shared" si="13"/>
        <v>1</v>
      </c>
      <c r="AL79" s="1">
        <f>AG79*optimize!$B$1+optimize!$B$2*(N79^2)</f>
        <v>15.91</v>
      </c>
      <c r="AM79" s="1">
        <f>AH79*optimize!$B$1+optimize!$B$2*(N79^2)</f>
        <v>0.91</v>
      </c>
    </row>
    <row r="80" ht="13.5" customHeight="1">
      <c r="A80" s="13" t="s">
        <v>201</v>
      </c>
      <c r="B80" s="13" t="s">
        <v>202</v>
      </c>
      <c r="C80" s="13" t="s">
        <v>142</v>
      </c>
      <c r="D80" s="13" t="s">
        <v>188</v>
      </c>
      <c r="E80" s="14">
        <v>2.17</v>
      </c>
      <c r="F80" s="15">
        <v>10.2613041767223</v>
      </c>
      <c r="G80" s="1">
        <v>2.0</v>
      </c>
      <c r="H80" s="1">
        <v>4.0</v>
      </c>
      <c r="I80" s="1">
        <v>3.0</v>
      </c>
      <c r="J80" s="1">
        <v>35.0</v>
      </c>
      <c r="K80" s="1">
        <v>26.0</v>
      </c>
      <c r="L80" s="1">
        <v>25.0</v>
      </c>
      <c r="M80" s="1">
        <v>2.0</v>
      </c>
      <c r="N80" s="16">
        <v>3.0</v>
      </c>
      <c r="O80" s="6">
        <f t="shared" si="3"/>
        <v>1</v>
      </c>
      <c r="P80" s="6">
        <f t="shared" si="4"/>
        <v>0</v>
      </c>
      <c r="Q80" s="17">
        <f t="shared" si="5"/>
        <v>217</v>
      </c>
      <c r="R80" s="1">
        <f t="shared" ref="R80:X80" si="166">IF(G81-G80&gt;0,1,0)</f>
        <v>1</v>
      </c>
      <c r="S80" s="1">
        <f t="shared" si="166"/>
        <v>0</v>
      </c>
      <c r="T80" s="1">
        <f t="shared" si="166"/>
        <v>0</v>
      </c>
      <c r="U80" s="1">
        <f t="shared" si="166"/>
        <v>0</v>
      </c>
      <c r="V80" s="1">
        <f t="shared" si="166"/>
        <v>1</v>
      </c>
      <c r="W80" s="1">
        <f t="shared" si="166"/>
        <v>1</v>
      </c>
      <c r="X80" s="1">
        <f t="shared" si="166"/>
        <v>1</v>
      </c>
      <c r="Y80" s="1">
        <f t="shared" ref="Y80:AE80" si="167">IF(G80-G79&gt;0,1,0)</f>
        <v>0</v>
      </c>
      <c r="Z80" s="1">
        <f t="shared" si="167"/>
        <v>1</v>
      </c>
      <c r="AA80" s="1">
        <f t="shared" si="167"/>
        <v>0</v>
      </c>
      <c r="AB80" s="1">
        <f t="shared" si="167"/>
        <v>1</v>
      </c>
      <c r="AC80" s="1">
        <f t="shared" si="167"/>
        <v>0</v>
      </c>
      <c r="AD80" s="1">
        <f t="shared" si="167"/>
        <v>0</v>
      </c>
      <c r="AE80" s="1">
        <f t="shared" si="167"/>
        <v>0</v>
      </c>
      <c r="AF80" s="6">
        <f t="shared" si="8"/>
        <v>1</v>
      </c>
      <c r="AG80" s="10">
        <f t="shared" si="9"/>
        <v>6</v>
      </c>
      <c r="AH80" s="1">
        <f t="shared" si="10"/>
        <v>1</v>
      </c>
      <c r="AI80" s="1">
        <f t="shared" si="11"/>
        <v>0</v>
      </c>
      <c r="AJ80" s="1">
        <f t="shared" si="12"/>
        <v>0</v>
      </c>
      <c r="AK80" s="1">
        <f t="shared" si="13"/>
        <v>1</v>
      </c>
      <c r="AL80" s="1">
        <f>AG80*optimize!$B$1+optimize!$B$2*(N80^2)</f>
        <v>26.19</v>
      </c>
      <c r="AM80" s="1">
        <f>AH80*optimize!$B$1+optimize!$B$2*(N80^2)</f>
        <v>11.19</v>
      </c>
    </row>
    <row r="81" ht="13.5" customHeight="1">
      <c r="A81" s="13" t="s">
        <v>203</v>
      </c>
      <c r="B81" s="13" t="s">
        <v>204</v>
      </c>
      <c r="C81" s="13" t="s">
        <v>142</v>
      </c>
      <c r="D81" s="13" t="s">
        <v>188</v>
      </c>
      <c r="E81" s="14">
        <v>-1.67</v>
      </c>
      <c r="F81" s="15">
        <v>14.5792188225882</v>
      </c>
      <c r="G81" s="1">
        <v>4.0</v>
      </c>
      <c r="H81" s="1">
        <v>3.0</v>
      </c>
      <c r="I81" s="1">
        <v>2.0</v>
      </c>
      <c r="J81" s="1">
        <v>19.0</v>
      </c>
      <c r="K81" s="1">
        <v>30.0</v>
      </c>
      <c r="L81" s="1">
        <v>28.0</v>
      </c>
      <c r="M81" s="1">
        <v>4.0</v>
      </c>
      <c r="N81" s="16">
        <v>2.0</v>
      </c>
      <c r="O81" s="6">
        <f t="shared" si="3"/>
        <v>1</v>
      </c>
      <c r="P81" s="6">
        <f t="shared" si="4"/>
        <v>1</v>
      </c>
      <c r="Q81" s="17">
        <f t="shared" si="5"/>
        <v>-167</v>
      </c>
      <c r="R81" s="1">
        <f t="shared" ref="R81:X81" si="168">IF(G82-G81&gt;0,1,0)</f>
        <v>0</v>
      </c>
      <c r="S81" s="1">
        <f t="shared" si="168"/>
        <v>1</v>
      </c>
      <c r="T81" s="1">
        <f t="shared" si="168"/>
        <v>1</v>
      </c>
      <c r="U81" s="1">
        <f t="shared" si="168"/>
        <v>1</v>
      </c>
      <c r="V81" s="1">
        <f t="shared" si="168"/>
        <v>1</v>
      </c>
      <c r="W81" s="1">
        <f t="shared" si="168"/>
        <v>0</v>
      </c>
      <c r="X81" s="1">
        <f t="shared" si="168"/>
        <v>1</v>
      </c>
      <c r="Y81" s="1">
        <f t="shared" ref="Y81:AE81" si="169">IF(G81-G80&gt;0,1,0)</f>
        <v>1</v>
      </c>
      <c r="Z81" s="1">
        <f t="shared" si="169"/>
        <v>0</v>
      </c>
      <c r="AA81" s="1">
        <f t="shared" si="169"/>
        <v>0</v>
      </c>
      <c r="AB81" s="1">
        <f t="shared" si="169"/>
        <v>0</v>
      </c>
      <c r="AC81" s="1">
        <f t="shared" si="169"/>
        <v>1</v>
      </c>
      <c r="AD81" s="1">
        <f t="shared" si="169"/>
        <v>1</v>
      </c>
      <c r="AE81" s="1">
        <f t="shared" si="169"/>
        <v>1</v>
      </c>
      <c r="AF81" s="6">
        <f t="shared" si="8"/>
        <v>1</v>
      </c>
      <c r="AG81" s="10">
        <f t="shared" si="9"/>
        <v>9</v>
      </c>
      <c r="AH81" s="1">
        <f t="shared" si="10"/>
        <v>1</v>
      </c>
      <c r="AI81" s="1">
        <f t="shared" si="11"/>
        <v>0</v>
      </c>
      <c r="AJ81" s="1">
        <f t="shared" si="12"/>
        <v>0</v>
      </c>
      <c r="AK81" s="1">
        <f t="shared" si="13"/>
        <v>1</v>
      </c>
      <c r="AL81" s="1">
        <f>AG81*optimize!$B$1+optimize!$B$2*(N81^2)</f>
        <v>30.64</v>
      </c>
      <c r="AM81" s="1">
        <f>AH81*optimize!$B$1+optimize!$B$2*(N81^2)</f>
        <v>6.64</v>
      </c>
    </row>
    <row r="82" ht="13.5" customHeight="1">
      <c r="A82" s="13" t="s">
        <v>205</v>
      </c>
      <c r="B82" s="13" t="s">
        <v>206</v>
      </c>
      <c r="C82" s="13" t="s">
        <v>142</v>
      </c>
      <c r="D82" s="13" t="s">
        <v>188</v>
      </c>
      <c r="E82" s="14">
        <v>9.14</v>
      </c>
      <c r="F82" s="15">
        <v>20.1037258466156</v>
      </c>
      <c r="G82" s="1">
        <v>2.0</v>
      </c>
      <c r="H82" s="1">
        <v>7.0</v>
      </c>
      <c r="I82" s="1">
        <v>3.0</v>
      </c>
      <c r="J82" s="1">
        <v>23.0</v>
      </c>
      <c r="K82" s="1">
        <v>33.0</v>
      </c>
      <c r="L82" s="1">
        <v>26.0</v>
      </c>
      <c r="M82" s="1">
        <v>5.0</v>
      </c>
      <c r="N82" s="16">
        <v>4.0</v>
      </c>
      <c r="O82" s="6">
        <f t="shared" si="3"/>
        <v>1</v>
      </c>
      <c r="P82" s="6">
        <f t="shared" si="4"/>
        <v>0</v>
      </c>
      <c r="Q82" s="17">
        <f t="shared" si="5"/>
        <v>914</v>
      </c>
      <c r="R82" s="1">
        <f t="shared" ref="R82:X82" si="170">IF(G83-G82&gt;0,1,0)</f>
        <v>1</v>
      </c>
      <c r="S82" s="1">
        <f t="shared" si="170"/>
        <v>0</v>
      </c>
      <c r="T82" s="1">
        <f t="shared" si="170"/>
        <v>0</v>
      </c>
      <c r="U82" s="1">
        <f t="shared" si="170"/>
        <v>1</v>
      </c>
      <c r="V82" s="1">
        <f t="shared" si="170"/>
        <v>1</v>
      </c>
      <c r="W82" s="1">
        <f t="shared" si="170"/>
        <v>1</v>
      </c>
      <c r="X82" s="1">
        <f t="shared" si="170"/>
        <v>0</v>
      </c>
      <c r="Y82" s="1">
        <f t="shared" ref="Y82:AE82" si="171">IF(G82-G81&gt;0,1,0)</f>
        <v>0</v>
      </c>
      <c r="Z82" s="1">
        <f t="shared" si="171"/>
        <v>1</v>
      </c>
      <c r="AA82" s="1">
        <f t="shared" si="171"/>
        <v>1</v>
      </c>
      <c r="AB82" s="1">
        <f t="shared" si="171"/>
        <v>1</v>
      </c>
      <c r="AC82" s="1">
        <f t="shared" si="171"/>
        <v>1</v>
      </c>
      <c r="AD82" s="1">
        <f t="shared" si="171"/>
        <v>0</v>
      </c>
      <c r="AE82" s="1">
        <f t="shared" si="171"/>
        <v>1</v>
      </c>
      <c r="AF82" s="6">
        <f t="shared" si="8"/>
        <v>1</v>
      </c>
      <c r="AG82" s="10">
        <f t="shared" si="9"/>
        <v>9</v>
      </c>
      <c r="AH82" s="1">
        <f t="shared" si="10"/>
        <v>1</v>
      </c>
      <c r="AI82" s="1">
        <f t="shared" si="11"/>
        <v>0</v>
      </c>
      <c r="AJ82" s="1">
        <f t="shared" si="12"/>
        <v>0</v>
      </c>
      <c r="AK82" s="1">
        <f t="shared" si="13"/>
        <v>1</v>
      </c>
      <c r="AL82" s="1">
        <f>AG82*optimize!$B$1+optimize!$B$2*(N82^2)</f>
        <v>41.56</v>
      </c>
      <c r="AM82" s="1">
        <f>AH82*optimize!$B$1+optimize!$B$2*(N82^2)</f>
        <v>17.56</v>
      </c>
    </row>
    <row r="83" ht="13.5" customHeight="1">
      <c r="A83" s="13" t="s">
        <v>207</v>
      </c>
      <c r="B83" s="13" t="s">
        <v>208</v>
      </c>
      <c r="C83" s="13" t="s">
        <v>142</v>
      </c>
      <c r="D83" s="13" t="s">
        <v>188</v>
      </c>
      <c r="E83" s="14">
        <v>6.69</v>
      </c>
      <c r="F83" s="15">
        <v>25.6545776823932</v>
      </c>
      <c r="G83" s="1">
        <v>4.0</v>
      </c>
      <c r="H83" s="1">
        <v>4.0</v>
      </c>
      <c r="I83" s="1">
        <v>3.0</v>
      </c>
      <c r="J83" s="1">
        <v>27.0</v>
      </c>
      <c r="K83" s="1">
        <v>37.0</v>
      </c>
      <c r="L83" s="1">
        <v>27.0</v>
      </c>
      <c r="M83" s="1">
        <v>1.0</v>
      </c>
      <c r="N83" s="16">
        <v>5.0</v>
      </c>
      <c r="O83" s="6">
        <f t="shared" si="3"/>
        <v>1</v>
      </c>
      <c r="P83" s="6">
        <f t="shared" si="4"/>
        <v>0</v>
      </c>
      <c r="Q83" s="17">
        <f t="shared" si="5"/>
        <v>669</v>
      </c>
      <c r="R83" s="1">
        <f t="shared" ref="R83:X83" si="172">IF(G84-G83&gt;0,1,0)</f>
        <v>1</v>
      </c>
      <c r="S83" s="1">
        <f t="shared" si="172"/>
        <v>0</v>
      </c>
      <c r="T83" s="1">
        <f t="shared" si="172"/>
        <v>1</v>
      </c>
      <c r="U83" s="1">
        <f t="shared" si="172"/>
        <v>0</v>
      </c>
      <c r="V83" s="1">
        <f t="shared" si="172"/>
        <v>0</v>
      </c>
      <c r="W83" s="1">
        <f t="shared" si="172"/>
        <v>0</v>
      </c>
      <c r="X83" s="1">
        <f t="shared" si="172"/>
        <v>1</v>
      </c>
      <c r="Y83" s="1">
        <f t="shared" ref="Y83:AE83" si="173">IF(G83-G82&gt;0,1,0)</f>
        <v>1</v>
      </c>
      <c r="Z83" s="1">
        <f t="shared" si="173"/>
        <v>0</v>
      </c>
      <c r="AA83" s="1">
        <f t="shared" si="173"/>
        <v>0</v>
      </c>
      <c r="AB83" s="1">
        <f t="shared" si="173"/>
        <v>1</v>
      </c>
      <c r="AC83" s="1">
        <f t="shared" si="173"/>
        <v>1</v>
      </c>
      <c r="AD83" s="1">
        <f t="shared" si="173"/>
        <v>1</v>
      </c>
      <c r="AE83" s="1">
        <f t="shared" si="173"/>
        <v>0</v>
      </c>
      <c r="AF83" s="6">
        <f t="shared" si="8"/>
        <v>1</v>
      </c>
      <c r="AG83" s="10">
        <f t="shared" si="9"/>
        <v>7</v>
      </c>
      <c r="AH83" s="1">
        <f t="shared" si="10"/>
        <v>1</v>
      </c>
      <c r="AI83" s="1">
        <f t="shared" si="11"/>
        <v>0</v>
      </c>
      <c r="AJ83" s="1">
        <f t="shared" si="12"/>
        <v>0</v>
      </c>
      <c r="AK83" s="1">
        <f t="shared" si="13"/>
        <v>1</v>
      </c>
      <c r="AL83" s="1">
        <f>AG83*optimize!$B$1+optimize!$B$2*(N83^2)</f>
        <v>43.75</v>
      </c>
      <c r="AM83" s="1">
        <f>AH83*optimize!$B$1+optimize!$B$2*(N83^2)</f>
        <v>25.75</v>
      </c>
    </row>
    <row r="84" ht="13.5" customHeight="1">
      <c r="A84" s="13" t="s">
        <v>209</v>
      </c>
      <c r="B84" s="13" t="s">
        <v>210</v>
      </c>
      <c r="C84" s="13" t="s">
        <v>142</v>
      </c>
      <c r="D84" s="13" t="s">
        <v>188</v>
      </c>
      <c r="E84" s="14">
        <v>6.41</v>
      </c>
      <c r="F84" s="15">
        <v>34.917413493781</v>
      </c>
      <c r="G84" s="1">
        <v>7.0</v>
      </c>
      <c r="H84" s="1">
        <v>4.0</v>
      </c>
      <c r="I84" s="1">
        <v>4.0</v>
      </c>
      <c r="J84" s="1">
        <v>23.0</v>
      </c>
      <c r="K84" s="1">
        <v>30.0</v>
      </c>
      <c r="L84" s="1">
        <v>27.0</v>
      </c>
      <c r="M84" s="1">
        <v>3.0</v>
      </c>
      <c r="N84" s="16">
        <v>1.0</v>
      </c>
      <c r="O84" s="6">
        <f t="shared" si="3"/>
        <v>1</v>
      </c>
      <c r="P84" s="6">
        <f t="shared" si="4"/>
        <v>0</v>
      </c>
      <c r="Q84" s="17">
        <f t="shared" si="5"/>
        <v>641</v>
      </c>
      <c r="R84" s="1">
        <f t="shared" ref="R84:X84" si="174">IF(G85-G84&gt;0,1,0)</f>
        <v>0</v>
      </c>
      <c r="S84" s="1">
        <f t="shared" si="174"/>
        <v>0</v>
      </c>
      <c r="T84" s="1">
        <f t="shared" si="174"/>
        <v>0</v>
      </c>
      <c r="U84" s="1">
        <f t="shared" si="174"/>
        <v>1</v>
      </c>
      <c r="V84" s="1">
        <f t="shared" si="174"/>
        <v>1</v>
      </c>
      <c r="W84" s="1">
        <f t="shared" si="174"/>
        <v>0</v>
      </c>
      <c r="X84" s="1">
        <f t="shared" si="174"/>
        <v>1</v>
      </c>
      <c r="Y84" s="1">
        <f t="shared" ref="Y84:AE84" si="175">IF(G84-G83&gt;0,1,0)</f>
        <v>1</v>
      </c>
      <c r="Z84" s="1">
        <f t="shared" si="175"/>
        <v>0</v>
      </c>
      <c r="AA84" s="1">
        <f t="shared" si="175"/>
        <v>1</v>
      </c>
      <c r="AB84" s="1">
        <f t="shared" si="175"/>
        <v>0</v>
      </c>
      <c r="AC84" s="1">
        <f t="shared" si="175"/>
        <v>0</v>
      </c>
      <c r="AD84" s="1">
        <f t="shared" si="175"/>
        <v>0</v>
      </c>
      <c r="AE84" s="1">
        <f t="shared" si="175"/>
        <v>1</v>
      </c>
      <c r="AF84" s="6">
        <f t="shared" si="8"/>
        <v>1</v>
      </c>
      <c r="AG84" s="10">
        <f t="shared" si="9"/>
        <v>6</v>
      </c>
      <c r="AH84" s="1">
        <f t="shared" si="10"/>
        <v>1</v>
      </c>
      <c r="AI84" s="1">
        <f t="shared" si="11"/>
        <v>0</v>
      </c>
      <c r="AJ84" s="1">
        <f t="shared" si="12"/>
        <v>0</v>
      </c>
      <c r="AK84" s="1">
        <f t="shared" si="13"/>
        <v>1</v>
      </c>
      <c r="AL84" s="1">
        <f>AG84*optimize!$B$1+optimize!$B$2*(N84^2)</f>
        <v>18.91</v>
      </c>
      <c r="AM84" s="1">
        <f>AH84*optimize!$B$1+optimize!$B$2*(N84^2)</f>
        <v>3.91</v>
      </c>
    </row>
    <row r="85" ht="13.5" customHeight="1">
      <c r="A85" s="13" t="s">
        <v>211</v>
      </c>
      <c r="B85" s="13" t="s">
        <v>212</v>
      </c>
      <c r="C85" s="13" t="s">
        <v>142</v>
      </c>
      <c r="D85" s="13" t="s">
        <v>188</v>
      </c>
      <c r="E85" s="14">
        <v>4.24</v>
      </c>
      <c r="F85" s="15">
        <v>51.7728240515907</v>
      </c>
      <c r="G85" s="1">
        <v>3.0</v>
      </c>
      <c r="H85" s="1">
        <v>3.0</v>
      </c>
      <c r="I85" s="1">
        <v>3.0</v>
      </c>
      <c r="J85" s="1">
        <v>24.0</v>
      </c>
      <c r="K85" s="1">
        <v>36.0</v>
      </c>
      <c r="L85" s="1">
        <v>22.0</v>
      </c>
      <c r="M85" s="1">
        <v>4.0</v>
      </c>
      <c r="N85" s="16">
        <v>3.0</v>
      </c>
      <c r="O85" s="6">
        <f t="shared" si="3"/>
        <v>1</v>
      </c>
      <c r="P85" s="6">
        <f t="shared" si="4"/>
        <v>1</v>
      </c>
      <c r="Q85" s="17">
        <f t="shared" si="5"/>
        <v>424</v>
      </c>
      <c r="R85" s="1">
        <f t="shared" ref="R85:X85" si="176">IF(G86-G85&gt;0,1,0)</f>
        <v>1</v>
      </c>
      <c r="S85" s="1">
        <f t="shared" si="176"/>
        <v>1</v>
      </c>
      <c r="T85" s="1">
        <f t="shared" si="176"/>
        <v>1</v>
      </c>
      <c r="U85" s="1">
        <f t="shared" si="176"/>
        <v>0</v>
      </c>
      <c r="V85" s="1">
        <f t="shared" si="176"/>
        <v>0</v>
      </c>
      <c r="W85" s="1">
        <f t="shared" si="176"/>
        <v>0</v>
      </c>
      <c r="X85" s="1">
        <f t="shared" si="176"/>
        <v>0</v>
      </c>
      <c r="Y85" s="1">
        <f t="shared" ref="Y85:AE85" si="177">IF(G85-G84&gt;0,1,0)</f>
        <v>0</v>
      </c>
      <c r="Z85" s="1">
        <f t="shared" si="177"/>
        <v>0</v>
      </c>
      <c r="AA85" s="1">
        <f t="shared" si="177"/>
        <v>0</v>
      </c>
      <c r="AB85" s="1">
        <f t="shared" si="177"/>
        <v>1</v>
      </c>
      <c r="AC85" s="1">
        <f t="shared" si="177"/>
        <v>1</v>
      </c>
      <c r="AD85" s="1">
        <f t="shared" si="177"/>
        <v>0</v>
      </c>
      <c r="AE85" s="1">
        <f t="shared" si="177"/>
        <v>1</v>
      </c>
      <c r="AF85" s="6">
        <f t="shared" si="8"/>
        <v>1</v>
      </c>
      <c r="AG85" s="10">
        <f t="shared" si="9"/>
        <v>6</v>
      </c>
      <c r="AH85" s="1">
        <f t="shared" si="10"/>
        <v>1</v>
      </c>
      <c r="AI85" s="1">
        <f t="shared" si="11"/>
        <v>0</v>
      </c>
      <c r="AJ85" s="1">
        <f t="shared" si="12"/>
        <v>0</v>
      </c>
      <c r="AK85" s="1">
        <f t="shared" si="13"/>
        <v>1</v>
      </c>
      <c r="AL85" s="1">
        <f>AG85*optimize!$B$1+optimize!$B$2*(N85^2)</f>
        <v>26.19</v>
      </c>
      <c r="AM85" s="1">
        <f>AH85*optimize!$B$1+optimize!$B$2*(N85^2)</f>
        <v>11.19</v>
      </c>
    </row>
    <row r="86" ht="13.5" customHeight="1">
      <c r="A86" s="13" t="s">
        <v>213</v>
      </c>
      <c r="B86" s="13" t="s">
        <v>214</v>
      </c>
      <c r="C86" s="13" t="s">
        <v>142</v>
      </c>
      <c r="D86" s="13" t="s">
        <v>188</v>
      </c>
      <c r="E86" s="14">
        <v>5.78</v>
      </c>
      <c r="F86" s="15">
        <v>77.9174152325386</v>
      </c>
      <c r="G86" s="1">
        <v>5.0</v>
      </c>
      <c r="H86" s="1">
        <v>4.0</v>
      </c>
      <c r="I86" s="1">
        <v>6.0</v>
      </c>
      <c r="J86" s="1">
        <v>21.0</v>
      </c>
      <c r="K86" s="1">
        <v>28.0</v>
      </c>
      <c r="L86" s="1">
        <v>21.0</v>
      </c>
      <c r="M86" s="1">
        <v>4.0</v>
      </c>
      <c r="N86" s="16">
        <v>4.0</v>
      </c>
      <c r="O86" s="6">
        <f t="shared" si="3"/>
        <v>1</v>
      </c>
      <c r="P86" s="6">
        <f t="shared" si="4"/>
        <v>1</v>
      </c>
      <c r="Q86" s="17">
        <f t="shared" si="5"/>
        <v>578</v>
      </c>
      <c r="R86" s="1">
        <f t="shared" ref="R86:X86" si="178">IF(G87-G86&gt;0,1,0)</f>
        <v>0</v>
      </c>
      <c r="S86" s="1">
        <f t="shared" si="178"/>
        <v>1</v>
      </c>
      <c r="T86" s="1">
        <f t="shared" si="178"/>
        <v>1</v>
      </c>
      <c r="U86" s="1">
        <f t="shared" si="178"/>
        <v>1</v>
      </c>
      <c r="V86" s="1">
        <f t="shared" si="178"/>
        <v>1</v>
      </c>
      <c r="W86" s="1">
        <f t="shared" si="178"/>
        <v>1</v>
      </c>
      <c r="X86" s="1">
        <f t="shared" si="178"/>
        <v>1</v>
      </c>
      <c r="Y86" s="1">
        <f t="shared" ref="Y86:AE86" si="179">IF(G86-G85&gt;0,1,0)</f>
        <v>1</v>
      </c>
      <c r="Z86" s="1">
        <f t="shared" si="179"/>
        <v>1</v>
      </c>
      <c r="AA86" s="1">
        <f t="shared" si="179"/>
        <v>1</v>
      </c>
      <c r="AB86" s="1">
        <f t="shared" si="179"/>
        <v>0</v>
      </c>
      <c r="AC86" s="1">
        <f t="shared" si="179"/>
        <v>0</v>
      </c>
      <c r="AD86" s="1">
        <f t="shared" si="179"/>
        <v>0</v>
      </c>
      <c r="AE86" s="1">
        <f t="shared" si="179"/>
        <v>0</v>
      </c>
      <c r="AF86" s="6">
        <f t="shared" si="8"/>
        <v>1</v>
      </c>
      <c r="AG86" s="10">
        <f t="shared" si="9"/>
        <v>9</v>
      </c>
      <c r="AH86" s="1">
        <f t="shared" si="10"/>
        <v>1</v>
      </c>
      <c r="AI86" s="1">
        <f t="shared" si="11"/>
        <v>0</v>
      </c>
      <c r="AJ86" s="1">
        <f t="shared" si="12"/>
        <v>0</v>
      </c>
      <c r="AK86" s="1">
        <f t="shared" si="13"/>
        <v>1</v>
      </c>
      <c r="AL86" s="1">
        <f>AG86*optimize!$B$1+optimize!$B$2*(N86^2)</f>
        <v>41.56</v>
      </c>
      <c r="AM86" s="1">
        <f>AH86*optimize!$B$1+optimize!$B$2*(N86^2)</f>
        <v>17.56</v>
      </c>
    </row>
    <row r="87" ht="13.5" customHeight="1">
      <c r="A87" s="13" t="s">
        <v>215</v>
      </c>
      <c r="B87" s="13" t="s">
        <v>216</v>
      </c>
      <c r="C87" s="13" t="s">
        <v>142</v>
      </c>
      <c r="D87" s="13" t="s">
        <v>188</v>
      </c>
      <c r="E87" s="14">
        <v>7.21</v>
      </c>
      <c r="F87" s="15">
        <v>138.510482258113</v>
      </c>
      <c r="G87" s="1">
        <v>5.0</v>
      </c>
      <c r="H87" s="1">
        <v>5.0</v>
      </c>
      <c r="I87" s="1">
        <v>7.0</v>
      </c>
      <c r="J87" s="1">
        <v>27.0</v>
      </c>
      <c r="K87" s="1">
        <v>35.0</v>
      </c>
      <c r="L87" s="1">
        <v>28.0</v>
      </c>
      <c r="M87" s="1">
        <v>6.0</v>
      </c>
      <c r="N87" s="16">
        <v>4.0</v>
      </c>
      <c r="O87" s="6">
        <f t="shared" si="3"/>
        <v>1</v>
      </c>
      <c r="P87" s="6">
        <f t="shared" si="4"/>
        <v>1</v>
      </c>
      <c r="Q87" s="17">
        <f t="shared" si="5"/>
        <v>721</v>
      </c>
      <c r="R87" s="1">
        <f t="shared" ref="R87:X87" si="180">IF(G88-G87&gt;0,1,0)</f>
        <v>1</v>
      </c>
      <c r="S87" s="1">
        <f t="shared" si="180"/>
        <v>1</v>
      </c>
      <c r="T87" s="1">
        <f t="shared" si="180"/>
        <v>1</v>
      </c>
      <c r="U87" s="1">
        <f t="shared" si="180"/>
        <v>1</v>
      </c>
      <c r="V87" s="1">
        <f t="shared" si="180"/>
        <v>1</v>
      </c>
      <c r="W87" s="1">
        <f t="shared" si="180"/>
        <v>1</v>
      </c>
      <c r="X87" s="1">
        <f t="shared" si="180"/>
        <v>1</v>
      </c>
      <c r="Y87" s="1">
        <f t="shared" ref="Y87:AE87" si="181">IF(G87-G86&gt;0,1,0)</f>
        <v>0</v>
      </c>
      <c r="Z87" s="1">
        <f t="shared" si="181"/>
        <v>1</v>
      </c>
      <c r="AA87" s="1">
        <f t="shared" si="181"/>
        <v>1</v>
      </c>
      <c r="AB87" s="1">
        <f t="shared" si="181"/>
        <v>1</v>
      </c>
      <c r="AC87" s="1">
        <f t="shared" si="181"/>
        <v>1</v>
      </c>
      <c r="AD87" s="1">
        <f t="shared" si="181"/>
        <v>1</v>
      </c>
      <c r="AE87" s="1">
        <f t="shared" si="181"/>
        <v>1</v>
      </c>
      <c r="AF87" s="6">
        <f t="shared" si="8"/>
        <v>1</v>
      </c>
      <c r="AG87" s="10">
        <f t="shared" si="9"/>
        <v>13</v>
      </c>
      <c r="AH87" s="1">
        <f t="shared" si="10"/>
        <v>1</v>
      </c>
      <c r="AI87" s="1">
        <f t="shared" si="11"/>
        <v>0</v>
      </c>
      <c r="AJ87" s="1">
        <f t="shared" si="12"/>
        <v>0</v>
      </c>
      <c r="AK87" s="1">
        <f t="shared" si="13"/>
        <v>1</v>
      </c>
      <c r="AL87" s="1">
        <f>AG87*optimize!$B$1+optimize!$B$2*(N87^2)</f>
        <v>53.56</v>
      </c>
      <c r="AM87" s="1">
        <f>AH87*optimize!$B$1+optimize!$B$2*(N87^2)</f>
        <v>17.56</v>
      </c>
    </row>
    <row r="88" ht="13.5" customHeight="1">
      <c r="A88" s="13" t="s">
        <v>217</v>
      </c>
      <c r="B88" s="13" t="s">
        <v>218</v>
      </c>
      <c r="C88" s="13" t="s">
        <v>142</v>
      </c>
      <c r="D88" s="13" t="s">
        <v>188</v>
      </c>
      <c r="E88" s="14">
        <v>9.43</v>
      </c>
      <c r="F88" s="15">
        <v>234.550493493648</v>
      </c>
      <c r="G88" s="1">
        <v>16.0</v>
      </c>
      <c r="H88" s="1">
        <v>13.0</v>
      </c>
      <c r="I88" s="1">
        <v>9.0</v>
      </c>
      <c r="J88" s="1">
        <v>28.0</v>
      </c>
      <c r="K88" s="1">
        <v>37.0</v>
      </c>
      <c r="L88" s="1">
        <v>35.0</v>
      </c>
      <c r="M88" s="1">
        <v>8.0</v>
      </c>
      <c r="N88" s="16">
        <v>6.0</v>
      </c>
      <c r="O88" s="6">
        <f t="shared" si="3"/>
        <v>1</v>
      </c>
      <c r="P88" s="6">
        <f t="shared" si="4"/>
        <v>1</v>
      </c>
      <c r="Q88" s="17">
        <f t="shared" si="5"/>
        <v>943</v>
      </c>
      <c r="R88" s="1">
        <f t="shared" ref="R88:X88" si="182">IF(G89-G88&gt;0,1,0)</f>
        <v>0</v>
      </c>
      <c r="S88" s="1">
        <f t="shared" si="182"/>
        <v>1</v>
      </c>
      <c r="T88" s="1">
        <f t="shared" si="182"/>
        <v>1</v>
      </c>
      <c r="U88" s="1">
        <f t="shared" si="182"/>
        <v>0</v>
      </c>
      <c r="V88" s="1">
        <f t="shared" si="182"/>
        <v>0</v>
      </c>
      <c r="W88" s="1">
        <f t="shared" si="182"/>
        <v>1</v>
      </c>
      <c r="X88" s="1">
        <f t="shared" si="182"/>
        <v>1</v>
      </c>
      <c r="Y88" s="1">
        <f t="shared" ref="Y88:AE88" si="183">IF(G88-G87&gt;0,1,0)</f>
        <v>1</v>
      </c>
      <c r="Z88" s="1">
        <f t="shared" si="183"/>
        <v>1</v>
      </c>
      <c r="AA88" s="1">
        <f t="shared" si="183"/>
        <v>1</v>
      </c>
      <c r="AB88" s="1">
        <f t="shared" si="183"/>
        <v>1</v>
      </c>
      <c r="AC88" s="1">
        <f t="shared" si="183"/>
        <v>1</v>
      </c>
      <c r="AD88" s="1">
        <f t="shared" si="183"/>
        <v>1</v>
      </c>
      <c r="AE88" s="1">
        <f t="shared" si="183"/>
        <v>1</v>
      </c>
      <c r="AF88" s="6">
        <f t="shared" si="8"/>
        <v>1</v>
      </c>
      <c r="AG88" s="10">
        <f t="shared" si="9"/>
        <v>11</v>
      </c>
      <c r="AH88" s="1">
        <f t="shared" si="10"/>
        <v>1</v>
      </c>
      <c r="AI88" s="1">
        <f t="shared" si="11"/>
        <v>0</v>
      </c>
      <c r="AJ88" s="1">
        <f t="shared" si="12"/>
        <v>0</v>
      </c>
      <c r="AK88" s="1">
        <f t="shared" si="13"/>
        <v>1</v>
      </c>
      <c r="AL88" s="1">
        <f>AG88*optimize!$B$1+optimize!$B$2*(N88^2)</f>
        <v>65.76</v>
      </c>
      <c r="AM88" s="1">
        <f>AH88*optimize!$B$1+optimize!$B$2*(N88^2)</f>
        <v>35.76</v>
      </c>
    </row>
    <row r="89" ht="13.5" customHeight="1">
      <c r="A89" s="13" t="s">
        <v>219</v>
      </c>
      <c r="B89" s="13" t="s">
        <v>220</v>
      </c>
      <c r="C89" s="13" t="s">
        <v>142</v>
      </c>
      <c r="D89" s="13" t="s">
        <v>188</v>
      </c>
      <c r="E89" s="14">
        <v>18.69</v>
      </c>
      <c r="F89" s="15">
        <v>357.385812760363</v>
      </c>
      <c r="G89" s="1">
        <v>12.0</v>
      </c>
      <c r="H89" s="1">
        <v>14.0</v>
      </c>
      <c r="I89" s="1">
        <v>15.0</v>
      </c>
      <c r="J89" s="1">
        <v>23.0</v>
      </c>
      <c r="K89" s="1">
        <v>30.0</v>
      </c>
      <c r="L89" s="1">
        <v>41.0</v>
      </c>
      <c r="M89" s="1">
        <v>15.0</v>
      </c>
      <c r="N89" s="16">
        <v>8.0</v>
      </c>
      <c r="O89" s="6">
        <f t="shared" si="3"/>
        <v>1</v>
      </c>
      <c r="P89" s="6">
        <f t="shared" si="4"/>
        <v>1</v>
      </c>
      <c r="Q89" s="17">
        <f t="shared" si="5"/>
        <v>1869</v>
      </c>
      <c r="R89" s="1">
        <f t="shared" ref="R89:X89" si="184">IF(G90-G89&gt;0,1,0)</f>
        <v>1</v>
      </c>
      <c r="S89" s="1">
        <f t="shared" si="184"/>
        <v>1</v>
      </c>
      <c r="T89" s="1">
        <f t="shared" si="184"/>
        <v>1</v>
      </c>
      <c r="U89" s="1">
        <f t="shared" si="184"/>
        <v>1</v>
      </c>
      <c r="V89" s="1">
        <f t="shared" si="184"/>
        <v>1</v>
      </c>
      <c r="W89" s="1">
        <f t="shared" si="184"/>
        <v>1</v>
      </c>
      <c r="X89" s="1">
        <f t="shared" si="184"/>
        <v>0</v>
      </c>
      <c r="Y89" s="1">
        <f t="shared" ref="Y89:AE89" si="185">IF(G89-G88&gt;0,1,0)</f>
        <v>0</v>
      </c>
      <c r="Z89" s="1">
        <f t="shared" si="185"/>
        <v>1</v>
      </c>
      <c r="AA89" s="1">
        <f t="shared" si="185"/>
        <v>1</v>
      </c>
      <c r="AB89" s="1">
        <f t="shared" si="185"/>
        <v>0</v>
      </c>
      <c r="AC89" s="1">
        <f t="shared" si="185"/>
        <v>0</v>
      </c>
      <c r="AD89" s="1">
        <f t="shared" si="185"/>
        <v>1</v>
      </c>
      <c r="AE89" s="1">
        <f t="shared" si="185"/>
        <v>1</v>
      </c>
      <c r="AF89" s="6">
        <f t="shared" si="8"/>
        <v>1</v>
      </c>
      <c r="AG89" s="10">
        <f t="shared" si="9"/>
        <v>10</v>
      </c>
      <c r="AH89" s="1">
        <f t="shared" si="10"/>
        <v>1</v>
      </c>
      <c r="AI89" s="1">
        <f t="shared" si="11"/>
        <v>0</v>
      </c>
      <c r="AJ89" s="1">
        <f t="shared" si="12"/>
        <v>0</v>
      </c>
      <c r="AK89" s="1">
        <f t="shared" si="13"/>
        <v>1</v>
      </c>
      <c r="AL89" s="1">
        <f>AG89*optimize!$B$1+optimize!$B$2*(N89^2)</f>
        <v>88.24</v>
      </c>
      <c r="AM89" s="1">
        <f>AH89*optimize!$B$1+optimize!$B$2*(N89^2)</f>
        <v>61.24</v>
      </c>
    </row>
    <row r="90" ht="13.5" customHeight="1">
      <c r="A90" s="13" t="s">
        <v>221</v>
      </c>
      <c r="B90" s="13" t="s">
        <v>222</v>
      </c>
      <c r="C90" s="13" t="s">
        <v>142</v>
      </c>
      <c r="D90" s="13" t="s">
        <v>188</v>
      </c>
      <c r="E90" s="14">
        <v>24.1</v>
      </c>
      <c r="F90" s="15">
        <v>484.396784689491</v>
      </c>
      <c r="G90" s="1">
        <v>17.0</v>
      </c>
      <c r="H90" s="1">
        <v>18.0</v>
      </c>
      <c r="I90" s="1">
        <v>17.0</v>
      </c>
      <c r="J90" s="1">
        <v>32.0</v>
      </c>
      <c r="K90" s="1">
        <v>35.0</v>
      </c>
      <c r="L90" s="1">
        <v>42.0</v>
      </c>
      <c r="M90" s="1">
        <v>15.0</v>
      </c>
      <c r="N90" s="16">
        <v>15.0</v>
      </c>
      <c r="O90" s="6">
        <f t="shared" si="3"/>
        <v>1</v>
      </c>
      <c r="P90" s="6">
        <f t="shared" si="4"/>
        <v>1</v>
      </c>
      <c r="Q90" s="17">
        <f t="shared" si="5"/>
        <v>2410</v>
      </c>
      <c r="R90" s="1">
        <f t="shared" ref="R90:X90" si="186">IF(G91-G90&gt;0,1,0)</f>
        <v>0</v>
      </c>
      <c r="S90" s="1">
        <f t="shared" si="186"/>
        <v>0</v>
      </c>
      <c r="T90" s="1">
        <f t="shared" si="186"/>
        <v>1</v>
      </c>
      <c r="U90" s="1">
        <f t="shared" si="186"/>
        <v>0</v>
      </c>
      <c r="V90" s="1">
        <f t="shared" si="186"/>
        <v>1</v>
      </c>
      <c r="W90" s="1">
        <f t="shared" si="186"/>
        <v>1</v>
      </c>
      <c r="X90" s="1">
        <f t="shared" si="186"/>
        <v>1</v>
      </c>
      <c r="Y90" s="1">
        <f t="shared" ref="Y90:AE90" si="187">IF(G90-G89&gt;0,1,0)</f>
        <v>1</v>
      </c>
      <c r="Z90" s="1">
        <f t="shared" si="187"/>
        <v>1</v>
      </c>
      <c r="AA90" s="1">
        <f t="shared" si="187"/>
        <v>1</v>
      </c>
      <c r="AB90" s="1">
        <f t="shared" si="187"/>
        <v>1</v>
      </c>
      <c r="AC90" s="1">
        <f t="shared" si="187"/>
        <v>1</v>
      </c>
      <c r="AD90" s="1">
        <f t="shared" si="187"/>
        <v>1</v>
      </c>
      <c r="AE90" s="1">
        <f t="shared" si="187"/>
        <v>0</v>
      </c>
      <c r="AF90" s="6">
        <f t="shared" si="8"/>
        <v>1</v>
      </c>
      <c r="AG90" s="10">
        <f t="shared" si="9"/>
        <v>10</v>
      </c>
      <c r="AH90" s="1">
        <f t="shared" si="10"/>
        <v>1</v>
      </c>
      <c r="AI90" s="1">
        <f t="shared" si="11"/>
        <v>0</v>
      </c>
      <c r="AJ90" s="1">
        <f t="shared" si="12"/>
        <v>0</v>
      </c>
      <c r="AK90" s="1">
        <f t="shared" si="13"/>
        <v>1</v>
      </c>
      <c r="AL90" s="1">
        <f>AG90*optimize!$B$1+optimize!$B$2*(N90^2)</f>
        <v>234.75</v>
      </c>
      <c r="AM90" s="1">
        <f>AH90*optimize!$B$1+optimize!$B$2*(N90^2)</f>
        <v>207.75</v>
      </c>
    </row>
    <row r="91" ht="13.5" customHeight="1">
      <c r="A91" s="13" t="s">
        <v>223</v>
      </c>
      <c r="B91" s="13" t="s">
        <v>224</v>
      </c>
      <c r="C91" s="13" t="s">
        <v>142</v>
      </c>
      <c r="D91" s="13" t="s">
        <v>188</v>
      </c>
      <c r="E91" s="14">
        <v>36.46</v>
      </c>
      <c r="F91" s="15">
        <v>648.625072178198</v>
      </c>
      <c r="G91" s="1">
        <v>17.0</v>
      </c>
      <c r="H91" s="1">
        <v>16.0</v>
      </c>
      <c r="I91" s="1">
        <v>23.0</v>
      </c>
      <c r="J91" s="1">
        <v>32.0</v>
      </c>
      <c r="K91" s="1">
        <v>36.0</v>
      </c>
      <c r="L91" s="1">
        <v>53.0</v>
      </c>
      <c r="M91" s="1">
        <v>19.0</v>
      </c>
      <c r="N91" s="16">
        <v>15.0</v>
      </c>
      <c r="O91" s="6">
        <f t="shared" si="3"/>
        <v>1</v>
      </c>
      <c r="P91" s="6">
        <f t="shared" si="4"/>
        <v>1</v>
      </c>
      <c r="Q91" s="17">
        <f t="shared" si="5"/>
        <v>3646</v>
      </c>
      <c r="R91" s="1">
        <f t="shared" ref="R91:X91" si="188">IF(G92-G91&gt;0,1,0)</f>
        <v>0</v>
      </c>
      <c r="S91" s="1">
        <f t="shared" si="188"/>
        <v>1</v>
      </c>
      <c r="T91" s="1">
        <f t="shared" si="188"/>
        <v>1</v>
      </c>
      <c r="U91" s="1">
        <f t="shared" si="188"/>
        <v>1</v>
      </c>
      <c r="V91" s="1">
        <f t="shared" si="188"/>
        <v>0</v>
      </c>
      <c r="W91" s="1">
        <f t="shared" si="188"/>
        <v>1</v>
      </c>
      <c r="X91" s="1">
        <f t="shared" si="188"/>
        <v>1</v>
      </c>
      <c r="Y91" s="1">
        <f t="shared" ref="Y91:AE91" si="189">IF(G91-G90&gt;0,1,0)</f>
        <v>0</v>
      </c>
      <c r="Z91" s="1">
        <f t="shared" si="189"/>
        <v>0</v>
      </c>
      <c r="AA91" s="1">
        <f t="shared" si="189"/>
        <v>1</v>
      </c>
      <c r="AB91" s="1">
        <f t="shared" si="189"/>
        <v>0</v>
      </c>
      <c r="AC91" s="1">
        <f t="shared" si="189"/>
        <v>1</v>
      </c>
      <c r="AD91" s="1">
        <f t="shared" si="189"/>
        <v>1</v>
      </c>
      <c r="AE91" s="1">
        <f t="shared" si="189"/>
        <v>1</v>
      </c>
      <c r="AF91" s="6">
        <f t="shared" si="8"/>
        <v>1</v>
      </c>
      <c r="AG91" s="10">
        <f t="shared" si="9"/>
        <v>9</v>
      </c>
      <c r="AH91" s="1">
        <f t="shared" si="10"/>
        <v>1</v>
      </c>
      <c r="AI91" s="1">
        <f t="shared" si="11"/>
        <v>0</v>
      </c>
      <c r="AJ91" s="1">
        <f t="shared" si="12"/>
        <v>0</v>
      </c>
      <c r="AK91" s="1">
        <f t="shared" si="13"/>
        <v>1</v>
      </c>
      <c r="AL91" s="1">
        <f>AG91*optimize!$B$1+optimize!$B$2*(N91^2)</f>
        <v>231.75</v>
      </c>
      <c r="AM91" s="1">
        <f>AH91*optimize!$B$1+optimize!$B$2*(N91^2)</f>
        <v>207.75</v>
      </c>
    </row>
    <row r="92" ht="13.5" customHeight="1">
      <c r="A92" s="13" t="s">
        <v>225</v>
      </c>
      <c r="B92" s="13" t="s">
        <v>226</v>
      </c>
      <c r="C92" s="13" t="s">
        <v>142</v>
      </c>
      <c r="D92" s="13" t="s">
        <v>188</v>
      </c>
      <c r="E92" s="14">
        <v>51.69</v>
      </c>
      <c r="F92" s="15">
        <v>808.64609323039</v>
      </c>
      <c r="G92" s="1">
        <v>15.0</v>
      </c>
      <c r="H92" s="1">
        <v>18.0</v>
      </c>
      <c r="I92" s="1">
        <v>30.0</v>
      </c>
      <c r="J92" s="1">
        <v>33.0</v>
      </c>
      <c r="K92" s="1">
        <v>36.0</v>
      </c>
      <c r="L92" s="1">
        <v>64.0</v>
      </c>
      <c r="M92" s="1">
        <v>33.0</v>
      </c>
      <c r="N92" s="16">
        <v>19.0</v>
      </c>
      <c r="O92" s="6">
        <f t="shared" si="3"/>
        <v>1</v>
      </c>
      <c r="P92" s="6">
        <f t="shared" si="4"/>
        <v>1</v>
      </c>
      <c r="Q92" s="17">
        <f t="shared" si="5"/>
        <v>5169</v>
      </c>
      <c r="R92" s="1">
        <f t="shared" ref="R92:X92" si="190">IF(G93-G92&gt;0,1,0)</f>
        <v>1</v>
      </c>
      <c r="S92" s="1">
        <f t="shared" si="190"/>
        <v>1</v>
      </c>
      <c r="T92" s="1">
        <f t="shared" si="190"/>
        <v>1</v>
      </c>
      <c r="U92" s="1">
        <f t="shared" si="190"/>
        <v>1</v>
      </c>
      <c r="V92" s="1">
        <f t="shared" si="190"/>
        <v>1</v>
      </c>
      <c r="W92" s="1">
        <f t="shared" si="190"/>
        <v>0</v>
      </c>
      <c r="X92" s="1">
        <f t="shared" si="190"/>
        <v>0</v>
      </c>
      <c r="Y92" s="1">
        <f t="shared" ref="Y92:AE92" si="191">IF(G92-G91&gt;0,1,0)</f>
        <v>0</v>
      </c>
      <c r="Z92" s="1">
        <f t="shared" si="191"/>
        <v>1</v>
      </c>
      <c r="AA92" s="1">
        <f t="shared" si="191"/>
        <v>1</v>
      </c>
      <c r="AB92" s="1">
        <f t="shared" si="191"/>
        <v>1</v>
      </c>
      <c r="AC92" s="1">
        <f t="shared" si="191"/>
        <v>0</v>
      </c>
      <c r="AD92" s="1">
        <f t="shared" si="191"/>
        <v>1</v>
      </c>
      <c r="AE92" s="1">
        <f t="shared" si="191"/>
        <v>1</v>
      </c>
      <c r="AF92" s="6">
        <f t="shared" si="8"/>
        <v>1</v>
      </c>
      <c r="AG92" s="10">
        <f t="shared" si="9"/>
        <v>10</v>
      </c>
      <c r="AH92" s="1">
        <f t="shared" si="10"/>
        <v>1</v>
      </c>
      <c r="AI92" s="1">
        <f t="shared" si="11"/>
        <v>0</v>
      </c>
      <c r="AJ92" s="1">
        <f t="shared" si="12"/>
        <v>0</v>
      </c>
      <c r="AK92" s="1">
        <f t="shared" si="13"/>
        <v>1</v>
      </c>
      <c r="AL92" s="1">
        <f>AG92*optimize!$B$1+optimize!$B$2*(N92^2)</f>
        <v>358.51</v>
      </c>
      <c r="AM92" s="1">
        <f>AH92*optimize!$B$1+optimize!$B$2*(N92^2)</f>
        <v>331.51</v>
      </c>
    </row>
    <row r="93" ht="13.5" customHeight="1">
      <c r="A93" s="13" t="s">
        <v>227</v>
      </c>
      <c r="B93" s="13" t="s">
        <v>228</v>
      </c>
      <c r="C93" s="13" t="s">
        <v>142</v>
      </c>
      <c r="D93" s="13" t="s">
        <v>188</v>
      </c>
      <c r="E93" s="14">
        <v>58.47</v>
      </c>
      <c r="F93" s="15">
        <v>861.254047814463</v>
      </c>
      <c r="G93" s="1">
        <v>17.0</v>
      </c>
      <c r="H93" s="1">
        <v>19.0</v>
      </c>
      <c r="I93" s="1">
        <v>45.0</v>
      </c>
      <c r="J93" s="1">
        <v>35.0</v>
      </c>
      <c r="K93" s="1">
        <v>39.0</v>
      </c>
      <c r="L93" s="1">
        <v>62.0</v>
      </c>
      <c r="M93" s="1">
        <v>32.0</v>
      </c>
      <c r="N93" s="16">
        <v>33.0</v>
      </c>
      <c r="O93" s="6">
        <f t="shared" si="3"/>
        <v>0</v>
      </c>
      <c r="P93" s="6">
        <f t="shared" si="4"/>
        <v>1</v>
      </c>
      <c r="Q93" s="17">
        <f t="shared" si="5"/>
        <v>5847</v>
      </c>
      <c r="R93" s="1">
        <f t="shared" ref="R93:X93" si="192">IF(G94-G93&gt;0,1,0)</f>
        <v>1</v>
      </c>
      <c r="S93" s="1">
        <f t="shared" si="192"/>
        <v>1</v>
      </c>
      <c r="T93" s="1">
        <f t="shared" si="192"/>
        <v>1</v>
      </c>
      <c r="U93" s="1">
        <f t="shared" si="192"/>
        <v>1</v>
      </c>
      <c r="V93" s="1">
        <f t="shared" si="192"/>
        <v>0</v>
      </c>
      <c r="W93" s="1">
        <f t="shared" si="192"/>
        <v>0</v>
      </c>
      <c r="X93" s="1">
        <f t="shared" si="192"/>
        <v>0</v>
      </c>
      <c r="Y93" s="1">
        <f t="shared" ref="Y93:AE93" si="193">IF(G93-G92&gt;0,1,0)</f>
        <v>1</v>
      </c>
      <c r="Z93" s="1">
        <f t="shared" si="193"/>
        <v>1</v>
      </c>
      <c r="AA93" s="1">
        <f t="shared" si="193"/>
        <v>1</v>
      </c>
      <c r="AB93" s="1">
        <f t="shared" si="193"/>
        <v>1</v>
      </c>
      <c r="AC93" s="1">
        <f t="shared" si="193"/>
        <v>1</v>
      </c>
      <c r="AD93" s="1">
        <f t="shared" si="193"/>
        <v>0</v>
      </c>
      <c r="AE93" s="1">
        <f t="shared" si="193"/>
        <v>0</v>
      </c>
      <c r="AF93" s="6">
        <f t="shared" si="8"/>
        <v>1</v>
      </c>
      <c r="AG93" s="10">
        <f t="shared" si="9"/>
        <v>9</v>
      </c>
      <c r="AH93" s="1">
        <f t="shared" si="10"/>
        <v>0</v>
      </c>
      <c r="AI93" s="1">
        <f t="shared" si="11"/>
        <v>0</v>
      </c>
      <c r="AJ93" s="1">
        <f t="shared" si="12"/>
        <v>0</v>
      </c>
      <c r="AK93" s="1">
        <f t="shared" si="13"/>
        <v>1</v>
      </c>
      <c r="AL93" s="1">
        <f>AG93*optimize!$B$1+optimize!$B$2*(N93^2)</f>
        <v>1017.99</v>
      </c>
      <c r="AM93" s="1">
        <f>AH93*optimize!$B$1+optimize!$B$2*(N93^2)</f>
        <v>990.99</v>
      </c>
    </row>
    <row r="94" ht="13.5" customHeight="1">
      <c r="A94" s="13" t="s">
        <v>229</v>
      </c>
      <c r="B94" s="13" t="s">
        <v>230</v>
      </c>
      <c r="C94" s="13" t="s">
        <v>142</v>
      </c>
      <c r="D94" s="13" t="s">
        <v>188</v>
      </c>
      <c r="E94" s="14">
        <v>65.99</v>
      </c>
      <c r="F94" s="15">
        <v>839.440543685257</v>
      </c>
      <c r="G94" s="1">
        <v>19.0</v>
      </c>
      <c r="H94" s="1">
        <v>20.0</v>
      </c>
      <c r="I94" s="1">
        <v>48.0</v>
      </c>
      <c r="J94" s="1">
        <v>48.0</v>
      </c>
      <c r="K94" s="1">
        <v>34.0</v>
      </c>
      <c r="L94" s="1">
        <v>59.0</v>
      </c>
      <c r="M94" s="1">
        <v>26.0</v>
      </c>
      <c r="N94" s="16">
        <v>32.0</v>
      </c>
      <c r="O94" s="6">
        <f t="shared" si="3"/>
        <v>0</v>
      </c>
      <c r="P94" s="6">
        <f t="shared" si="4"/>
        <v>1</v>
      </c>
      <c r="Q94" s="17">
        <f t="shared" si="5"/>
        <v>6599</v>
      </c>
      <c r="R94" s="1">
        <f t="shared" ref="R94:X94" si="194">IF(G95-G94&gt;0,1,0)</f>
        <v>0</v>
      </c>
      <c r="S94" s="1">
        <f t="shared" si="194"/>
        <v>0</v>
      </c>
      <c r="T94" s="1">
        <f t="shared" si="194"/>
        <v>0</v>
      </c>
      <c r="U94" s="1">
        <f t="shared" si="194"/>
        <v>0</v>
      </c>
      <c r="V94" s="1">
        <f t="shared" si="194"/>
        <v>0</v>
      </c>
      <c r="W94" s="1">
        <f t="shared" si="194"/>
        <v>1</v>
      </c>
      <c r="X94" s="1">
        <f t="shared" si="194"/>
        <v>1</v>
      </c>
      <c r="Y94" s="1">
        <f t="shared" ref="Y94:AE94" si="195">IF(G94-G93&gt;0,1,0)</f>
        <v>1</v>
      </c>
      <c r="Z94" s="1">
        <f t="shared" si="195"/>
        <v>1</v>
      </c>
      <c r="AA94" s="1">
        <f t="shared" si="195"/>
        <v>1</v>
      </c>
      <c r="AB94" s="1">
        <f t="shared" si="195"/>
        <v>1</v>
      </c>
      <c r="AC94" s="1">
        <f t="shared" si="195"/>
        <v>0</v>
      </c>
      <c r="AD94" s="1">
        <f t="shared" si="195"/>
        <v>0</v>
      </c>
      <c r="AE94" s="1">
        <f t="shared" si="195"/>
        <v>0</v>
      </c>
      <c r="AF94" s="6">
        <f t="shared" si="8"/>
        <v>1</v>
      </c>
      <c r="AG94" s="10">
        <f t="shared" si="9"/>
        <v>6</v>
      </c>
      <c r="AH94" s="1">
        <f t="shared" si="10"/>
        <v>0</v>
      </c>
      <c r="AI94" s="1">
        <f t="shared" si="11"/>
        <v>0</v>
      </c>
      <c r="AJ94" s="1">
        <f t="shared" si="12"/>
        <v>0</v>
      </c>
      <c r="AK94" s="1">
        <f t="shared" si="13"/>
        <v>1</v>
      </c>
      <c r="AL94" s="1">
        <f>AG94*optimize!$B$1+optimize!$B$2*(N94^2)</f>
        <v>949.84</v>
      </c>
      <c r="AM94" s="1">
        <f>AH94*optimize!$B$1+optimize!$B$2*(N94^2)</f>
        <v>931.84</v>
      </c>
    </row>
    <row r="95" ht="13.5" customHeight="1">
      <c r="A95" s="13" t="s">
        <v>231</v>
      </c>
      <c r="B95" s="13" t="s">
        <v>232</v>
      </c>
      <c r="C95" s="13" t="s">
        <v>142</v>
      </c>
      <c r="D95" s="13" t="s">
        <v>188</v>
      </c>
      <c r="E95" s="14">
        <v>66.64</v>
      </c>
      <c r="F95" s="15">
        <v>747.586723036836</v>
      </c>
      <c r="G95" s="1">
        <v>11.0</v>
      </c>
      <c r="H95" s="1">
        <v>17.0</v>
      </c>
      <c r="I95" s="1">
        <v>46.0</v>
      </c>
      <c r="J95" s="1">
        <v>23.0</v>
      </c>
      <c r="K95" s="1">
        <v>30.0</v>
      </c>
      <c r="L95" s="1">
        <v>72.0</v>
      </c>
      <c r="M95" s="1">
        <v>35.0</v>
      </c>
      <c r="N95" s="16">
        <v>26.0</v>
      </c>
      <c r="O95" s="6">
        <f t="shared" si="3"/>
        <v>0</v>
      </c>
      <c r="P95" s="6">
        <f t="shared" si="4"/>
        <v>1</v>
      </c>
      <c r="Q95" s="17">
        <f t="shared" si="5"/>
        <v>6664</v>
      </c>
      <c r="R95" s="1">
        <f t="shared" ref="R95:X95" si="196">IF(G96-G95&gt;0,1,0)</f>
        <v>0</v>
      </c>
      <c r="S95" s="1">
        <f t="shared" si="196"/>
        <v>0</v>
      </c>
      <c r="T95" s="1">
        <f t="shared" si="196"/>
        <v>0</v>
      </c>
      <c r="U95" s="1">
        <f t="shared" si="196"/>
        <v>1</v>
      </c>
      <c r="V95" s="1">
        <f t="shared" si="196"/>
        <v>1</v>
      </c>
      <c r="W95" s="1">
        <f t="shared" si="196"/>
        <v>0</v>
      </c>
      <c r="X95" s="1">
        <f t="shared" si="196"/>
        <v>0</v>
      </c>
      <c r="Y95" s="1">
        <f t="shared" ref="Y95:AE95" si="197">IF(G95-G94&gt;0,1,0)</f>
        <v>0</v>
      </c>
      <c r="Z95" s="1">
        <f t="shared" si="197"/>
        <v>0</v>
      </c>
      <c r="AA95" s="1">
        <f t="shared" si="197"/>
        <v>0</v>
      </c>
      <c r="AB95" s="1">
        <f t="shared" si="197"/>
        <v>0</v>
      </c>
      <c r="AC95" s="1">
        <f t="shared" si="197"/>
        <v>0</v>
      </c>
      <c r="AD95" s="1">
        <f t="shared" si="197"/>
        <v>1</v>
      </c>
      <c r="AE95" s="1">
        <f t="shared" si="197"/>
        <v>1</v>
      </c>
      <c r="AF95" s="6">
        <f t="shared" si="8"/>
        <v>0</v>
      </c>
      <c r="AG95" s="10">
        <f t="shared" si="9"/>
        <v>4</v>
      </c>
      <c r="AH95" s="1">
        <f t="shared" si="10"/>
        <v>0</v>
      </c>
      <c r="AI95" s="1">
        <f t="shared" si="11"/>
        <v>0</v>
      </c>
      <c r="AJ95" s="1">
        <f t="shared" si="12"/>
        <v>0</v>
      </c>
      <c r="AK95" s="1">
        <f t="shared" si="13"/>
        <v>1</v>
      </c>
      <c r="AL95" s="1">
        <f>AG95*optimize!$B$1+optimize!$B$2*(N95^2)</f>
        <v>627.16</v>
      </c>
      <c r="AM95" s="1">
        <f>AH95*optimize!$B$1+optimize!$B$2*(N95^2)</f>
        <v>615.16</v>
      </c>
    </row>
    <row r="96" ht="13.5" customHeight="1">
      <c r="A96" s="13" t="s">
        <v>233</v>
      </c>
      <c r="B96" s="13" t="s">
        <v>234</v>
      </c>
      <c r="C96" s="13" t="s">
        <v>142</v>
      </c>
      <c r="D96" s="13" t="s">
        <v>188</v>
      </c>
      <c r="E96" s="14">
        <v>67.9</v>
      </c>
      <c r="F96" s="15">
        <v>567.087879811175</v>
      </c>
      <c r="G96" s="1">
        <v>9.0</v>
      </c>
      <c r="H96" s="1">
        <v>17.0</v>
      </c>
      <c r="I96" s="1">
        <v>27.0</v>
      </c>
      <c r="J96" s="1">
        <v>28.0</v>
      </c>
      <c r="K96" s="1">
        <v>32.0</v>
      </c>
      <c r="L96" s="1">
        <v>50.0</v>
      </c>
      <c r="M96" s="1">
        <v>19.0</v>
      </c>
      <c r="N96" s="16">
        <v>35.0</v>
      </c>
      <c r="O96" s="6">
        <f t="shared" si="3"/>
        <v>0</v>
      </c>
      <c r="P96" s="6">
        <f t="shared" si="4"/>
        <v>0</v>
      </c>
      <c r="Q96" s="17">
        <f t="shared" si="5"/>
        <v>6790</v>
      </c>
      <c r="R96" s="1">
        <f t="shared" ref="R96:X96" si="198">IF(G97-G96&gt;0,1,0)</f>
        <v>1</v>
      </c>
      <c r="S96" s="1">
        <f t="shared" si="198"/>
        <v>0</v>
      </c>
      <c r="T96" s="1">
        <f t="shared" si="198"/>
        <v>0</v>
      </c>
      <c r="U96" s="1">
        <f t="shared" si="198"/>
        <v>1</v>
      </c>
      <c r="V96" s="1">
        <f t="shared" si="198"/>
        <v>0</v>
      </c>
      <c r="W96" s="1">
        <f t="shared" si="198"/>
        <v>0</v>
      </c>
      <c r="X96" s="1">
        <f t="shared" si="198"/>
        <v>1</v>
      </c>
      <c r="Y96" s="1">
        <f t="shared" ref="Y96:AE96" si="199">IF(G96-G95&gt;0,1,0)</f>
        <v>0</v>
      </c>
      <c r="Z96" s="1">
        <f t="shared" si="199"/>
        <v>0</v>
      </c>
      <c r="AA96" s="1">
        <f t="shared" si="199"/>
        <v>0</v>
      </c>
      <c r="AB96" s="1">
        <f t="shared" si="199"/>
        <v>1</v>
      </c>
      <c r="AC96" s="1">
        <f t="shared" si="199"/>
        <v>1</v>
      </c>
      <c r="AD96" s="1">
        <f t="shared" si="199"/>
        <v>0</v>
      </c>
      <c r="AE96" s="1">
        <f t="shared" si="199"/>
        <v>0</v>
      </c>
      <c r="AF96" s="6">
        <f t="shared" si="8"/>
        <v>0</v>
      </c>
      <c r="AG96" s="10">
        <f t="shared" si="9"/>
        <v>5</v>
      </c>
      <c r="AH96" s="1">
        <f t="shared" si="10"/>
        <v>0</v>
      </c>
      <c r="AI96" s="1">
        <f t="shared" si="11"/>
        <v>0</v>
      </c>
      <c r="AJ96" s="1">
        <f t="shared" si="12"/>
        <v>0</v>
      </c>
      <c r="AK96" s="1">
        <f t="shared" si="13"/>
        <v>1</v>
      </c>
      <c r="AL96" s="1">
        <f>AG96*optimize!$B$1+optimize!$B$2*(N96^2)</f>
        <v>1129.75</v>
      </c>
      <c r="AM96" s="1">
        <f>AH96*optimize!$B$1+optimize!$B$2*(N96^2)</f>
        <v>1114.75</v>
      </c>
    </row>
    <row r="97" ht="13.5" customHeight="1">
      <c r="A97" s="13" t="s">
        <v>235</v>
      </c>
      <c r="B97" s="13" t="s">
        <v>236</v>
      </c>
      <c r="C97" s="13" t="s">
        <v>142</v>
      </c>
      <c r="D97" s="13" t="s">
        <v>188</v>
      </c>
      <c r="E97" s="14">
        <v>63.17</v>
      </c>
      <c r="F97" s="15">
        <v>435.782703566756</v>
      </c>
      <c r="G97" s="1">
        <v>12.0</v>
      </c>
      <c r="H97" s="1">
        <v>8.0</v>
      </c>
      <c r="I97" s="1">
        <v>23.0</v>
      </c>
      <c r="J97" s="1">
        <v>33.0</v>
      </c>
      <c r="K97" s="1">
        <v>29.0</v>
      </c>
      <c r="L97" s="1">
        <v>49.0</v>
      </c>
      <c r="M97" s="1">
        <v>21.0</v>
      </c>
      <c r="N97" s="16">
        <v>19.0</v>
      </c>
      <c r="O97" s="6">
        <f t="shared" si="3"/>
        <v>1</v>
      </c>
      <c r="P97" s="6">
        <f t="shared" si="4"/>
        <v>0</v>
      </c>
      <c r="Q97" s="17">
        <f t="shared" si="5"/>
        <v>6317</v>
      </c>
      <c r="R97" s="1">
        <f t="shared" ref="R97:X97" si="200">IF(G98-G97&gt;0,1,0)</f>
        <v>0</v>
      </c>
      <c r="S97" s="1">
        <f t="shared" si="200"/>
        <v>0</v>
      </c>
      <c r="T97" s="1">
        <f t="shared" si="200"/>
        <v>1</v>
      </c>
      <c r="U97" s="1">
        <f t="shared" si="200"/>
        <v>1</v>
      </c>
      <c r="V97" s="1">
        <f t="shared" si="200"/>
        <v>1</v>
      </c>
      <c r="W97" s="1">
        <f t="shared" si="200"/>
        <v>1</v>
      </c>
      <c r="X97" s="1">
        <f t="shared" si="200"/>
        <v>0</v>
      </c>
      <c r="Y97" s="1">
        <f t="shared" ref="Y97:AE97" si="201">IF(G97-G96&gt;0,1,0)</f>
        <v>1</v>
      </c>
      <c r="Z97" s="1">
        <f t="shared" si="201"/>
        <v>0</v>
      </c>
      <c r="AA97" s="1">
        <f t="shared" si="201"/>
        <v>0</v>
      </c>
      <c r="AB97" s="1">
        <f t="shared" si="201"/>
        <v>1</v>
      </c>
      <c r="AC97" s="1">
        <f t="shared" si="201"/>
        <v>0</v>
      </c>
      <c r="AD97" s="1">
        <f t="shared" si="201"/>
        <v>0</v>
      </c>
      <c r="AE97" s="1">
        <f t="shared" si="201"/>
        <v>1</v>
      </c>
      <c r="AF97" s="6">
        <f t="shared" si="8"/>
        <v>1</v>
      </c>
      <c r="AG97" s="10">
        <f t="shared" si="9"/>
        <v>7</v>
      </c>
      <c r="AH97" s="1">
        <f t="shared" si="10"/>
        <v>1</v>
      </c>
      <c r="AI97" s="1">
        <f t="shared" si="11"/>
        <v>0</v>
      </c>
      <c r="AJ97" s="1">
        <f t="shared" si="12"/>
        <v>0</v>
      </c>
      <c r="AK97" s="1">
        <f t="shared" si="13"/>
        <v>1</v>
      </c>
      <c r="AL97" s="1">
        <f>AG97*optimize!$B$1+optimize!$B$2*(N97^2)</f>
        <v>349.51</v>
      </c>
      <c r="AM97" s="1">
        <f>AH97*optimize!$B$1+optimize!$B$2*(N97^2)</f>
        <v>331.51</v>
      </c>
    </row>
    <row r="98" ht="13.5" customHeight="1">
      <c r="A98" s="13" t="s">
        <v>237</v>
      </c>
      <c r="B98" s="13" t="s">
        <v>238</v>
      </c>
      <c r="C98" s="18" t="s">
        <v>239</v>
      </c>
      <c r="D98" s="13" t="s">
        <v>240</v>
      </c>
      <c r="E98" s="14">
        <v>56.06</v>
      </c>
      <c r="F98" s="15">
        <v>437.650550719848</v>
      </c>
      <c r="G98" s="1">
        <v>3.0</v>
      </c>
      <c r="H98" s="1">
        <v>5.0</v>
      </c>
      <c r="I98" s="1">
        <v>25.0</v>
      </c>
      <c r="J98" s="1">
        <v>44.0</v>
      </c>
      <c r="K98" s="1">
        <v>37.0</v>
      </c>
      <c r="L98" s="1">
        <v>53.0</v>
      </c>
      <c r="M98" s="1">
        <v>19.0</v>
      </c>
      <c r="N98" s="16">
        <v>21.0</v>
      </c>
      <c r="O98" s="6">
        <f t="shared" si="3"/>
        <v>1</v>
      </c>
      <c r="P98" s="6">
        <f t="shared" si="4"/>
        <v>0</v>
      </c>
      <c r="Q98" s="17">
        <f t="shared" si="5"/>
        <v>5606</v>
      </c>
      <c r="R98" s="1">
        <f t="shared" ref="R98:X98" si="202">IF(G99-G98&gt;0,1,0)</f>
        <v>0</v>
      </c>
      <c r="S98" s="1">
        <f t="shared" si="202"/>
        <v>0</v>
      </c>
      <c r="T98" s="1">
        <f t="shared" si="202"/>
        <v>0</v>
      </c>
      <c r="U98" s="1">
        <f t="shared" si="202"/>
        <v>0</v>
      </c>
      <c r="V98" s="1">
        <f t="shared" si="202"/>
        <v>1</v>
      </c>
      <c r="W98" s="1">
        <f t="shared" si="202"/>
        <v>0</v>
      </c>
      <c r="X98" s="1">
        <f t="shared" si="202"/>
        <v>1</v>
      </c>
      <c r="Y98" s="1">
        <f t="shared" ref="Y98:AE98" si="203">IF(G98-G97&gt;0,1,0)</f>
        <v>0</v>
      </c>
      <c r="Z98" s="1">
        <f t="shared" si="203"/>
        <v>0</v>
      </c>
      <c r="AA98" s="1">
        <f t="shared" si="203"/>
        <v>1</v>
      </c>
      <c r="AB98" s="1">
        <f t="shared" si="203"/>
        <v>1</v>
      </c>
      <c r="AC98" s="1">
        <f t="shared" si="203"/>
        <v>1</v>
      </c>
      <c r="AD98" s="1">
        <f t="shared" si="203"/>
        <v>1</v>
      </c>
      <c r="AE98" s="1">
        <f t="shared" si="203"/>
        <v>0</v>
      </c>
      <c r="AF98" s="6">
        <f t="shared" si="8"/>
        <v>1</v>
      </c>
      <c r="AG98" s="10">
        <f t="shared" si="9"/>
        <v>6</v>
      </c>
      <c r="AH98" s="1">
        <f t="shared" si="10"/>
        <v>1</v>
      </c>
      <c r="AI98" s="1">
        <f t="shared" si="11"/>
        <v>0</v>
      </c>
      <c r="AJ98" s="1">
        <f t="shared" si="12"/>
        <v>0</v>
      </c>
      <c r="AK98" s="1">
        <f t="shared" si="13"/>
        <v>1</v>
      </c>
      <c r="AL98" s="1">
        <f>AG98*optimize!$B$1+optimize!$B$2*(N98^2)</f>
        <v>419.31</v>
      </c>
      <c r="AM98" s="1">
        <f>AH98*optimize!$B$1+optimize!$B$2*(N98^2)</f>
        <v>404.31</v>
      </c>
    </row>
    <row r="99" ht="13.5" customHeight="1">
      <c r="A99" s="13" t="s">
        <v>241</v>
      </c>
      <c r="B99" s="13" t="s">
        <v>242</v>
      </c>
      <c r="C99" s="18" t="s">
        <v>239</v>
      </c>
      <c r="D99" s="13" t="s">
        <v>240</v>
      </c>
      <c r="E99" s="14">
        <v>33.38</v>
      </c>
      <c r="F99" s="15">
        <v>499.616182437611</v>
      </c>
      <c r="G99" s="1">
        <v>3.0</v>
      </c>
      <c r="H99" s="1">
        <v>5.0</v>
      </c>
      <c r="I99" s="1">
        <v>22.0</v>
      </c>
      <c r="J99" s="1">
        <v>24.0</v>
      </c>
      <c r="K99" s="1">
        <v>42.0</v>
      </c>
      <c r="L99" s="1">
        <v>50.0</v>
      </c>
      <c r="M99" s="1">
        <v>22.0</v>
      </c>
      <c r="N99" s="16">
        <v>19.0</v>
      </c>
      <c r="O99" s="6">
        <f t="shared" si="3"/>
        <v>1</v>
      </c>
      <c r="P99" s="6">
        <f t="shared" si="4"/>
        <v>0</v>
      </c>
      <c r="Q99" s="17">
        <f t="shared" si="5"/>
        <v>3338</v>
      </c>
      <c r="R99" s="1">
        <f t="shared" ref="R99:X99" si="204">IF(G100-G99&gt;0,1,0)</f>
        <v>1</v>
      </c>
      <c r="S99" s="1">
        <f t="shared" si="204"/>
        <v>0</v>
      </c>
      <c r="T99" s="1">
        <f t="shared" si="204"/>
        <v>0</v>
      </c>
      <c r="U99" s="1">
        <f t="shared" si="204"/>
        <v>1</v>
      </c>
      <c r="V99" s="1">
        <f t="shared" si="204"/>
        <v>1</v>
      </c>
      <c r="W99" s="1">
        <f t="shared" si="204"/>
        <v>1</v>
      </c>
      <c r="X99" s="1">
        <f t="shared" si="204"/>
        <v>1</v>
      </c>
      <c r="Y99" s="1">
        <f t="shared" ref="Y99:AE99" si="205">IF(G99-G98&gt;0,1,0)</f>
        <v>0</v>
      </c>
      <c r="Z99" s="1">
        <f t="shared" si="205"/>
        <v>0</v>
      </c>
      <c r="AA99" s="1">
        <f t="shared" si="205"/>
        <v>0</v>
      </c>
      <c r="AB99" s="1">
        <f t="shared" si="205"/>
        <v>0</v>
      </c>
      <c r="AC99" s="1">
        <f t="shared" si="205"/>
        <v>1</v>
      </c>
      <c r="AD99" s="1">
        <f t="shared" si="205"/>
        <v>0</v>
      </c>
      <c r="AE99" s="1">
        <f t="shared" si="205"/>
        <v>1</v>
      </c>
      <c r="AF99" s="6">
        <f t="shared" si="8"/>
        <v>1</v>
      </c>
      <c r="AG99" s="10">
        <f t="shared" si="9"/>
        <v>7</v>
      </c>
      <c r="AH99" s="1">
        <f t="shared" si="10"/>
        <v>1</v>
      </c>
      <c r="AI99" s="1">
        <f t="shared" si="11"/>
        <v>0</v>
      </c>
      <c r="AJ99" s="1">
        <f t="shared" si="12"/>
        <v>0</v>
      </c>
      <c r="AK99" s="1">
        <f t="shared" si="13"/>
        <v>1</v>
      </c>
      <c r="AL99" s="1">
        <f>AG99*optimize!$B$1+optimize!$B$2*(N99^2)</f>
        <v>349.51</v>
      </c>
      <c r="AM99" s="1">
        <f>AH99*optimize!$B$1+optimize!$B$2*(N99^2)</f>
        <v>331.51</v>
      </c>
    </row>
    <row r="100" ht="13.5" customHeight="1">
      <c r="A100" s="13" t="s">
        <v>243</v>
      </c>
      <c r="B100" s="13" t="s">
        <v>244</v>
      </c>
      <c r="C100" s="18" t="s">
        <v>239</v>
      </c>
      <c r="D100" s="13" t="s">
        <v>240</v>
      </c>
      <c r="E100" s="14">
        <v>19.69</v>
      </c>
      <c r="F100" s="15">
        <v>859.749759063524</v>
      </c>
      <c r="G100" s="1">
        <v>5.0</v>
      </c>
      <c r="H100" s="1">
        <v>3.0</v>
      </c>
      <c r="I100" s="1">
        <v>18.0</v>
      </c>
      <c r="J100" s="1">
        <v>42.0</v>
      </c>
      <c r="K100" s="1">
        <v>43.0</v>
      </c>
      <c r="L100" s="1">
        <v>79.0</v>
      </c>
      <c r="M100" s="1">
        <v>48.0</v>
      </c>
      <c r="N100" s="16">
        <v>22.0</v>
      </c>
      <c r="O100" s="6">
        <f t="shared" si="3"/>
        <v>1</v>
      </c>
      <c r="P100" s="6">
        <f t="shared" si="4"/>
        <v>0</v>
      </c>
      <c r="Q100" s="17">
        <f t="shared" si="5"/>
        <v>1969</v>
      </c>
      <c r="R100" s="1">
        <f t="shared" ref="R100:X100" si="206">IF(G101-G100&gt;0,1,0)</f>
        <v>1</v>
      </c>
      <c r="S100" s="1">
        <f t="shared" si="206"/>
        <v>1</v>
      </c>
      <c r="T100" s="1">
        <f t="shared" si="206"/>
        <v>1</v>
      </c>
      <c r="U100" s="1">
        <f t="shared" si="206"/>
        <v>1</v>
      </c>
      <c r="V100" s="1">
        <f t="shared" si="206"/>
        <v>0</v>
      </c>
      <c r="W100" s="1">
        <f t="shared" si="206"/>
        <v>1</v>
      </c>
      <c r="X100" s="1">
        <f t="shared" si="206"/>
        <v>1</v>
      </c>
      <c r="Y100" s="1">
        <f t="shared" ref="Y100:AE100" si="207">IF(G100-G99&gt;0,1,0)</f>
        <v>1</v>
      </c>
      <c r="Z100" s="1">
        <f t="shared" si="207"/>
        <v>0</v>
      </c>
      <c r="AA100" s="1">
        <f t="shared" si="207"/>
        <v>0</v>
      </c>
      <c r="AB100" s="1">
        <f t="shared" si="207"/>
        <v>1</v>
      </c>
      <c r="AC100" s="1">
        <f t="shared" si="207"/>
        <v>1</v>
      </c>
      <c r="AD100" s="1">
        <f t="shared" si="207"/>
        <v>1</v>
      </c>
      <c r="AE100" s="1">
        <f t="shared" si="207"/>
        <v>1</v>
      </c>
      <c r="AF100" s="6">
        <f t="shared" si="8"/>
        <v>1</v>
      </c>
      <c r="AG100" s="10">
        <f t="shared" si="9"/>
        <v>11</v>
      </c>
      <c r="AH100" s="1">
        <f t="shared" si="10"/>
        <v>1</v>
      </c>
      <c r="AI100" s="1">
        <f t="shared" si="11"/>
        <v>0</v>
      </c>
      <c r="AJ100" s="1">
        <f t="shared" si="12"/>
        <v>0</v>
      </c>
      <c r="AK100" s="1">
        <f t="shared" si="13"/>
        <v>1</v>
      </c>
      <c r="AL100" s="1">
        <f>AG100*optimize!$B$1+optimize!$B$2*(N100^2)</f>
        <v>473.44</v>
      </c>
      <c r="AM100" s="1">
        <f>AH100*optimize!$B$1+optimize!$B$2*(N100^2)</f>
        <v>443.44</v>
      </c>
    </row>
    <row r="101" ht="13.5" customHeight="1">
      <c r="A101" s="13" t="s">
        <v>245</v>
      </c>
      <c r="B101" s="13" t="s">
        <v>246</v>
      </c>
      <c r="C101" s="18" t="s">
        <v>239</v>
      </c>
      <c r="D101" s="13" t="s">
        <v>240</v>
      </c>
      <c r="E101" s="14">
        <v>10.68</v>
      </c>
      <c r="F101" s="15">
        <v>1482.25131591018</v>
      </c>
      <c r="G101" s="1">
        <v>11.0</v>
      </c>
      <c r="H101" s="1">
        <v>8.0</v>
      </c>
      <c r="I101" s="1">
        <v>33.0</v>
      </c>
      <c r="J101" s="1">
        <v>45.0</v>
      </c>
      <c r="K101" s="1">
        <v>34.0</v>
      </c>
      <c r="L101" s="1">
        <v>82.0</v>
      </c>
      <c r="M101" s="1">
        <v>97.0</v>
      </c>
      <c r="N101" s="16">
        <v>48.0</v>
      </c>
      <c r="O101" s="6">
        <f t="shared" si="3"/>
        <v>1</v>
      </c>
      <c r="P101" s="6">
        <f t="shared" si="4"/>
        <v>1</v>
      </c>
      <c r="Q101" s="17">
        <f t="shared" si="5"/>
        <v>1068</v>
      </c>
      <c r="R101" s="1">
        <f t="shared" ref="R101:X101" si="208">IF(G102-G101&gt;0,1,0)</f>
        <v>0</v>
      </c>
      <c r="S101" s="1">
        <f t="shared" si="208"/>
        <v>0</v>
      </c>
      <c r="T101" s="1">
        <f t="shared" si="208"/>
        <v>0</v>
      </c>
      <c r="U101" s="1">
        <f t="shared" si="208"/>
        <v>0</v>
      </c>
      <c r="V101" s="1">
        <f t="shared" si="208"/>
        <v>1</v>
      </c>
      <c r="W101" s="1">
        <f t="shared" si="208"/>
        <v>0</v>
      </c>
      <c r="X101" s="1">
        <f t="shared" si="208"/>
        <v>1</v>
      </c>
      <c r="Y101" s="1">
        <f t="shared" ref="Y101:AE101" si="209">IF(G101-G100&gt;0,1,0)</f>
        <v>1</v>
      </c>
      <c r="Z101" s="1">
        <f t="shared" si="209"/>
        <v>1</v>
      </c>
      <c r="AA101" s="1">
        <f t="shared" si="209"/>
        <v>1</v>
      </c>
      <c r="AB101" s="1">
        <f t="shared" si="209"/>
        <v>1</v>
      </c>
      <c r="AC101" s="1">
        <f t="shared" si="209"/>
        <v>0</v>
      </c>
      <c r="AD101" s="1">
        <f t="shared" si="209"/>
        <v>1</v>
      </c>
      <c r="AE101" s="1">
        <f t="shared" si="209"/>
        <v>1</v>
      </c>
      <c r="AF101" s="6">
        <f t="shared" si="8"/>
        <v>1</v>
      </c>
      <c r="AG101" s="10">
        <f t="shared" si="9"/>
        <v>8</v>
      </c>
      <c r="AH101" s="1">
        <f t="shared" si="10"/>
        <v>1</v>
      </c>
      <c r="AI101" s="1">
        <f t="shared" si="11"/>
        <v>0</v>
      </c>
      <c r="AJ101" s="1">
        <f t="shared" si="12"/>
        <v>0</v>
      </c>
      <c r="AK101" s="1">
        <f t="shared" si="13"/>
        <v>1</v>
      </c>
      <c r="AL101" s="1">
        <f>AG101*optimize!$B$1+optimize!$B$2*(N101^2)</f>
        <v>2120.64</v>
      </c>
      <c r="AM101" s="1">
        <f>AH101*optimize!$B$1+optimize!$B$2*(N101^2)</f>
        <v>2099.64</v>
      </c>
    </row>
    <row r="102" ht="13.5" customHeight="1">
      <c r="A102" s="13" t="s">
        <v>247</v>
      </c>
      <c r="B102" s="13" t="s">
        <v>248</v>
      </c>
      <c r="C102" s="18" t="s">
        <v>239</v>
      </c>
      <c r="D102" s="13" t="s">
        <v>240</v>
      </c>
      <c r="E102" s="14">
        <v>11.5</v>
      </c>
      <c r="F102" s="15">
        <v>1777.16567656717</v>
      </c>
      <c r="G102" s="1">
        <v>11.0</v>
      </c>
      <c r="H102" s="1">
        <v>6.0</v>
      </c>
      <c r="I102" s="1">
        <v>23.0</v>
      </c>
      <c r="J102" s="1">
        <v>36.0</v>
      </c>
      <c r="K102" s="1">
        <v>38.0</v>
      </c>
      <c r="L102" s="1">
        <v>58.0</v>
      </c>
      <c r="M102" s="1">
        <v>100.0</v>
      </c>
      <c r="N102" s="16">
        <v>97.0</v>
      </c>
      <c r="O102" s="6"/>
      <c r="P102" s="6"/>
      <c r="Q102" s="17"/>
      <c r="AF102" s="6"/>
      <c r="AG102" s="10"/>
      <c r="AH102" s="1">
        <f t="shared" ref="AH102:AK102" si="210">SUM(AH2:AH50)</f>
        <v>17</v>
      </c>
      <c r="AI102" s="1">
        <f t="shared" si="210"/>
        <v>7</v>
      </c>
      <c r="AJ102" s="1">
        <f t="shared" si="210"/>
        <v>7</v>
      </c>
      <c r="AK102" s="1">
        <f t="shared" si="210"/>
        <v>15</v>
      </c>
    </row>
    <row r="103" ht="13.5" customHeight="1">
      <c r="E103" s="3"/>
      <c r="F103" s="3"/>
      <c r="O103" s="6"/>
      <c r="Q103" s="19"/>
      <c r="AF103" s="6"/>
      <c r="AG103" s="10"/>
      <c r="AH103" s="1">
        <f t="shared" ref="AH103:AK103" si="211">SUM(AH50:AH101)</f>
        <v>27</v>
      </c>
      <c r="AI103" s="1">
        <f t="shared" si="211"/>
        <v>2</v>
      </c>
      <c r="AJ103" s="1">
        <f t="shared" si="211"/>
        <v>0</v>
      </c>
      <c r="AK103" s="1">
        <f t="shared" si="211"/>
        <v>41</v>
      </c>
    </row>
    <row r="104" ht="13.5" customHeight="1">
      <c r="E104" s="3"/>
      <c r="F104" s="3"/>
      <c r="O104" s="6"/>
      <c r="Q104" s="19"/>
      <c r="AF104" s="6"/>
      <c r="AG104" s="10"/>
    </row>
    <row r="105" ht="13.5" customHeight="1">
      <c r="E105" s="3"/>
      <c r="F105" s="3"/>
      <c r="O105" s="6"/>
      <c r="Q105" s="19"/>
      <c r="AF105" s="6"/>
      <c r="AG105" s="10"/>
    </row>
    <row r="106" ht="13.5" customHeight="1">
      <c r="E106" s="3"/>
      <c r="F106" s="3"/>
      <c r="O106" s="6"/>
      <c r="Q106" s="19"/>
      <c r="AF106" s="6"/>
      <c r="AG106" s="10"/>
    </row>
    <row r="107" ht="13.5" customHeight="1">
      <c r="E107" s="3"/>
      <c r="F107" s="3"/>
      <c r="O107" s="6"/>
      <c r="Q107" s="19"/>
      <c r="AF107" s="6"/>
      <c r="AG107" s="10"/>
    </row>
    <row r="108" ht="13.5" customHeight="1">
      <c r="E108" s="3"/>
      <c r="F108" s="3"/>
      <c r="O108" s="6"/>
      <c r="Q108" s="19"/>
      <c r="AF108" s="6"/>
      <c r="AG108" s="10"/>
    </row>
    <row r="109" ht="13.5" customHeight="1">
      <c r="E109" s="3"/>
      <c r="F109" s="3"/>
      <c r="O109" s="6"/>
      <c r="Q109" s="19"/>
      <c r="AF109" s="6"/>
      <c r="AG109" s="10"/>
    </row>
    <row r="110" ht="13.5" customHeight="1">
      <c r="E110" s="3"/>
      <c r="F110" s="3"/>
      <c r="O110" s="6"/>
      <c r="Q110" s="19"/>
      <c r="AF110" s="6"/>
      <c r="AG110" s="10"/>
    </row>
    <row r="111" ht="13.5" customHeight="1">
      <c r="E111" s="3"/>
      <c r="F111" s="3"/>
      <c r="O111" s="6"/>
      <c r="Q111" s="19"/>
      <c r="AF111" s="6"/>
      <c r="AG111" s="10"/>
    </row>
    <row r="112" ht="13.5" customHeight="1">
      <c r="E112" s="3"/>
      <c r="F112" s="3"/>
      <c r="O112" s="6"/>
      <c r="Q112" s="19"/>
      <c r="AF112" s="6"/>
      <c r="AG112" s="10"/>
    </row>
    <row r="113" ht="13.5" customHeight="1">
      <c r="E113" s="3"/>
      <c r="F113" s="3"/>
      <c r="O113" s="6"/>
      <c r="Q113" s="19"/>
      <c r="AF113" s="6"/>
      <c r="AG113" s="10"/>
    </row>
    <row r="114" ht="13.5" customHeight="1">
      <c r="E114" s="3"/>
      <c r="F114" s="3"/>
      <c r="O114" s="6"/>
      <c r="Q114" s="19"/>
      <c r="AF114" s="6"/>
      <c r="AG114" s="10"/>
    </row>
    <row r="115" ht="13.5" customHeight="1">
      <c r="E115" s="3"/>
      <c r="F115" s="3"/>
      <c r="O115" s="6"/>
      <c r="Q115" s="19"/>
      <c r="AF115" s="6"/>
      <c r="AG115" s="10"/>
    </row>
    <row r="116" ht="13.5" customHeight="1">
      <c r="E116" s="3"/>
      <c r="F116" s="3"/>
      <c r="O116" s="6"/>
      <c r="Q116" s="19"/>
      <c r="AF116" s="6"/>
      <c r="AG116" s="10"/>
    </row>
    <row r="117" ht="13.5" customHeight="1">
      <c r="E117" s="3"/>
      <c r="F117" s="3"/>
      <c r="O117" s="6"/>
      <c r="Q117" s="19"/>
      <c r="AF117" s="6"/>
      <c r="AG117" s="10"/>
    </row>
    <row r="118" ht="13.5" customHeight="1">
      <c r="E118" s="3"/>
      <c r="F118" s="3"/>
      <c r="O118" s="6"/>
      <c r="Q118" s="19"/>
      <c r="AF118" s="6"/>
      <c r="AG118" s="10"/>
    </row>
    <row r="119" ht="13.5" customHeight="1">
      <c r="E119" s="3"/>
      <c r="F119" s="3"/>
      <c r="O119" s="6"/>
      <c r="Q119" s="19"/>
      <c r="AF119" s="6"/>
      <c r="AG119" s="10"/>
    </row>
    <row r="120" ht="13.5" customHeight="1">
      <c r="E120" s="3"/>
      <c r="F120" s="3"/>
      <c r="O120" s="6"/>
      <c r="Q120" s="19"/>
      <c r="AF120" s="6"/>
      <c r="AG120" s="10"/>
    </row>
    <row r="121" ht="13.5" customHeight="1">
      <c r="E121" s="3"/>
      <c r="F121" s="3"/>
      <c r="O121" s="6"/>
      <c r="Q121" s="19"/>
      <c r="AF121" s="6"/>
      <c r="AG121" s="10"/>
    </row>
    <row r="122" ht="13.5" customHeight="1">
      <c r="E122" s="3"/>
      <c r="F122" s="3"/>
      <c r="O122" s="6"/>
      <c r="Q122" s="19"/>
      <c r="AF122" s="6"/>
      <c r="AG122" s="10"/>
    </row>
    <row r="123" ht="13.5" customHeight="1">
      <c r="E123" s="3"/>
      <c r="F123" s="3"/>
      <c r="O123" s="6"/>
      <c r="Q123" s="19"/>
      <c r="AF123" s="6"/>
      <c r="AG123" s="10"/>
    </row>
    <row r="124" ht="13.5" customHeight="1">
      <c r="E124" s="3"/>
      <c r="F124" s="3"/>
      <c r="O124" s="6"/>
      <c r="Q124" s="19"/>
      <c r="AF124" s="6"/>
      <c r="AG124" s="10"/>
    </row>
    <row r="125" ht="13.5" customHeight="1">
      <c r="E125" s="3"/>
      <c r="F125" s="3"/>
      <c r="O125" s="6"/>
      <c r="Q125" s="19"/>
      <c r="AF125" s="6"/>
      <c r="AG125" s="10"/>
    </row>
    <row r="126" ht="13.5" customHeight="1">
      <c r="E126" s="3"/>
      <c r="F126" s="3"/>
      <c r="O126" s="6"/>
      <c r="Q126" s="19"/>
      <c r="AF126" s="6"/>
      <c r="AG126" s="10"/>
    </row>
    <row r="127" ht="13.5" customHeight="1">
      <c r="E127" s="3"/>
      <c r="F127" s="3"/>
      <c r="O127" s="6"/>
      <c r="Q127" s="19"/>
      <c r="AF127" s="6"/>
      <c r="AG127" s="10"/>
    </row>
    <row r="128" ht="13.5" customHeight="1">
      <c r="E128" s="3"/>
      <c r="F128" s="3"/>
      <c r="O128" s="6"/>
      <c r="Q128" s="19"/>
      <c r="AF128" s="6"/>
      <c r="AG128" s="10"/>
    </row>
    <row r="129" ht="13.5" customHeight="1">
      <c r="E129" s="3"/>
      <c r="F129" s="3"/>
      <c r="O129" s="6"/>
      <c r="Q129" s="19"/>
      <c r="AF129" s="6"/>
      <c r="AG129" s="10"/>
    </row>
    <row r="130" ht="13.5" customHeight="1">
      <c r="E130" s="3"/>
      <c r="F130" s="3"/>
      <c r="O130" s="6"/>
      <c r="Q130" s="19"/>
      <c r="AF130" s="6"/>
      <c r="AG130" s="10"/>
    </row>
    <row r="131" ht="13.5" customHeight="1">
      <c r="E131" s="3"/>
      <c r="F131" s="3"/>
      <c r="O131" s="6"/>
      <c r="Q131" s="19"/>
      <c r="AF131" s="6"/>
      <c r="AG131" s="10"/>
    </row>
    <row r="132" ht="13.5" customHeight="1">
      <c r="E132" s="3"/>
      <c r="F132" s="3"/>
      <c r="O132" s="6"/>
      <c r="Q132" s="19"/>
      <c r="AF132" s="6"/>
      <c r="AG132" s="10"/>
    </row>
    <row r="133" ht="13.5" customHeight="1">
      <c r="E133" s="3"/>
      <c r="F133" s="3"/>
      <c r="O133" s="6"/>
      <c r="Q133" s="19"/>
      <c r="AF133" s="6"/>
      <c r="AG133" s="10"/>
    </row>
    <row r="134" ht="13.5" customHeight="1">
      <c r="E134" s="3"/>
      <c r="F134" s="3"/>
      <c r="O134" s="6"/>
      <c r="Q134" s="19"/>
      <c r="AF134" s="6"/>
      <c r="AG134" s="10"/>
    </row>
    <row r="135" ht="13.5" customHeight="1">
      <c r="E135" s="3"/>
      <c r="F135" s="3"/>
      <c r="O135" s="6"/>
      <c r="Q135" s="19"/>
      <c r="AF135" s="6"/>
      <c r="AG135" s="10"/>
    </row>
    <row r="136" ht="13.5" customHeight="1">
      <c r="E136" s="3"/>
      <c r="F136" s="3"/>
      <c r="O136" s="6"/>
      <c r="Q136" s="19"/>
      <c r="AF136" s="6"/>
      <c r="AG136" s="10"/>
    </row>
    <row r="137" ht="13.5" customHeight="1">
      <c r="E137" s="3"/>
      <c r="F137" s="3"/>
      <c r="O137" s="6"/>
      <c r="Q137" s="19"/>
      <c r="AF137" s="6"/>
      <c r="AG137" s="10"/>
    </row>
    <row r="138" ht="13.5" customHeight="1">
      <c r="E138" s="3"/>
      <c r="F138" s="3"/>
      <c r="O138" s="6"/>
      <c r="Q138" s="19"/>
      <c r="AF138" s="6"/>
      <c r="AG138" s="10"/>
    </row>
    <row r="139" ht="13.5" customHeight="1">
      <c r="E139" s="3"/>
      <c r="F139" s="3"/>
      <c r="O139" s="6"/>
      <c r="Q139" s="19"/>
      <c r="AF139" s="6"/>
      <c r="AG139" s="10"/>
    </row>
    <row r="140" ht="13.5" customHeight="1">
      <c r="E140" s="3"/>
      <c r="F140" s="3"/>
      <c r="O140" s="6"/>
      <c r="Q140" s="19"/>
      <c r="AF140" s="6"/>
      <c r="AG140" s="10"/>
    </row>
    <row r="141" ht="13.5" customHeight="1">
      <c r="E141" s="3"/>
      <c r="F141" s="3"/>
      <c r="O141" s="6"/>
      <c r="Q141" s="19"/>
      <c r="AF141" s="6"/>
      <c r="AG141" s="10"/>
    </row>
    <row r="142" ht="13.5" customHeight="1">
      <c r="E142" s="3"/>
      <c r="F142" s="3"/>
      <c r="O142" s="6"/>
      <c r="Q142" s="19"/>
      <c r="AF142" s="6"/>
      <c r="AG142" s="10"/>
    </row>
    <row r="143" ht="13.5" customHeight="1">
      <c r="E143" s="3"/>
      <c r="F143" s="3"/>
      <c r="O143" s="6"/>
      <c r="Q143" s="19"/>
      <c r="AF143" s="6"/>
      <c r="AG143" s="10"/>
    </row>
    <row r="144" ht="13.5" customHeight="1">
      <c r="E144" s="3"/>
      <c r="F144" s="3"/>
      <c r="O144" s="6"/>
      <c r="Q144" s="19"/>
      <c r="AF144" s="6"/>
      <c r="AG144" s="10"/>
    </row>
    <row r="145" ht="13.5" customHeight="1">
      <c r="E145" s="3"/>
      <c r="F145" s="3"/>
      <c r="O145" s="6"/>
      <c r="Q145" s="19"/>
      <c r="AF145" s="6"/>
      <c r="AG145" s="10"/>
    </row>
    <row r="146" ht="13.5" customHeight="1">
      <c r="E146" s="3"/>
      <c r="F146" s="3"/>
      <c r="O146" s="6"/>
      <c r="Q146" s="19"/>
      <c r="AF146" s="6"/>
      <c r="AG146" s="10"/>
    </row>
    <row r="147" ht="13.5" customHeight="1">
      <c r="E147" s="3"/>
      <c r="F147" s="3"/>
      <c r="O147" s="6"/>
      <c r="Q147" s="19"/>
      <c r="AF147" s="6"/>
      <c r="AG147" s="10"/>
    </row>
    <row r="148" ht="13.5" customHeight="1">
      <c r="E148" s="3"/>
      <c r="F148" s="3"/>
      <c r="O148" s="6"/>
      <c r="Q148" s="19"/>
      <c r="AF148" s="6"/>
      <c r="AG148" s="10"/>
    </row>
    <row r="149" ht="13.5" customHeight="1">
      <c r="E149" s="3"/>
      <c r="F149" s="3"/>
      <c r="O149" s="6"/>
      <c r="Q149" s="19"/>
      <c r="AF149" s="6"/>
      <c r="AG149" s="10"/>
    </row>
    <row r="150" ht="13.5" customHeight="1">
      <c r="E150" s="3"/>
      <c r="F150" s="3"/>
      <c r="O150" s="6"/>
      <c r="Q150" s="19"/>
      <c r="AF150" s="6"/>
      <c r="AG150" s="10"/>
    </row>
    <row r="151" ht="13.5" customHeight="1">
      <c r="E151" s="3"/>
      <c r="F151" s="3"/>
      <c r="O151" s="6"/>
      <c r="Q151" s="19"/>
      <c r="AF151" s="6"/>
      <c r="AG151" s="10"/>
    </row>
    <row r="152" ht="13.5" customHeight="1">
      <c r="E152" s="3"/>
      <c r="F152" s="3"/>
      <c r="O152" s="6"/>
      <c r="Q152" s="19"/>
      <c r="AF152" s="6"/>
      <c r="AG152" s="10"/>
    </row>
    <row r="153" ht="13.5" customHeight="1">
      <c r="E153" s="3"/>
      <c r="F153" s="3"/>
      <c r="O153" s="6"/>
      <c r="Q153" s="19"/>
      <c r="AF153" s="6"/>
      <c r="AG153" s="10"/>
    </row>
    <row r="154" ht="13.5" customHeight="1">
      <c r="E154" s="3"/>
      <c r="F154" s="3"/>
      <c r="O154" s="6"/>
      <c r="Q154" s="19"/>
      <c r="AF154" s="6"/>
      <c r="AG154" s="10"/>
    </row>
    <row r="155" ht="13.5" customHeight="1">
      <c r="E155" s="3"/>
      <c r="F155" s="3"/>
      <c r="O155" s="6"/>
      <c r="Q155" s="19"/>
      <c r="AF155" s="6"/>
      <c r="AG155" s="10"/>
    </row>
    <row r="156" ht="13.5" customHeight="1">
      <c r="E156" s="3"/>
      <c r="F156" s="3"/>
      <c r="O156" s="6"/>
      <c r="Q156" s="19"/>
      <c r="AF156" s="6"/>
      <c r="AG156" s="10"/>
    </row>
    <row r="157" ht="13.5" customHeight="1">
      <c r="E157" s="3"/>
      <c r="F157" s="3"/>
      <c r="O157" s="6"/>
      <c r="Q157" s="19"/>
      <c r="AF157" s="6"/>
      <c r="AG157" s="10"/>
    </row>
    <row r="158" ht="13.5" customHeight="1">
      <c r="E158" s="3"/>
      <c r="F158" s="3"/>
      <c r="O158" s="6"/>
      <c r="Q158" s="19"/>
      <c r="AF158" s="6"/>
      <c r="AG158" s="10"/>
    </row>
    <row r="159" ht="13.5" customHeight="1">
      <c r="E159" s="3"/>
      <c r="F159" s="3"/>
      <c r="O159" s="6"/>
      <c r="Q159" s="19"/>
      <c r="AF159" s="6"/>
      <c r="AG159" s="10"/>
    </row>
    <row r="160" ht="13.5" customHeight="1">
      <c r="E160" s="3"/>
      <c r="F160" s="3"/>
      <c r="O160" s="6"/>
      <c r="Q160" s="19"/>
      <c r="AF160" s="6"/>
      <c r="AG160" s="10"/>
    </row>
    <row r="161" ht="13.5" customHeight="1">
      <c r="E161" s="3"/>
      <c r="F161" s="3"/>
      <c r="O161" s="6"/>
      <c r="Q161" s="19"/>
      <c r="AF161" s="6"/>
      <c r="AG161" s="10"/>
    </row>
    <row r="162" ht="13.5" customHeight="1">
      <c r="E162" s="3"/>
      <c r="F162" s="3"/>
      <c r="O162" s="6"/>
      <c r="Q162" s="19"/>
      <c r="AF162" s="6"/>
      <c r="AG162" s="10"/>
    </row>
    <row r="163" ht="13.5" customHeight="1">
      <c r="E163" s="3"/>
      <c r="F163" s="3"/>
      <c r="O163" s="6"/>
      <c r="Q163" s="19"/>
      <c r="AF163" s="6"/>
      <c r="AG163" s="10"/>
    </row>
    <row r="164" ht="13.5" customHeight="1">
      <c r="E164" s="3"/>
      <c r="F164" s="3"/>
      <c r="O164" s="6"/>
      <c r="Q164" s="19"/>
      <c r="AF164" s="6"/>
      <c r="AG164" s="10"/>
    </row>
    <row r="165" ht="13.5" customHeight="1">
      <c r="E165" s="3"/>
      <c r="F165" s="3"/>
      <c r="O165" s="6"/>
      <c r="Q165" s="19"/>
      <c r="AF165" s="6"/>
      <c r="AG165" s="10"/>
    </row>
    <row r="166" ht="13.5" customHeight="1">
      <c r="E166" s="3"/>
      <c r="F166" s="3"/>
      <c r="O166" s="6"/>
      <c r="Q166" s="19"/>
      <c r="AF166" s="6"/>
      <c r="AG166" s="10"/>
    </row>
    <row r="167" ht="13.5" customHeight="1">
      <c r="E167" s="3"/>
      <c r="F167" s="3"/>
      <c r="O167" s="6"/>
      <c r="Q167" s="19"/>
      <c r="AF167" s="6"/>
      <c r="AG167" s="10"/>
    </row>
    <row r="168" ht="13.5" customHeight="1">
      <c r="E168" s="3"/>
      <c r="F168" s="3"/>
      <c r="O168" s="6"/>
      <c r="Q168" s="19"/>
      <c r="AF168" s="6"/>
      <c r="AG168" s="10"/>
    </row>
    <row r="169" ht="13.5" customHeight="1">
      <c r="E169" s="3"/>
      <c r="F169" s="3"/>
      <c r="O169" s="6"/>
      <c r="Q169" s="19"/>
      <c r="AF169" s="6"/>
      <c r="AG169" s="10"/>
    </row>
    <row r="170" ht="13.5" customHeight="1">
      <c r="E170" s="3"/>
      <c r="F170" s="3"/>
      <c r="O170" s="6"/>
      <c r="Q170" s="19"/>
      <c r="AF170" s="6"/>
      <c r="AG170" s="10"/>
    </row>
    <row r="171" ht="13.5" customHeight="1">
      <c r="E171" s="3"/>
      <c r="F171" s="3"/>
      <c r="O171" s="6"/>
      <c r="Q171" s="19"/>
      <c r="AF171" s="6"/>
      <c r="AG171" s="10"/>
    </row>
    <row r="172" ht="13.5" customHeight="1">
      <c r="E172" s="3"/>
      <c r="F172" s="3"/>
      <c r="O172" s="6"/>
      <c r="Q172" s="19"/>
      <c r="AF172" s="6"/>
      <c r="AG172" s="10"/>
    </row>
    <row r="173" ht="13.5" customHeight="1">
      <c r="E173" s="3"/>
      <c r="F173" s="3"/>
      <c r="O173" s="6"/>
      <c r="Q173" s="19"/>
      <c r="AF173" s="6"/>
      <c r="AG173" s="10"/>
    </row>
    <row r="174" ht="13.5" customHeight="1">
      <c r="E174" s="3"/>
      <c r="F174" s="3"/>
      <c r="O174" s="6"/>
      <c r="Q174" s="19"/>
      <c r="AF174" s="6"/>
      <c r="AG174" s="10"/>
    </row>
    <row r="175" ht="13.5" customHeight="1">
      <c r="E175" s="3"/>
      <c r="F175" s="3"/>
      <c r="O175" s="6"/>
      <c r="Q175" s="19"/>
      <c r="AF175" s="6"/>
      <c r="AG175" s="10"/>
    </row>
    <row r="176" ht="13.5" customHeight="1">
      <c r="E176" s="3"/>
      <c r="F176" s="3"/>
      <c r="O176" s="6"/>
      <c r="Q176" s="19"/>
      <c r="AF176" s="6"/>
      <c r="AG176" s="10"/>
    </row>
    <row r="177" ht="13.5" customHeight="1">
      <c r="E177" s="3"/>
      <c r="F177" s="3"/>
      <c r="O177" s="6"/>
      <c r="Q177" s="19"/>
      <c r="AF177" s="6"/>
      <c r="AG177" s="10"/>
    </row>
    <row r="178" ht="13.5" customHeight="1">
      <c r="E178" s="3"/>
      <c r="F178" s="3"/>
      <c r="O178" s="6"/>
      <c r="Q178" s="19"/>
      <c r="AF178" s="6"/>
      <c r="AG178" s="10"/>
    </row>
    <row r="179" ht="13.5" customHeight="1">
      <c r="E179" s="3"/>
      <c r="F179" s="3"/>
      <c r="O179" s="6"/>
      <c r="Q179" s="19"/>
      <c r="AF179" s="6"/>
      <c r="AG179" s="10"/>
    </row>
    <row r="180" ht="13.5" customHeight="1">
      <c r="E180" s="3"/>
      <c r="F180" s="3"/>
      <c r="O180" s="6"/>
      <c r="Q180" s="19"/>
      <c r="AF180" s="6"/>
      <c r="AG180" s="10"/>
    </row>
    <row r="181" ht="13.5" customHeight="1">
      <c r="E181" s="3"/>
      <c r="F181" s="3"/>
      <c r="O181" s="6"/>
      <c r="Q181" s="19"/>
      <c r="AF181" s="6"/>
      <c r="AG181" s="10"/>
    </row>
    <row r="182" ht="13.5" customHeight="1">
      <c r="E182" s="3"/>
      <c r="F182" s="3"/>
      <c r="O182" s="6"/>
      <c r="Q182" s="19"/>
      <c r="AF182" s="6"/>
      <c r="AG182" s="10"/>
    </row>
    <row r="183" ht="13.5" customHeight="1">
      <c r="E183" s="3"/>
      <c r="F183" s="3"/>
      <c r="O183" s="6"/>
      <c r="Q183" s="19"/>
      <c r="AF183" s="6"/>
      <c r="AG183" s="10"/>
    </row>
    <row r="184" ht="13.5" customHeight="1">
      <c r="E184" s="3"/>
      <c r="F184" s="3"/>
      <c r="O184" s="6"/>
      <c r="Q184" s="19"/>
      <c r="AF184" s="6"/>
      <c r="AG184" s="10"/>
    </row>
    <row r="185" ht="13.5" customHeight="1">
      <c r="E185" s="3"/>
      <c r="F185" s="3"/>
      <c r="O185" s="6"/>
      <c r="Q185" s="19"/>
      <c r="AF185" s="6"/>
      <c r="AG185" s="10"/>
    </row>
    <row r="186" ht="13.5" customHeight="1">
      <c r="E186" s="3"/>
      <c r="F186" s="3"/>
      <c r="O186" s="6"/>
      <c r="Q186" s="19"/>
      <c r="AF186" s="6"/>
      <c r="AG186" s="10"/>
    </row>
    <row r="187" ht="13.5" customHeight="1">
      <c r="E187" s="3"/>
      <c r="F187" s="3"/>
      <c r="O187" s="6"/>
      <c r="Q187" s="19"/>
      <c r="AF187" s="6"/>
      <c r="AG187" s="10"/>
    </row>
    <row r="188" ht="13.5" customHeight="1">
      <c r="E188" s="3"/>
      <c r="F188" s="3"/>
      <c r="O188" s="6"/>
      <c r="Q188" s="19"/>
      <c r="AF188" s="6"/>
      <c r="AG188" s="10"/>
    </row>
    <row r="189" ht="13.5" customHeight="1">
      <c r="E189" s="3"/>
      <c r="F189" s="3"/>
      <c r="O189" s="6"/>
      <c r="Q189" s="19"/>
      <c r="AF189" s="6"/>
      <c r="AG189" s="10"/>
    </row>
    <row r="190" ht="13.5" customHeight="1">
      <c r="E190" s="3"/>
      <c r="F190" s="3"/>
      <c r="O190" s="6"/>
      <c r="Q190" s="19"/>
      <c r="AF190" s="6"/>
      <c r="AG190" s="10"/>
    </row>
    <row r="191" ht="13.5" customHeight="1">
      <c r="E191" s="3"/>
      <c r="F191" s="3"/>
      <c r="O191" s="6"/>
      <c r="Q191" s="19"/>
      <c r="AF191" s="6"/>
      <c r="AG191" s="10"/>
    </row>
    <row r="192" ht="13.5" customHeight="1">
      <c r="E192" s="3"/>
      <c r="F192" s="3"/>
      <c r="O192" s="6"/>
      <c r="Q192" s="19"/>
      <c r="AF192" s="6"/>
      <c r="AG192" s="10"/>
    </row>
    <row r="193" ht="13.5" customHeight="1">
      <c r="E193" s="3"/>
      <c r="F193" s="3"/>
      <c r="O193" s="6"/>
      <c r="Q193" s="19"/>
      <c r="AF193" s="6"/>
      <c r="AG193" s="10"/>
    </row>
    <row r="194" ht="13.5" customHeight="1">
      <c r="E194" s="3"/>
      <c r="F194" s="3"/>
      <c r="O194" s="6"/>
      <c r="Q194" s="19"/>
      <c r="AF194" s="6"/>
      <c r="AG194" s="10"/>
    </row>
    <row r="195" ht="13.5" customHeight="1">
      <c r="E195" s="3"/>
      <c r="F195" s="3"/>
      <c r="O195" s="6"/>
      <c r="Q195" s="19"/>
      <c r="AF195" s="6"/>
      <c r="AG195" s="10"/>
    </row>
    <row r="196" ht="13.5" customHeight="1">
      <c r="E196" s="3"/>
      <c r="F196" s="3"/>
      <c r="O196" s="6"/>
      <c r="Q196" s="19"/>
      <c r="AF196" s="6"/>
      <c r="AG196" s="10"/>
    </row>
    <row r="197" ht="13.5" customHeight="1">
      <c r="E197" s="3"/>
      <c r="F197" s="3"/>
      <c r="O197" s="6"/>
      <c r="Q197" s="19"/>
      <c r="AF197" s="6"/>
      <c r="AG197" s="10"/>
    </row>
    <row r="198" ht="13.5" customHeight="1">
      <c r="E198" s="3"/>
      <c r="F198" s="3"/>
      <c r="O198" s="6"/>
      <c r="Q198" s="19"/>
      <c r="AF198" s="6"/>
      <c r="AG198" s="10"/>
    </row>
    <row r="199" ht="13.5" customHeight="1">
      <c r="E199" s="3"/>
      <c r="F199" s="3"/>
      <c r="O199" s="6"/>
      <c r="Q199" s="19"/>
      <c r="AF199" s="6"/>
      <c r="AG199" s="10"/>
    </row>
    <row r="200" ht="13.5" customHeight="1">
      <c r="E200" s="3"/>
      <c r="F200" s="3"/>
      <c r="O200" s="6"/>
      <c r="Q200" s="19"/>
      <c r="AF200" s="6"/>
      <c r="AG200" s="10"/>
    </row>
    <row r="201" ht="13.5" customHeight="1">
      <c r="E201" s="3"/>
      <c r="F201" s="3"/>
      <c r="O201" s="6"/>
      <c r="Q201" s="19"/>
      <c r="AF201" s="6"/>
      <c r="AG201" s="10"/>
    </row>
    <row r="202" ht="13.5" customHeight="1">
      <c r="E202" s="3"/>
      <c r="F202" s="3"/>
      <c r="O202" s="6"/>
      <c r="Q202" s="19"/>
      <c r="AF202" s="6"/>
      <c r="AG202" s="10"/>
    </row>
    <row r="203" ht="13.5" customHeight="1">
      <c r="E203" s="3"/>
      <c r="F203" s="3"/>
      <c r="O203" s="6"/>
      <c r="Q203" s="19"/>
      <c r="AF203" s="6"/>
      <c r="AG203" s="10"/>
    </row>
    <row r="204" ht="13.5" customHeight="1">
      <c r="E204" s="3"/>
      <c r="F204" s="3"/>
      <c r="O204" s="6"/>
      <c r="Q204" s="19"/>
      <c r="AF204" s="6"/>
      <c r="AG204" s="10"/>
    </row>
    <row r="205" ht="13.5" customHeight="1">
      <c r="E205" s="3"/>
      <c r="F205" s="3"/>
      <c r="O205" s="6"/>
      <c r="Q205" s="19"/>
      <c r="AF205" s="6"/>
      <c r="AG205" s="10"/>
    </row>
    <row r="206" ht="13.5" customHeight="1">
      <c r="E206" s="3"/>
      <c r="F206" s="3"/>
      <c r="O206" s="6"/>
      <c r="Q206" s="19"/>
      <c r="AF206" s="6"/>
      <c r="AG206" s="10"/>
    </row>
    <row r="207" ht="13.5" customHeight="1">
      <c r="E207" s="3"/>
      <c r="F207" s="3"/>
      <c r="O207" s="6"/>
      <c r="Q207" s="19"/>
      <c r="AF207" s="6"/>
      <c r="AG207" s="10"/>
    </row>
    <row r="208" ht="13.5" customHeight="1">
      <c r="E208" s="3"/>
      <c r="F208" s="3"/>
      <c r="O208" s="6"/>
      <c r="Q208" s="19"/>
      <c r="AF208" s="6"/>
      <c r="AG208" s="10"/>
    </row>
    <row r="209" ht="13.5" customHeight="1">
      <c r="E209" s="3"/>
      <c r="F209" s="3"/>
      <c r="O209" s="6"/>
      <c r="Q209" s="19"/>
      <c r="AF209" s="6"/>
      <c r="AG209" s="10"/>
    </row>
    <row r="210" ht="13.5" customHeight="1">
      <c r="E210" s="3"/>
      <c r="F210" s="3"/>
      <c r="O210" s="6"/>
      <c r="Q210" s="19"/>
      <c r="AF210" s="6"/>
      <c r="AG210" s="10"/>
    </row>
    <row r="211" ht="13.5" customHeight="1">
      <c r="E211" s="3"/>
      <c r="F211" s="3"/>
      <c r="O211" s="6"/>
      <c r="Q211" s="19"/>
      <c r="AF211" s="6"/>
      <c r="AG211" s="10"/>
    </row>
    <row r="212" ht="13.5" customHeight="1">
      <c r="E212" s="3"/>
      <c r="F212" s="3"/>
      <c r="O212" s="6"/>
      <c r="Q212" s="19"/>
      <c r="AF212" s="6"/>
      <c r="AG212" s="10"/>
    </row>
    <row r="213" ht="13.5" customHeight="1">
      <c r="E213" s="3"/>
      <c r="F213" s="3"/>
      <c r="O213" s="6"/>
      <c r="Q213" s="19"/>
      <c r="AF213" s="6"/>
      <c r="AG213" s="10"/>
    </row>
    <row r="214" ht="13.5" customHeight="1">
      <c r="E214" s="3"/>
      <c r="F214" s="3"/>
      <c r="O214" s="6"/>
      <c r="Q214" s="19"/>
      <c r="AF214" s="6"/>
      <c r="AG214" s="10"/>
    </row>
    <row r="215" ht="13.5" customHeight="1">
      <c r="E215" s="3"/>
      <c r="F215" s="3"/>
      <c r="O215" s="6"/>
      <c r="Q215" s="19"/>
      <c r="AF215" s="6"/>
      <c r="AG215" s="10"/>
    </row>
    <row r="216" ht="13.5" customHeight="1">
      <c r="E216" s="3"/>
      <c r="F216" s="3"/>
      <c r="O216" s="6"/>
      <c r="Q216" s="19"/>
      <c r="AF216" s="6"/>
      <c r="AG216" s="10"/>
    </row>
    <row r="217" ht="13.5" customHeight="1">
      <c r="E217" s="3"/>
      <c r="F217" s="3"/>
      <c r="O217" s="6"/>
      <c r="Q217" s="19"/>
      <c r="AF217" s="6"/>
      <c r="AG217" s="10"/>
    </row>
    <row r="218" ht="13.5" customHeight="1">
      <c r="E218" s="3"/>
      <c r="F218" s="3"/>
      <c r="O218" s="6"/>
      <c r="Q218" s="19"/>
      <c r="AF218" s="6"/>
      <c r="AG218" s="10"/>
    </row>
    <row r="219" ht="13.5" customHeight="1">
      <c r="E219" s="3"/>
      <c r="F219" s="3"/>
      <c r="O219" s="6"/>
      <c r="Q219" s="19"/>
      <c r="AF219" s="6"/>
      <c r="AG219" s="10"/>
    </row>
    <row r="220" ht="13.5" customHeight="1">
      <c r="E220" s="3"/>
      <c r="F220" s="3"/>
      <c r="O220" s="6"/>
      <c r="Q220" s="19"/>
      <c r="AF220" s="6"/>
      <c r="AG220" s="10"/>
    </row>
    <row r="221" ht="13.5" customHeight="1">
      <c r="E221" s="3"/>
      <c r="F221" s="3"/>
      <c r="O221" s="6"/>
      <c r="Q221" s="19"/>
      <c r="AF221" s="6"/>
      <c r="AG221" s="10"/>
    </row>
    <row r="222" ht="13.5" customHeight="1">
      <c r="E222" s="3"/>
      <c r="F222" s="3"/>
      <c r="O222" s="6"/>
      <c r="Q222" s="19"/>
      <c r="AF222" s="6"/>
      <c r="AG222" s="10"/>
    </row>
    <row r="223" ht="13.5" customHeight="1">
      <c r="E223" s="3"/>
      <c r="F223" s="3"/>
      <c r="O223" s="6"/>
      <c r="Q223" s="19"/>
      <c r="AF223" s="6"/>
      <c r="AG223" s="10"/>
    </row>
    <row r="224" ht="13.5" customHeight="1">
      <c r="E224" s="3"/>
      <c r="F224" s="3"/>
      <c r="O224" s="6"/>
      <c r="Q224" s="19"/>
      <c r="AF224" s="6"/>
      <c r="AG224" s="10"/>
    </row>
    <row r="225" ht="13.5" customHeight="1">
      <c r="E225" s="3"/>
      <c r="F225" s="3"/>
      <c r="O225" s="6"/>
      <c r="Q225" s="19"/>
      <c r="AF225" s="6"/>
      <c r="AG225" s="10"/>
    </row>
    <row r="226" ht="13.5" customHeight="1">
      <c r="E226" s="3"/>
      <c r="F226" s="3"/>
      <c r="O226" s="6"/>
      <c r="Q226" s="19"/>
      <c r="AF226" s="6"/>
      <c r="AG226" s="10"/>
    </row>
    <row r="227" ht="13.5" customHeight="1">
      <c r="E227" s="3"/>
      <c r="F227" s="3"/>
      <c r="O227" s="6"/>
      <c r="Q227" s="19"/>
      <c r="AF227" s="6"/>
      <c r="AG227" s="10"/>
    </row>
    <row r="228" ht="13.5" customHeight="1">
      <c r="E228" s="3"/>
      <c r="F228" s="3"/>
      <c r="O228" s="6"/>
      <c r="Q228" s="19"/>
      <c r="AF228" s="6"/>
      <c r="AG228" s="10"/>
    </row>
    <row r="229" ht="13.5" customHeight="1">
      <c r="E229" s="3"/>
      <c r="F229" s="3"/>
      <c r="O229" s="6"/>
      <c r="Q229" s="19"/>
      <c r="AF229" s="6"/>
      <c r="AG229" s="10"/>
    </row>
    <row r="230" ht="13.5" customHeight="1">
      <c r="E230" s="3"/>
      <c r="F230" s="3"/>
      <c r="O230" s="6"/>
      <c r="Q230" s="19"/>
      <c r="AF230" s="6"/>
      <c r="AG230" s="10"/>
    </row>
    <row r="231" ht="13.5" customHeight="1">
      <c r="E231" s="3"/>
      <c r="F231" s="3"/>
      <c r="O231" s="6"/>
      <c r="Q231" s="19"/>
      <c r="AF231" s="6"/>
      <c r="AG231" s="10"/>
    </row>
    <row r="232" ht="13.5" customHeight="1">
      <c r="E232" s="3"/>
      <c r="F232" s="3"/>
      <c r="O232" s="6"/>
      <c r="Q232" s="19"/>
      <c r="AF232" s="6"/>
      <c r="AG232" s="10"/>
    </row>
    <row r="233" ht="13.5" customHeight="1">
      <c r="E233" s="3"/>
      <c r="F233" s="3"/>
      <c r="O233" s="6"/>
      <c r="Q233" s="19"/>
      <c r="AF233" s="6"/>
      <c r="AG233" s="10"/>
    </row>
    <row r="234" ht="13.5" customHeight="1">
      <c r="E234" s="3"/>
      <c r="F234" s="3"/>
      <c r="O234" s="6"/>
      <c r="Q234" s="19"/>
      <c r="AF234" s="6"/>
      <c r="AG234" s="10"/>
    </row>
    <row r="235" ht="13.5" customHeight="1">
      <c r="E235" s="3"/>
      <c r="F235" s="3"/>
      <c r="O235" s="6"/>
      <c r="Q235" s="19"/>
      <c r="AF235" s="6"/>
      <c r="AG235" s="10"/>
    </row>
    <row r="236" ht="13.5" customHeight="1">
      <c r="E236" s="3"/>
      <c r="F236" s="3"/>
      <c r="O236" s="6"/>
      <c r="Q236" s="19"/>
      <c r="AF236" s="6"/>
      <c r="AG236" s="10"/>
    </row>
    <row r="237" ht="13.5" customHeight="1">
      <c r="E237" s="3"/>
      <c r="F237" s="3"/>
      <c r="O237" s="6"/>
      <c r="Q237" s="19"/>
      <c r="AF237" s="6"/>
      <c r="AG237" s="10"/>
    </row>
    <row r="238" ht="13.5" customHeight="1">
      <c r="E238" s="3"/>
      <c r="F238" s="3"/>
      <c r="O238" s="6"/>
      <c r="Q238" s="19"/>
      <c r="AF238" s="6"/>
      <c r="AG238" s="10"/>
    </row>
    <row r="239" ht="13.5" customHeight="1">
      <c r="E239" s="3"/>
      <c r="F239" s="3"/>
      <c r="O239" s="6"/>
      <c r="Q239" s="19"/>
      <c r="AF239" s="6"/>
      <c r="AG239" s="10"/>
    </row>
    <row r="240" ht="13.5" customHeight="1">
      <c r="E240" s="3"/>
      <c r="F240" s="3"/>
      <c r="O240" s="6"/>
      <c r="Q240" s="19"/>
      <c r="AF240" s="6"/>
      <c r="AG240" s="10"/>
    </row>
    <row r="241" ht="13.5" customHeight="1">
      <c r="E241" s="3"/>
      <c r="F241" s="3"/>
      <c r="O241" s="6"/>
      <c r="Q241" s="19"/>
      <c r="AF241" s="6"/>
      <c r="AG241" s="10"/>
    </row>
    <row r="242" ht="13.5" customHeight="1">
      <c r="E242" s="3"/>
      <c r="F242" s="3"/>
      <c r="O242" s="6"/>
      <c r="Q242" s="19"/>
      <c r="AF242" s="6"/>
      <c r="AG242" s="10"/>
    </row>
    <row r="243" ht="13.5" customHeight="1">
      <c r="E243" s="3"/>
      <c r="F243" s="3"/>
      <c r="O243" s="6"/>
      <c r="Q243" s="19"/>
      <c r="AF243" s="6"/>
      <c r="AG243" s="10"/>
    </row>
    <row r="244" ht="13.5" customHeight="1">
      <c r="E244" s="3"/>
      <c r="F244" s="3"/>
      <c r="O244" s="6"/>
      <c r="Q244" s="19"/>
      <c r="AF244" s="6"/>
      <c r="AG244" s="10"/>
    </row>
    <row r="245" ht="13.5" customHeight="1">
      <c r="E245" s="3"/>
      <c r="F245" s="3"/>
      <c r="O245" s="6"/>
      <c r="Q245" s="19"/>
      <c r="AF245" s="6"/>
      <c r="AG245" s="10"/>
    </row>
    <row r="246" ht="13.5" customHeight="1">
      <c r="E246" s="3"/>
      <c r="F246" s="3"/>
      <c r="O246" s="6"/>
      <c r="Q246" s="19"/>
      <c r="AF246" s="6"/>
      <c r="AG246" s="10"/>
    </row>
    <row r="247" ht="13.5" customHeight="1">
      <c r="E247" s="3"/>
      <c r="F247" s="3"/>
      <c r="O247" s="6"/>
      <c r="Q247" s="19"/>
      <c r="AF247" s="6"/>
      <c r="AG247" s="10"/>
    </row>
    <row r="248" ht="13.5" customHeight="1">
      <c r="E248" s="3"/>
      <c r="F248" s="3"/>
      <c r="O248" s="6"/>
      <c r="Q248" s="19"/>
      <c r="AF248" s="6"/>
      <c r="AG248" s="10"/>
    </row>
    <row r="249" ht="13.5" customHeight="1">
      <c r="E249" s="3"/>
      <c r="F249" s="3"/>
      <c r="O249" s="6"/>
      <c r="Q249" s="19"/>
      <c r="AF249" s="6"/>
      <c r="AG249" s="10"/>
    </row>
    <row r="250" ht="13.5" customHeight="1">
      <c r="E250" s="3"/>
      <c r="F250" s="3"/>
      <c r="O250" s="6"/>
      <c r="Q250" s="19"/>
      <c r="AF250" s="6"/>
      <c r="AG250" s="10"/>
    </row>
    <row r="251" ht="13.5" customHeight="1">
      <c r="E251" s="3"/>
      <c r="F251" s="3"/>
      <c r="O251" s="6"/>
      <c r="Q251" s="19"/>
      <c r="AF251" s="6"/>
      <c r="AG251" s="10"/>
    </row>
    <row r="252" ht="13.5" customHeight="1">
      <c r="E252" s="3"/>
      <c r="F252" s="3"/>
      <c r="O252" s="6"/>
      <c r="Q252" s="19"/>
      <c r="AF252" s="6"/>
      <c r="AG252" s="10"/>
    </row>
    <row r="253" ht="13.5" customHeight="1">
      <c r="E253" s="3"/>
      <c r="F253" s="3"/>
      <c r="O253" s="6"/>
      <c r="Q253" s="19"/>
      <c r="AF253" s="6"/>
      <c r="AG253" s="10"/>
    </row>
    <row r="254" ht="13.5" customHeight="1">
      <c r="E254" s="3"/>
      <c r="F254" s="3"/>
      <c r="O254" s="6"/>
      <c r="Q254" s="19"/>
      <c r="AF254" s="6"/>
      <c r="AG254" s="10"/>
    </row>
    <row r="255" ht="13.5" customHeight="1">
      <c r="E255" s="3"/>
      <c r="F255" s="3"/>
      <c r="O255" s="6"/>
      <c r="Q255" s="19"/>
      <c r="AF255" s="6"/>
      <c r="AG255" s="10"/>
    </row>
    <row r="256" ht="13.5" customHeight="1">
      <c r="E256" s="3"/>
      <c r="F256" s="3"/>
      <c r="O256" s="6"/>
      <c r="Q256" s="19"/>
      <c r="AF256" s="6"/>
      <c r="AG256" s="10"/>
    </row>
    <row r="257" ht="13.5" customHeight="1">
      <c r="E257" s="3"/>
      <c r="F257" s="3"/>
      <c r="O257" s="6"/>
      <c r="Q257" s="19"/>
      <c r="AF257" s="6"/>
      <c r="AG257" s="10"/>
    </row>
    <row r="258" ht="13.5" customHeight="1">
      <c r="E258" s="3"/>
      <c r="F258" s="3"/>
      <c r="O258" s="6"/>
      <c r="Q258" s="19"/>
      <c r="AF258" s="6"/>
      <c r="AG258" s="10"/>
    </row>
    <row r="259" ht="13.5" customHeight="1">
      <c r="E259" s="3"/>
      <c r="F259" s="3"/>
      <c r="O259" s="6"/>
      <c r="Q259" s="19"/>
      <c r="AF259" s="6"/>
      <c r="AG259" s="10"/>
    </row>
    <row r="260" ht="13.5" customHeight="1">
      <c r="E260" s="3"/>
      <c r="F260" s="3"/>
      <c r="O260" s="6"/>
      <c r="Q260" s="19"/>
      <c r="AF260" s="6"/>
      <c r="AG260" s="10"/>
    </row>
    <row r="261" ht="13.5" customHeight="1">
      <c r="E261" s="3"/>
      <c r="F261" s="3"/>
      <c r="O261" s="6"/>
      <c r="Q261" s="19"/>
      <c r="AF261" s="6"/>
      <c r="AG261" s="10"/>
    </row>
    <row r="262" ht="13.5" customHeight="1">
      <c r="E262" s="3"/>
      <c r="F262" s="3"/>
      <c r="O262" s="6"/>
      <c r="Q262" s="19"/>
      <c r="AF262" s="6"/>
      <c r="AG262" s="10"/>
    </row>
    <row r="263" ht="13.5" customHeight="1">
      <c r="E263" s="3"/>
      <c r="F263" s="3"/>
      <c r="O263" s="6"/>
      <c r="Q263" s="19"/>
      <c r="AF263" s="6"/>
      <c r="AG263" s="10"/>
    </row>
    <row r="264" ht="13.5" customHeight="1">
      <c r="E264" s="3"/>
      <c r="F264" s="3"/>
      <c r="O264" s="6"/>
      <c r="Q264" s="19"/>
      <c r="AF264" s="6"/>
      <c r="AG264" s="10"/>
    </row>
    <row r="265" ht="13.5" customHeight="1">
      <c r="E265" s="3"/>
      <c r="F265" s="3"/>
      <c r="O265" s="6"/>
      <c r="Q265" s="19"/>
      <c r="AF265" s="6"/>
      <c r="AG265" s="10"/>
    </row>
    <row r="266" ht="13.5" customHeight="1">
      <c r="E266" s="3"/>
      <c r="F266" s="3"/>
      <c r="O266" s="6"/>
      <c r="Q266" s="19"/>
      <c r="AF266" s="6"/>
      <c r="AG266" s="10"/>
    </row>
    <row r="267" ht="13.5" customHeight="1">
      <c r="E267" s="3"/>
      <c r="F267" s="3"/>
      <c r="O267" s="6"/>
      <c r="Q267" s="19"/>
      <c r="AF267" s="6"/>
      <c r="AG267" s="10"/>
    </row>
    <row r="268" ht="13.5" customHeight="1">
      <c r="E268" s="3"/>
      <c r="F268" s="3"/>
      <c r="O268" s="6"/>
      <c r="Q268" s="19"/>
      <c r="AF268" s="6"/>
      <c r="AG268" s="10"/>
    </row>
    <row r="269" ht="13.5" customHeight="1">
      <c r="E269" s="3"/>
      <c r="F269" s="3"/>
      <c r="O269" s="6"/>
      <c r="Q269" s="19"/>
      <c r="AF269" s="6"/>
      <c r="AG269" s="10"/>
    </row>
    <row r="270" ht="13.5" customHeight="1">
      <c r="E270" s="3"/>
      <c r="F270" s="3"/>
      <c r="O270" s="6"/>
      <c r="Q270" s="19"/>
      <c r="AF270" s="6"/>
      <c r="AG270" s="10"/>
    </row>
    <row r="271" ht="13.5" customHeight="1">
      <c r="E271" s="3"/>
      <c r="F271" s="3"/>
      <c r="O271" s="6"/>
      <c r="Q271" s="19"/>
      <c r="AF271" s="6"/>
      <c r="AG271" s="10"/>
    </row>
    <row r="272" ht="13.5" customHeight="1">
      <c r="E272" s="3"/>
      <c r="F272" s="3"/>
      <c r="O272" s="6"/>
      <c r="Q272" s="19"/>
      <c r="AF272" s="6"/>
      <c r="AG272" s="10"/>
    </row>
    <row r="273" ht="13.5" customHeight="1">
      <c r="E273" s="3"/>
      <c r="F273" s="3"/>
      <c r="O273" s="6"/>
      <c r="Q273" s="19"/>
      <c r="AF273" s="6"/>
      <c r="AG273" s="10"/>
    </row>
    <row r="274" ht="13.5" customHeight="1">
      <c r="E274" s="3"/>
      <c r="F274" s="3"/>
      <c r="O274" s="6"/>
      <c r="Q274" s="19"/>
      <c r="AF274" s="6"/>
      <c r="AG274" s="10"/>
    </row>
    <row r="275" ht="13.5" customHeight="1">
      <c r="E275" s="3"/>
      <c r="F275" s="3"/>
      <c r="O275" s="6"/>
      <c r="Q275" s="19"/>
      <c r="AF275" s="6"/>
      <c r="AG275" s="10"/>
    </row>
    <row r="276" ht="13.5" customHeight="1">
      <c r="E276" s="3"/>
      <c r="F276" s="3"/>
      <c r="O276" s="6"/>
      <c r="Q276" s="19"/>
      <c r="AF276" s="6"/>
      <c r="AG276" s="10"/>
    </row>
    <row r="277" ht="13.5" customHeight="1">
      <c r="E277" s="3"/>
      <c r="F277" s="3"/>
      <c r="O277" s="6"/>
      <c r="Q277" s="19"/>
      <c r="AF277" s="6"/>
      <c r="AG277" s="10"/>
    </row>
    <row r="278" ht="13.5" customHeight="1">
      <c r="E278" s="3"/>
      <c r="F278" s="3"/>
      <c r="O278" s="6"/>
      <c r="Q278" s="19"/>
      <c r="AF278" s="6"/>
      <c r="AG278" s="10"/>
    </row>
    <row r="279" ht="13.5" customHeight="1">
      <c r="E279" s="3"/>
      <c r="F279" s="3"/>
      <c r="O279" s="6"/>
      <c r="Q279" s="19"/>
      <c r="AF279" s="6"/>
      <c r="AG279" s="10"/>
    </row>
    <row r="280" ht="13.5" customHeight="1">
      <c r="E280" s="3"/>
      <c r="F280" s="3"/>
      <c r="O280" s="6"/>
      <c r="Q280" s="19"/>
      <c r="AF280" s="6"/>
      <c r="AG280" s="10"/>
    </row>
    <row r="281" ht="13.5" customHeight="1">
      <c r="E281" s="3"/>
      <c r="F281" s="3"/>
      <c r="O281" s="6"/>
      <c r="Q281" s="19"/>
      <c r="AF281" s="6"/>
      <c r="AG281" s="10"/>
    </row>
    <row r="282" ht="13.5" customHeight="1">
      <c r="E282" s="3"/>
      <c r="F282" s="3"/>
      <c r="O282" s="6"/>
      <c r="Q282" s="19"/>
      <c r="AF282" s="6"/>
      <c r="AG282" s="10"/>
    </row>
    <row r="283" ht="13.5" customHeight="1">
      <c r="E283" s="3"/>
      <c r="F283" s="3"/>
      <c r="O283" s="6"/>
      <c r="Q283" s="19"/>
      <c r="AF283" s="6"/>
      <c r="AG283" s="10"/>
    </row>
    <row r="284" ht="13.5" customHeight="1">
      <c r="E284" s="3"/>
      <c r="F284" s="3"/>
      <c r="O284" s="6"/>
      <c r="Q284" s="19"/>
      <c r="AF284" s="6"/>
      <c r="AG284" s="10"/>
    </row>
    <row r="285" ht="13.5" customHeight="1">
      <c r="E285" s="3"/>
      <c r="F285" s="3"/>
      <c r="O285" s="6"/>
      <c r="Q285" s="19"/>
      <c r="AF285" s="6"/>
      <c r="AG285" s="10"/>
    </row>
    <row r="286" ht="13.5" customHeight="1">
      <c r="E286" s="3"/>
      <c r="F286" s="3"/>
      <c r="O286" s="6"/>
      <c r="Q286" s="19"/>
      <c r="AF286" s="6"/>
      <c r="AG286" s="10"/>
    </row>
    <row r="287" ht="13.5" customHeight="1">
      <c r="E287" s="3"/>
      <c r="F287" s="3"/>
      <c r="O287" s="6"/>
      <c r="Q287" s="19"/>
      <c r="AF287" s="6"/>
      <c r="AG287" s="10"/>
    </row>
    <row r="288" ht="13.5" customHeight="1">
      <c r="E288" s="3"/>
      <c r="F288" s="3"/>
      <c r="O288" s="6"/>
      <c r="Q288" s="19"/>
      <c r="AF288" s="6"/>
      <c r="AG288" s="10"/>
    </row>
    <row r="289" ht="13.5" customHeight="1">
      <c r="E289" s="3"/>
      <c r="F289" s="3"/>
      <c r="O289" s="6"/>
      <c r="Q289" s="19"/>
      <c r="AF289" s="6"/>
      <c r="AG289" s="10"/>
    </row>
    <row r="290" ht="13.5" customHeight="1">
      <c r="E290" s="3"/>
      <c r="F290" s="3"/>
      <c r="O290" s="6"/>
      <c r="Q290" s="19"/>
      <c r="AF290" s="6"/>
      <c r="AG290" s="10"/>
    </row>
    <row r="291" ht="13.5" customHeight="1">
      <c r="E291" s="3"/>
      <c r="F291" s="3"/>
      <c r="O291" s="6"/>
      <c r="Q291" s="19"/>
      <c r="AF291" s="6"/>
      <c r="AG291" s="10"/>
    </row>
    <row r="292" ht="13.5" customHeight="1">
      <c r="E292" s="3"/>
      <c r="F292" s="3"/>
      <c r="O292" s="6"/>
      <c r="Q292" s="19"/>
      <c r="AF292" s="6"/>
      <c r="AG292" s="10"/>
    </row>
    <row r="293" ht="13.5" customHeight="1">
      <c r="E293" s="3"/>
      <c r="F293" s="3"/>
      <c r="O293" s="6"/>
      <c r="Q293" s="19"/>
      <c r="AF293" s="6"/>
      <c r="AG293" s="10"/>
    </row>
    <row r="294" ht="13.5" customHeight="1">
      <c r="E294" s="3"/>
      <c r="F294" s="3"/>
      <c r="O294" s="6"/>
      <c r="Q294" s="19"/>
      <c r="AF294" s="6"/>
      <c r="AG294" s="10"/>
    </row>
    <row r="295" ht="13.5" customHeight="1">
      <c r="E295" s="3"/>
      <c r="F295" s="3"/>
      <c r="O295" s="6"/>
      <c r="Q295" s="19"/>
      <c r="AF295" s="6"/>
      <c r="AG295" s="10"/>
    </row>
    <row r="296" ht="13.5" customHeight="1">
      <c r="E296" s="3"/>
      <c r="F296" s="3"/>
      <c r="O296" s="6"/>
      <c r="Q296" s="19"/>
      <c r="AF296" s="6"/>
      <c r="AG296" s="10"/>
    </row>
    <row r="297" ht="13.5" customHeight="1">
      <c r="E297" s="3"/>
      <c r="F297" s="3"/>
      <c r="O297" s="6"/>
      <c r="Q297" s="19"/>
      <c r="AF297" s="6"/>
      <c r="AG297" s="10"/>
    </row>
    <row r="298" ht="13.5" customHeight="1">
      <c r="E298" s="3"/>
      <c r="F298" s="3"/>
      <c r="O298" s="6"/>
      <c r="Q298" s="19"/>
      <c r="AF298" s="6"/>
      <c r="AG298" s="10"/>
    </row>
    <row r="299" ht="13.5" customHeight="1">
      <c r="E299" s="3"/>
      <c r="F299" s="3"/>
      <c r="O299" s="6"/>
      <c r="Q299" s="19"/>
      <c r="AF299" s="6"/>
      <c r="AG299" s="10"/>
    </row>
    <row r="300" ht="13.5" customHeight="1">
      <c r="E300" s="3"/>
      <c r="F300" s="3"/>
      <c r="O300" s="6"/>
      <c r="Q300" s="19"/>
      <c r="AF300" s="6"/>
      <c r="AG300" s="10"/>
    </row>
    <row r="301" ht="13.5" customHeight="1">
      <c r="E301" s="3"/>
      <c r="F301" s="3"/>
      <c r="O301" s="6"/>
      <c r="Q301" s="19"/>
      <c r="AF301" s="6"/>
      <c r="AG301" s="10"/>
    </row>
    <row r="302" ht="13.5" customHeight="1">
      <c r="E302" s="3"/>
      <c r="F302" s="3"/>
      <c r="O302" s="6"/>
      <c r="Q302" s="19"/>
      <c r="AF302" s="6"/>
      <c r="AG302" s="10"/>
    </row>
    <row r="303" ht="13.5" customHeight="1">
      <c r="E303" s="3"/>
      <c r="F303" s="3"/>
      <c r="O303" s="6"/>
      <c r="Q303" s="19"/>
      <c r="AF303" s="6"/>
      <c r="AG303" s="10"/>
    </row>
    <row r="304" ht="13.5" customHeight="1">
      <c r="E304" s="3"/>
      <c r="F304" s="3"/>
      <c r="O304" s="6"/>
      <c r="Q304" s="19"/>
      <c r="AF304" s="6"/>
      <c r="AG304" s="10"/>
    </row>
    <row r="305" ht="13.5" customHeight="1">
      <c r="E305" s="3"/>
      <c r="F305" s="3"/>
      <c r="O305" s="6"/>
      <c r="Q305" s="19"/>
      <c r="AF305" s="6"/>
      <c r="AG305" s="10"/>
    </row>
    <row r="306" ht="13.5" customHeight="1">
      <c r="E306" s="3"/>
      <c r="F306" s="3"/>
      <c r="O306" s="6"/>
      <c r="Q306" s="19"/>
      <c r="AF306" s="6"/>
      <c r="AG306" s="10"/>
    </row>
    <row r="307" ht="13.5" customHeight="1">
      <c r="E307" s="3"/>
      <c r="F307" s="3"/>
      <c r="O307" s="6"/>
      <c r="Q307" s="19"/>
      <c r="AF307" s="6"/>
      <c r="AG307" s="10"/>
    </row>
    <row r="308" ht="13.5" customHeight="1">
      <c r="E308" s="3"/>
      <c r="F308" s="3"/>
      <c r="O308" s="6"/>
      <c r="Q308" s="19"/>
      <c r="AF308" s="6"/>
      <c r="AG308" s="10"/>
    </row>
    <row r="309" ht="13.5" customHeight="1">
      <c r="E309" s="3"/>
      <c r="F309" s="3"/>
      <c r="O309" s="6"/>
      <c r="Q309" s="19"/>
      <c r="AF309" s="6"/>
      <c r="AG309" s="10"/>
    </row>
    <row r="310" ht="13.5" customHeight="1">
      <c r="E310" s="3"/>
      <c r="F310" s="3"/>
      <c r="O310" s="6"/>
      <c r="Q310" s="19"/>
      <c r="AF310" s="6"/>
      <c r="AG310" s="10"/>
    </row>
    <row r="311" ht="13.5" customHeight="1">
      <c r="E311" s="3"/>
      <c r="F311" s="3"/>
      <c r="O311" s="6"/>
      <c r="Q311" s="19"/>
      <c r="AF311" s="6"/>
      <c r="AG311" s="10"/>
    </row>
    <row r="312" ht="13.5" customHeight="1">
      <c r="E312" s="3"/>
      <c r="F312" s="3"/>
      <c r="O312" s="6"/>
      <c r="Q312" s="19"/>
      <c r="AF312" s="6"/>
      <c r="AG312" s="10"/>
    </row>
    <row r="313" ht="13.5" customHeight="1">
      <c r="E313" s="3"/>
      <c r="F313" s="3"/>
      <c r="O313" s="6"/>
      <c r="Q313" s="19"/>
      <c r="AF313" s="6"/>
      <c r="AG313" s="10"/>
    </row>
    <row r="314" ht="13.5" customHeight="1">
      <c r="E314" s="3"/>
      <c r="F314" s="3"/>
      <c r="O314" s="6"/>
      <c r="Q314" s="19"/>
      <c r="AF314" s="6"/>
      <c r="AG314" s="10"/>
    </row>
    <row r="315" ht="13.5" customHeight="1">
      <c r="E315" s="3"/>
      <c r="F315" s="3"/>
      <c r="O315" s="6"/>
      <c r="Q315" s="19"/>
      <c r="AF315" s="6"/>
      <c r="AG315" s="10"/>
    </row>
    <row r="316" ht="13.5" customHeight="1">
      <c r="E316" s="3"/>
      <c r="F316" s="3"/>
      <c r="O316" s="6"/>
      <c r="Q316" s="19"/>
      <c r="AF316" s="6"/>
      <c r="AG316" s="10"/>
    </row>
    <row r="317" ht="13.5" customHeight="1">
      <c r="E317" s="3"/>
      <c r="F317" s="3"/>
      <c r="O317" s="6"/>
      <c r="Q317" s="19"/>
      <c r="AF317" s="6"/>
      <c r="AG317" s="10"/>
    </row>
    <row r="318" ht="13.5" customHeight="1">
      <c r="E318" s="3"/>
      <c r="F318" s="3"/>
      <c r="O318" s="6"/>
      <c r="Q318" s="19"/>
      <c r="AF318" s="6"/>
      <c r="AG318" s="10"/>
    </row>
    <row r="319" ht="13.5" customHeight="1">
      <c r="E319" s="3"/>
      <c r="F319" s="3"/>
      <c r="O319" s="6"/>
      <c r="Q319" s="19"/>
      <c r="AF319" s="6"/>
      <c r="AG319" s="10"/>
    </row>
    <row r="320" ht="13.5" customHeight="1">
      <c r="E320" s="3"/>
      <c r="F320" s="3"/>
      <c r="O320" s="6"/>
      <c r="Q320" s="19"/>
      <c r="AF320" s="6"/>
      <c r="AG320" s="10"/>
    </row>
    <row r="321" ht="13.5" customHeight="1">
      <c r="E321" s="3"/>
      <c r="F321" s="3"/>
      <c r="O321" s="6"/>
      <c r="Q321" s="19"/>
      <c r="AF321" s="6"/>
      <c r="AG321" s="10"/>
    </row>
    <row r="322" ht="13.5" customHeight="1">
      <c r="E322" s="3"/>
      <c r="F322" s="3"/>
      <c r="O322" s="6"/>
      <c r="Q322" s="19"/>
      <c r="AF322" s="6"/>
      <c r="AG322" s="10"/>
    </row>
    <row r="323" ht="13.5" customHeight="1">
      <c r="E323" s="3"/>
      <c r="F323" s="3"/>
      <c r="O323" s="6"/>
      <c r="Q323" s="19"/>
      <c r="AF323" s="6"/>
      <c r="AG323" s="10"/>
    </row>
    <row r="324" ht="13.5" customHeight="1">
      <c r="E324" s="3"/>
      <c r="F324" s="3"/>
      <c r="O324" s="6"/>
      <c r="Q324" s="19"/>
      <c r="AF324" s="6"/>
      <c r="AG324" s="10"/>
    </row>
    <row r="325" ht="13.5" customHeight="1">
      <c r="E325" s="3"/>
      <c r="F325" s="3"/>
      <c r="O325" s="6"/>
      <c r="Q325" s="19"/>
      <c r="AF325" s="6"/>
      <c r="AG325" s="10"/>
    </row>
    <row r="326" ht="13.5" customHeight="1">
      <c r="E326" s="3"/>
      <c r="F326" s="3"/>
      <c r="O326" s="6"/>
      <c r="Q326" s="19"/>
      <c r="AF326" s="6"/>
      <c r="AG326" s="10"/>
    </row>
    <row r="327" ht="13.5" customHeight="1">
      <c r="E327" s="3"/>
      <c r="F327" s="3"/>
      <c r="O327" s="6"/>
      <c r="Q327" s="19"/>
      <c r="AF327" s="6"/>
      <c r="AG327" s="10"/>
    </row>
    <row r="328" ht="13.5" customHeight="1">
      <c r="E328" s="3"/>
      <c r="F328" s="3"/>
      <c r="O328" s="6"/>
      <c r="Q328" s="19"/>
      <c r="AF328" s="6"/>
      <c r="AG328" s="10"/>
    </row>
    <row r="329" ht="13.5" customHeight="1">
      <c r="E329" s="3"/>
      <c r="F329" s="3"/>
      <c r="O329" s="6"/>
      <c r="Q329" s="19"/>
      <c r="AF329" s="6"/>
      <c r="AG329" s="10"/>
    </row>
    <row r="330" ht="13.5" customHeight="1">
      <c r="E330" s="3"/>
      <c r="F330" s="3"/>
      <c r="O330" s="6"/>
      <c r="Q330" s="19"/>
      <c r="AF330" s="6"/>
      <c r="AG330" s="10"/>
    </row>
    <row r="331" ht="13.5" customHeight="1">
      <c r="E331" s="3"/>
      <c r="F331" s="3"/>
      <c r="O331" s="6"/>
      <c r="Q331" s="19"/>
      <c r="AF331" s="6"/>
      <c r="AG331" s="10"/>
    </row>
    <row r="332" ht="13.5" customHeight="1">
      <c r="E332" s="3"/>
      <c r="F332" s="3"/>
      <c r="O332" s="6"/>
      <c r="Q332" s="19"/>
      <c r="AF332" s="6"/>
      <c r="AG332" s="10"/>
    </row>
    <row r="333" ht="13.5" customHeight="1">
      <c r="E333" s="3"/>
      <c r="F333" s="3"/>
      <c r="O333" s="6"/>
      <c r="Q333" s="19"/>
      <c r="AF333" s="6"/>
      <c r="AG333" s="10"/>
    </row>
    <row r="334" ht="13.5" customHeight="1">
      <c r="E334" s="3"/>
      <c r="F334" s="3"/>
      <c r="O334" s="6"/>
      <c r="Q334" s="19"/>
      <c r="AF334" s="6"/>
      <c r="AG334" s="10"/>
    </row>
    <row r="335" ht="13.5" customHeight="1">
      <c r="E335" s="3"/>
      <c r="F335" s="3"/>
      <c r="O335" s="6"/>
      <c r="Q335" s="19"/>
      <c r="AF335" s="6"/>
      <c r="AG335" s="10"/>
    </row>
    <row r="336" ht="13.5" customHeight="1">
      <c r="E336" s="3"/>
      <c r="F336" s="3"/>
      <c r="O336" s="6"/>
      <c r="Q336" s="19"/>
      <c r="AF336" s="6"/>
      <c r="AG336" s="10"/>
    </row>
    <row r="337" ht="13.5" customHeight="1">
      <c r="E337" s="3"/>
      <c r="F337" s="3"/>
      <c r="O337" s="6"/>
      <c r="Q337" s="19"/>
      <c r="AF337" s="6"/>
      <c r="AG337" s="10"/>
    </row>
    <row r="338" ht="13.5" customHeight="1">
      <c r="E338" s="3"/>
      <c r="F338" s="3"/>
      <c r="O338" s="6"/>
      <c r="Q338" s="19"/>
      <c r="AF338" s="6"/>
      <c r="AG338" s="10"/>
    </row>
    <row r="339" ht="13.5" customHeight="1">
      <c r="E339" s="3"/>
      <c r="F339" s="3"/>
      <c r="O339" s="6"/>
      <c r="Q339" s="19"/>
      <c r="AF339" s="6"/>
      <c r="AG339" s="10"/>
    </row>
    <row r="340" ht="13.5" customHeight="1">
      <c r="E340" s="3"/>
      <c r="F340" s="3"/>
      <c r="O340" s="6"/>
      <c r="Q340" s="19"/>
      <c r="AF340" s="6"/>
      <c r="AG340" s="10"/>
    </row>
    <row r="341" ht="13.5" customHeight="1">
      <c r="E341" s="3"/>
      <c r="F341" s="3"/>
      <c r="O341" s="6"/>
      <c r="Q341" s="19"/>
      <c r="AF341" s="6"/>
      <c r="AG341" s="10"/>
    </row>
    <row r="342" ht="13.5" customHeight="1">
      <c r="E342" s="3"/>
      <c r="F342" s="3"/>
      <c r="O342" s="6"/>
      <c r="Q342" s="19"/>
      <c r="AF342" s="6"/>
      <c r="AG342" s="10"/>
    </row>
    <row r="343" ht="13.5" customHeight="1">
      <c r="E343" s="3"/>
      <c r="F343" s="3"/>
      <c r="O343" s="6"/>
      <c r="Q343" s="19"/>
      <c r="AF343" s="6"/>
      <c r="AG343" s="10"/>
    </row>
    <row r="344" ht="13.5" customHeight="1">
      <c r="E344" s="3"/>
      <c r="F344" s="3"/>
      <c r="O344" s="6"/>
      <c r="Q344" s="19"/>
      <c r="AF344" s="6"/>
      <c r="AG344" s="10"/>
    </row>
    <row r="345" ht="13.5" customHeight="1">
      <c r="E345" s="3"/>
      <c r="F345" s="3"/>
      <c r="O345" s="6"/>
      <c r="Q345" s="19"/>
      <c r="AF345" s="6"/>
      <c r="AG345" s="10"/>
    </row>
    <row r="346" ht="13.5" customHeight="1">
      <c r="E346" s="3"/>
      <c r="F346" s="3"/>
      <c r="O346" s="6"/>
      <c r="Q346" s="19"/>
      <c r="AF346" s="6"/>
      <c r="AG346" s="10"/>
    </row>
    <row r="347" ht="13.5" customHeight="1">
      <c r="E347" s="3"/>
      <c r="F347" s="3"/>
      <c r="O347" s="6"/>
      <c r="Q347" s="19"/>
      <c r="AF347" s="6"/>
      <c r="AG347" s="10"/>
    </row>
    <row r="348" ht="13.5" customHeight="1">
      <c r="E348" s="3"/>
      <c r="F348" s="3"/>
      <c r="O348" s="6"/>
      <c r="Q348" s="19"/>
      <c r="AF348" s="6"/>
      <c r="AG348" s="10"/>
    </row>
    <row r="349" ht="13.5" customHeight="1">
      <c r="E349" s="3"/>
      <c r="F349" s="3"/>
      <c r="O349" s="6"/>
      <c r="Q349" s="19"/>
      <c r="AF349" s="6"/>
      <c r="AG349" s="10"/>
    </row>
    <row r="350" ht="13.5" customHeight="1">
      <c r="E350" s="3"/>
      <c r="F350" s="3"/>
      <c r="O350" s="6"/>
      <c r="Q350" s="19"/>
      <c r="AF350" s="6"/>
      <c r="AG350" s="10"/>
    </row>
    <row r="351" ht="13.5" customHeight="1">
      <c r="E351" s="3"/>
      <c r="F351" s="3"/>
      <c r="O351" s="6"/>
      <c r="Q351" s="19"/>
      <c r="AF351" s="6"/>
      <c r="AG351" s="10"/>
    </row>
    <row r="352" ht="13.5" customHeight="1">
      <c r="E352" s="3"/>
      <c r="F352" s="3"/>
      <c r="O352" s="6"/>
      <c r="Q352" s="19"/>
      <c r="AF352" s="6"/>
      <c r="AG352" s="10"/>
    </row>
    <row r="353" ht="13.5" customHeight="1">
      <c r="E353" s="3"/>
      <c r="F353" s="3"/>
      <c r="O353" s="6"/>
      <c r="Q353" s="19"/>
      <c r="AF353" s="6"/>
      <c r="AG353" s="10"/>
    </row>
    <row r="354" ht="13.5" customHeight="1">
      <c r="E354" s="3"/>
      <c r="F354" s="3"/>
      <c r="O354" s="6"/>
      <c r="Q354" s="19"/>
      <c r="AF354" s="6"/>
      <c r="AG354" s="10"/>
    </row>
    <row r="355" ht="13.5" customHeight="1">
      <c r="E355" s="3"/>
      <c r="F355" s="3"/>
      <c r="O355" s="6"/>
      <c r="Q355" s="19"/>
      <c r="AF355" s="6"/>
      <c r="AG355" s="10"/>
    </row>
    <row r="356" ht="13.5" customHeight="1">
      <c r="E356" s="3"/>
      <c r="F356" s="3"/>
      <c r="O356" s="6"/>
      <c r="Q356" s="19"/>
      <c r="AF356" s="6"/>
      <c r="AG356" s="10"/>
    </row>
    <row r="357" ht="13.5" customHeight="1">
      <c r="E357" s="3"/>
      <c r="F357" s="3"/>
      <c r="O357" s="6"/>
      <c r="Q357" s="19"/>
      <c r="AF357" s="6"/>
      <c r="AG357" s="10"/>
    </row>
    <row r="358" ht="13.5" customHeight="1">
      <c r="E358" s="3"/>
      <c r="F358" s="3"/>
      <c r="O358" s="6"/>
      <c r="Q358" s="19"/>
      <c r="AF358" s="6"/>
      <c r="AG358" s="10"/>
    </row>
    <row r="359" ht="13.5" customHeight="1">
      <c r="E359" s="3"/>
      <c r="F359" s="3"/>
      <c r="O359" s="6"/>
      <c r="Q359" s="19"/>
      <c r="AF359" s="6"/>
      <c r="AG359" s="10"/>
    </row>
    <row r="360" ht="13.5" customHeight="1">
      <c r="E360" s="3"/>
      <c r="F360" s="3"/>
      <c r="O360" s="6"/>
      <c r="Q360" s="19"/>
      <c r="AF360" s="6"/>
      <c r="AG360" s="10"/>
    </row>
    <row r="361" ht="13.5" customHeight="1">
      <c r="E361" s="3"/>
      <c r="F361" s="3"/>
      <c r="O361" s="6"/>
      <c r="Q361" s="19"/>
      <c r="AF361" s="6"/>
      <c r="AG361" s="10"/>
    </row>
    <row r="362" ht="13.5" customHeight="1">
      <c r="E362" s="3"/>
      <c r="F362" s="3"/>
      <c r="O362" s="6"/>
      <c r="Q362" s="19"/>
      <c r="AF362" s="6"/>
      <c r="AG362" s="10"/>
    </row>
    <row r="363" ht="13.5" customHeight="1">
      <c r="E363" s="3"/>
      <c r="F363" s="3"/>
      <c r="O363" s="6"/>
      <c r="Q363" s="19"/>
      <c r="AF363" s="6"/>
      <c r="AG363" s="10"/>
    </row>
    <row r="364" ht="13.5" customHeight="1">
      <c r="E364" s="3"/>
      <c r="F364" s="3"/>
      <c r="O364" s="6"/>
      <c r="Q364" s="19"/>
      <c r="AF364" s="6"/>
      <c r="AG364" s="10"/>
    </row>
    <row r="365" ht="13.5" customHeight="1">
      <c r="E365" s="3"/>
      <c r="F365" s="3"/>
      <c r="O365" s="6"/>
      <c r="Q365" s="19"/>
      <c r="AF365" s="6"/>
      <c r="AG365" s="10"/>
    </row>
    <row r="366" ht="13.5" customHeight="1">
      <c r="E366" s="3"/>
      <c r="F366" s="3"/>
      <c r="O366" s="6"/>
      <c r="Q366" s="19"/>
      <c r="AF366" s="6"/>
      <c r="AG366" s="10"/>
    </row>
    <row r="367" ht="13.5" customHeight="1">
      <c r="E367" s="3"/>
      <c r="F367" s="3"/>
      <c r="O367" s="6"/>
      <c r="Q367" s="19"/>
      <c r="AF367" s="6"/>
      <c r="AG367" s="10"/>
    </row>
    <row r="368" ht="13.5" customHeight="1">
      <c r="E368" s="3"/>
      <c r="F368" s="3"/>
      <c r="O368" s="6"/>
      <c r="Q368" s="19"/>
      <c r="AF368" s="6"/>
      <c r="AG368" s="10"/>
    </row>
    <row r="369" ht="13.5" customHeight="1">
      <c r="E369" s="3"/>
      <c r="F369" s="3"/>
      <c r="O369" s="6"/>
      <c r="Q369" s="19"/>
      <c r="AF369" s="6"/>
      <c r="AG369" s="10"/>
    </row>
    <row r="370" ht="13.5" customHeight="1">
      <c r="E370" s="3"/>
      <c r="F370" s="3"/>
      <c r="O370" s="6"/>
      <c r="Q370" s="19"/>
      <c r="AF370" s="6"/>
      <c r="AG370" s="10"/>
    </row>
    <row r="371" ht="13.5" customHeight="1">
      <c r="E371" s="3"/>
      <c r="F371" s="3"/>
      <c r="O371" s="6"/>
      <c r="Q371" s="19"/>
      <c r="AF371" s="6"/>
      <c r="AG371" s="10"/>
    </row>
    <row r="372" ht="13.5" customHeight="1">
      <c r="E372" s="3"/>
      <c r="F372" s="3"/>
      <c r="O372" s="6"/>
      <c r="Q372" s="19"/>
      <c r="AF372" s="6"/>
      <c r="AG372" s="10"/>
    </row>
    <row r="373" ht="13.5" customHeight="1">
      <c r="E373" s="3"/>
      <c r="F373" s="3"/>
      <c r="O373" s="6"/>
      <c r="Q373" s="19"/>
      <c r="AF373" s="6"/>
      <c r="AG373" s="10"/>
    </row>
    <row r="374" ht="13.5" customHeight="1">
      <c r="E374" s="3"/>
      <c r="F374" s="3"/>
      <c r="O374" s="6"/>
      <c r="Q374" s="19"/>
      <c r="AF374" s="6"/>
      <c r="AG374" s="10"/>
    </row>
    <row r="375" ht="13.5" customHeight="1">
      <c r="E375" s="3"/>
      <c r="F375" s="3"/>
      <c r="O375" s="6"/>
      <c r="Q375" s="19"/>
      <c r="AF375" s="6"/>
      <c r="AG375" s="10"/>
    </row>
    <row r="376" ht="13.5" customHeight="1">
      <c r="E376" s="3"/>
      <c r="F376" s="3"/>
      <c r="O376" s="6"/>
      <c r="Q376" s="19"/>
      <c r="AF376" s="6"/>
      <c r="AG376" s="10"/>
    </row>
    <row r="377" ht="13.5" customHeight="1">
      <c r="E377" s="3"/>
      <c r="F377" s="3"/>
      <c r="O377" s="6"/>
      <c r="Q377" s="19"/>
      <c r="AF377" s="6"/>
      <c r="AG377" s="10"/>
    </row>
    <row r="378" ht="13.5" customHeight="1">
      <c r="E378" s="3"/>
      <c r="F378" s="3"/>
      <c r="O378" s="6"/>
      <c r="Q378" s="19"/>
      <c r="AF378" s="6"/>
      <c r="AG378" s="10"/>
    </row>
    <row r="379" ht="13.5" customHeight="1">
      <c r="E379" s="3"/>
      <c r="F379" s="3"/>
      <c r="O379" s="6"/>
      <c r="Q379" s="19"/>
      <c r="AF379" s="6"/>
      <c r="AG379" s="10"/>
    </row>
    <row r="380" ht="13.5" customHeight="1">
      <c r="E380" s="3"/>
      <c r="F380" s="3"/>
      <c r="O380" s="6"/>
      <c r="Q380" s="19"/>
      <c r="AF380" s="6"/>
      <c r="AG380" s="10"/>
    </row>
    <row r="381" ht="13.5" customHeight="1">
      <c r="E381" s="3"/>
      <c r="F381" s="3"/>
      <c r="O381" s="6"/>
      <c r="Q381" s="19"/>
      <c r="AF381" s="6"/>
      <c r="AG381" s="10"/>
    </row>
    <row r="382" ht="13.5" customHeight="1">
      <c r="E382" s="3"/>
      <c r="F382" s="3"/>
      <c r="O382" s="6"/>
      <c r="Q382" s="19"/>
      <c r="AF382" s="6"/>
      <c r="AG382" s="10"/>
    </row>
    <row r="383" ht="13.5" customHeight="1">
      <c r="E383" s="3"/>
      <c r="F383" s="3"/>
      <c r="O383" s="6"/>
      <c r="Q383" s="19"/>
      <c r="AF383" s="6"/>
      <c r="AG383" s="10"/>
    </row>
    <row r="384" ht="13.5" customHeight="1">
      <c r="E384" s="3"/>
      <c r="F384" s="3"/>
      <c r="O384" s="6"/>
      <c r="Q384" s="19"/>
      <c r="AF384" s="6"/>
      <c r="AG384" s="10"/>
    </row>
    <row r="385" ht="13.5" customHeight="1">
      <c r="E385" s="3"/>
      <c r="F385" s="3"/>
      <c r="O385" s="6"/>
      <c r="Q385" s="19"/>
      <c r="AF385" s="6"/>
      <c r="AG385" s="10"/>
    </row>
    <row r="386" ht="13.5" customHeight="1">
      <c r="E386" s="3"/>
      <c r="F386" s="3"/>
      <c r="O386" s="6"/>
      <c r="Q386" s="19"/>
      <c r="AF386" s="6"/>
      <c r="AG386" s="10"/>
    </row>
    <row r="387" ht="13.5" customHeight="1">
      <c r="E387" s="3"/>
      <c r="F387" s="3"/>
      <c r="O387" s="6"/>
      <c r="Q387" s="19"/>
      <c r="AF387" s="6"/>
      <c r="AG387" s="10"/>
    </row>
    <row r="388" ht="13.5" customHeight="1">
      <c r="E388" s="3"/>
      <c r="F388" s="3"/>
      <c r="O388" s="6"/>
      <c r="Q388" s="19"/>
      <c r="AF388" s="6"/>
      <c r="AG388" s="10"/>
    </row>
    <row r="389" ht="13.5" customHeight="1">
      <c r="E389" s="3"/>
      <c r="F389" s="3"/>
      <c r="O389" s="6"/>
      <c r="Q389" s="19"/>
      <c r="AF389" s="6"/>
      <c r="AG389" s="10"/>
    </row>
    <row r="390" ht="13.5" customHeight="1">
      <c r="E390" s="3"/>
      <c r="F390" s="3"/>
      <c r="O390" s="6"/>
      <c r="Q390" s="19"/>
      <c r="AF390" s="6"/>
      <c r="AG390" s="10"/>
    </row>
    <row r="391" ht="13.5" customHeight="1">
      <c r="E391" s="3"/>
      <c r="F391" s="3"/>
      <c r="O391" s="6"/>
      <c r="Q391" s="19"/>
      <c r="AF391" s="6"/>
      <c r="AG391" s="10"/>
    </row>
    <row r="392" ht="13.5" customHeight="1">
      <c r="E392" s="3"/>
      <c r="F392" s="3"/>
      <c r="O392" s="6"/>
      <c r="Q392" s="19"/>
      <c r="AF392" s="6"/>
      <c r="AG392" s="10"/>
    </row>
    <row r="393" ht="13.5" customHeight="1">
      <c r="E393" s="3"/>
      <c r="F393" s="3"/>
      <c r="O393" s="6"/>
      <c r="Q393" s="19"/>
      <c r="AF393" s="6"/>
      <c r="AG393" s="10"/>
    </row>
    <row r="394" ht="13.5" customHeight="1">
      <c r="E394" s="3"/>
      <c r="F394" s="3"/>
      <c r="O394" s="6"/>
      <c r="Q394" s="19"/>
      <c r="AF394" s="6"/>
      <c r="AG394" s="10"/>
    </row>
    <row r="395" ht="13.5" customHeight="1">
      <c r="E395" s="3"/>
      <c r="F395" s="3"/>
      <c r="O395" s="6"/>
      <c r="Q395" s="19"/>
      <c r="AF395" s="6"/>
      <c r="AG395" s="10"/>
    </row>
    <row r="396" ht="13.5" customHeight="1">
      <c r="E396" s="3"/>
      <c r="F396" s="3"/>
      <c r="O396" s="6"/>
      <c r="Q396" s="19"/>
      <c r="AF396" s="6"/>
      <c r="AG396" s="10"/>
    </row>
    <row r="397" ht="13.5" customHeight="1">
      <c r="E397" s="3"/>
      <c r="F397" s="3"/>
      <c r="O397" s="6"/>
      <c r="Q397" s="19"/>
      <c r="AF397" s="6"/>
      <c r="AG397" s="10"/>
    </row>
    <row r="398" ht="13.5" customHeight="1">
      <c r="E398" s="3"/>
      <c r="F398" s="3"/>
      <c r="O398" s="6"/>
      <c r="Q398" s="19"/>
      <c r="AF398" s="6"/>
      <c r="AG398" s="10"/>
    </row>
    <row r="399" ht="13.5" customHeight="1">
      <c r="E399" s="3"/>
      <c r="F399" s="3"/>
      <c r="O399" s="6"/>
      <c r="Q399" s="19"/>
      <c r="AF399" s="6"/>
      <c r="AG399" s="10"/>
    </row>
    <row r="400" ht="13.5" customHeight="1">
      <c r="E400" s="3"/>
      <c r="F400" s="3"/>
      <c r="O400" s="6"/>
      <c r="Q400" s="19"/>
      <c r="AF400" s="6"/>
      <c r="AG400" s="10"/>
    </row>
    <row r="401" ht="13.5" customHeight="1">
      <c r="E401" s="3"/>
      <c r="F401" s="3"/>
      <c r="O401" s="6"/>
      <c r="Q401" s="19"/>
      <c r="AF401" s="6"/>
      <c r="AG401" s="10"/>
    </row>
    <row r="402" ht="13.5" customHeight="1">
      <c r="E402" s="3"/>
      <c r="F402" s="3"/>
      <c r="O402" s="6"/>
      <c r="Q402" s="19"/>
      <c r="AF402" s="6"/>
      <c r="AG402" s="10"/>
    </row>
    <row r="403" ht="13.5" customHeight="1">
      <c r="E403" s="3"/>
      <c r="F403" s="3"/>
      <c r="O403" s="6"/>
      <c r="Q403" s="19"/>
      <c r="AF403" s="6"/>
      <c r="AG403" s="10"/>
    </row>
    <row r="404" ht="13.5" customHeight="1">
      <c r="E404" s="3"/>
      <c r="F404" s="3"/>
      <c r="O404" s="6"/>
      <c r="Q404" s="19"/>
      <c r="AF404" s="6"/>
      <c r="AG404" s="10"/>
    </row>
    <row r="405" ht="13.5" customHeight="1">
      <c r="E405" s="3"/>
      <c r="F405" s="3"/>
      <c r="O405" s="6"/>
      <c r="Q405" s="19"/>
      <c r="AF405" s="6"/>
      <c r="AG405" s="10"/>
    </row>
    <row r="406" ht="13.5" customHeight="1">
      <c r="E406" s="3"/>
      <c r="F406" s="3"/>
      <c r="O406" s="6"/>
      <c r="Q406" s="19"/>
      <c r="AF406" s="6"/>
      <c r="AG406" s="10"/>
    </row>
    <row r="407" ht="13.5" customHeight="1">
      <c r="E407" s="3"/>
      <c r="F407" s="3"/>
      <c r="O407" s="6"/>
      <c r="Q407" s="19"/>
      <c r="AF407" s="6"/>
      <c r="AG407" s="10"/>
    </row>
    <row r="408" ht="13.5" customHeight="1">
      <c r="E408" s="3"/>
      <c r="F408" s="3"/>
      <c r="O408" s="6"/>
      <c r="Q408" s="19"/>
      <c r="AF408" s="6"/>
      <c r="AG408" s="10"/>
    </row>
    <row r="409" ht="13.5" customHeight="1">
      <c r="E409" s="3"/>
      <c r="F409" s="3"/>
      <c r="O409" s="6"/>
      <c r="Q409" s="19"/>
      <c r="AF409" s="6"/>
      <c r="AG409" s="10"/>
    </row>
    <row r="410" ht="13.5" customHeight="1">
      <c r="E410" s="3"/>
      <c r="F410" s="3"/>
      <c r="O410" s="6"/>
      <c r="Q410" s="19"/>
      <c r="AF410" s="6"/>
      <c r="AG410" s="10"/>
    </row>
    <row r="411" ht="13.5" customHeight="1">
      <c r="E411" s="3"/>
      <c r="F411" s="3"/>
      <c r="O411" s="6"/>
      <c r="Q411" s="19"/>
      <c r="AF411" s="6"/>
      <c r="AG411" s="10"/>
    </row>
    <row r="412" ht="13.5" customHeight="1">
      <c r="E412" s="3"/>
      <c r="F412" s="3"/>
      <c r="O412" s="6"/>
      <c r="Q412" s="19"/>
      <c r="AF412" s="6"/>
      <c r="AG412" s="10"/>
    </row>
    <row r="413" ht="13.5" customHeight="1">
      <c r="E413" s="3"/>
      <c r="F413" s="3"/>
      <c r="O413" s="6"/>
      <c r="Q413" s="19"/>
      <c r="AF413" s="6"/>
      <c r="AG413" s="10"/>
    </row>
    <row r="414" ht="13.5" customHeight="1">
      <c r="E414" s="3"/>
      <c r="F414" s="3"/>
      <c r="O414" s="6"/>
      <c r="Q414" s="19"/>
      <c r="AF414" s="6"/>
      <c r="AG414" s="10"/>
    </row>
    <row r="415" ht="13.5" customHeight="1">
      <c r="E415" s="3"/>
      <c r="F415" s="3"/>
      <c r="O415" s="6"/>
      <c r="Q415" s="19"/>
      <c r="AF415" s="6"/>
      <c r="AG415" s="10"/>
    </row>
    <row r="416" ht="13.5" customHeight="1">
      <c r="E416" s="3"/>
      <c r="F416" s="3"/>
      <c r="O416" s="6"/>
      <c r="Q416" s="19"/>
      <c r="AF416" s="6"/>
      <c r="AG416" s="10"/>
    </row>
    <row r="417" ht="13.5" customHeight="1">
      <c r="E417" s="3"/>
      <c r="F417" s="3"/>
      <c r="O417" s="6"/>
      <c r="Q417" s="19"/>
      <c r="AF417" s="6"/>
      <c r="AG417" s="10"/>
    </row>
    <row r="418" ht="13.5" customHeight="1">
      <c r="E418" s="3"/>
      <c r="F418" s="3"/>
      <c r="O418" s="6"/>
      <c r="Q418" s="19"/>
      <c r="AF418" s="6"/>
      <c r="AG418" s="10"/>
    </row>
    <row r="419" ht="13.5" customHeight="1">
      <c r="E419" s="3"/>
      <c r="F419" s="3"/>
      <c r="O419" s="6"/>
      <c r="Q419" s="19"/>
      <c r="AF419" s="6"/>
      <c r="AG419" s="10"/>
    </row>
    <row r="420" ht="13.5" customHeight="1">
      <c r="E420" s="3"/>
      <c r="F420" s="3"/>
      <c r="O420" s="6"/>
      <c r="Q420" s="19"/>
      <c r="AF420" s="6"/>
      <c r="AG420" s="10"/>
    </row>
    <row r="421" ht="13.5" customHeight="1">
      <c r="E421" s="3"/>
      <c r="F421" s="3"/>
      <c r="O421" s="6"/>
      <c r="Q421" s="19"/>
      <c r="AF421" s="6"/>
      <c r="AG421" s="10"/>
    </row>
    <row r="422" ht="13.5" customHeight="1">
      <c r="E422" s="3"/>
      <c r="F422" s="3"/>
      <c r="O422" s="6"/>
      <c r="Q422" s="19"/>
      <c r="AF422" s="6"/>
      <c r="AG422" s="10"/>
    </row>
    <row r="423" ht="13.5" customHeight="1">
      <c r="E423" s="3"/>
      <c r="F423" s="3"/>
      <c r="O423" s="6"/>
      <c r="Q423" s="19"/>
      <c r="AF423" s="6"/>
      <c r="AG423" s="10"/>
    </row>
    <row r="424" ht="13.5" customHeight="1">
      <c r="E424" s="3"/>
      <c r="F424" s="3"/>
      <c r="O424" s="6"/>
      <c r="Q424" s="19"/>
      <c r="AF424" s="6"/>
      <c r="AG424" s="10"/>
    </row>
    <row r="425" ht="13.5" customHeight="1">
      <c r="E425" s="3"/>
      <c r="F425" s="3"/>
      <c r="O425" s="6"/>
      <c r="Q425" s="19"/>
      <c r="AF425" s="6"/>
      <c r="AG425" s="10"/>
    </row>
    <row r="426" ht="13.5" customHeight="1">
      <c r="E426" s="3"/>
      <c r="F426" s="3"/>
      <c r="O426" s="6"/>
      <c r="Q426" s="19"/>
      <c r="AF426" s="6"/>
      <c r="AG426" s="10"/>
    </row>
    <row r="427" ht="13.5" customHeight="1">
      <c r="E427" s="3"/>
      <c r="F427" s="3"/>
      <c r="O427" s="6"/>
      <c r="Q427" s="19"/>
      <c r="AF427" s="6"/>
      <c r="AG427" s="10"/>
    </row>
    <row r="428" ht="13.5" customHeight="1">
      <c r="E428" s="3"/>
      <c r="F428" s="3"/>
      <c r="O428" s="6"/>
      <c r="Q428" s="19"/>
      <c r="AF428" s="6"/>
      <c r="AG428" s="10"/>
    </row>
    <row r="429" ht="13.5" customHeight="1">
      <c r="E429" s="3"/>
      <c r="F429" s="3"/>
      <c r="O429" s="6"/>
      <c r="Q429" s="19"/>
      <c r="AF429" s="6"/>
      <c r="AG429" s="10"/>
    </row>
    <row r="430" ht="13.5" customHeight="1">
      <c r="E430" s="3"/>
      <c r="F430" s="3"/>
      <c r="O430" s="6"/>
      <c r="Q430" s="19"/>
      <c r="AF430" s="6"/>
      <c r="AG430" s="10"/>
    </row>
    <row r="431" ht="13.5" customHeight="1">
      <c r="E431" s="3"/>
      <c r="F431" s="3"/>
      <c r="O431" s="6"/>
      <c r="Q431" s="19"/>
      <c r="AF431" s="6"/>
      <c r="AG431" s="10"/>
    </row>
    <row r="432" ht="13.5" customHeight="1">
      <c r="E432" s="3"/>
      <c r="F432" s="3"/>
      <c r="O432" s="6"/>
      <c r="Q432" s="19"/>
      <c r="AF432" s="6"/>
      <c r="AG432" s="10"/>
    </row>
    <row r="433" ht="13.5" customHeight="1">
      <c r="E433" s="3"/>
      <c r="F433" s="3"/>
      <c r="O433" s="6"/>
      <c r="Q433" s="19"/>
      <c r="AF433" s="6"/>
      <c r="AG433" s="10"/>
    </row>
    <row r="434" ht="13.5" customHeight="1">
      <c r="E434" s="3"/>
      <c r="F434" s="3"/>
      <c r="O434" s="6"/>
      <c r="Q434" s="19"/>
      <c r="AF434" s="6"/>
      <c r="AG434" s="10"/>
    </row>
    <row r="435" ht="13.5" customHeight="1">
      <c r="E435" s="3"/>
      <c r="F435" s="3"/>
      <c r="O435" s="6"/>
      <c r="Q435" s="19"/>
      <c r="AF435" s="6"/>
      <c r="AG435" s="10"/>
    </row>
    <row r="436" ht="13.5" customHeight="1">
      <c r="E436" s="3"/>
      <c r="F436" s="3"/>
      <c r="O436" s="6"/>
      <c r="Q436" s="19"/>
      <c r="AF436" s="6"/>
      <c r="AG436" s="10"/>
    </row>
    <row r="437" ht="13.5" customHeight="1">
      <c r="E437" s="3"/>
      <c r="F437" s="3"/>
      <c r="O437" s="6"/>
      <c r="Q437" s="19"/>
      <c r="AF437" s="6"/>
      <c r="AG437" s="10"/>
    </row>
    <row r="438" ht="13.5" customHeight="1">
      <c r="E438" s="3"/>
      <c r="F438" s="3"/>
      <c r="O438" s="6"/>
      <c r="Q438" s="19"/>
      <c r="AF438" s="6"/>
      <c r="AG438" s="10"/>
    </row>
    <row r="439" ht="13.5" customHeight="1">
      <c r="E439" s="3"/>
      <c r="F439" s="3"/>
      <c r="O439" s="6"/>
      <c r="Q439" s="19"/>
      <c r="AF439" s="6"/>
      <c r="AG439" s="10"/>
    </row>
    <row r="440" ht="13.5" customHeight="1">
      <c r="E440" s="3"/>
      <c r="F440" s="3"/>
      <c r="O440" s="6"/>
      <c r="Q440" s="19"/>
      <c r="AF440" s="6"/>
      <c r="AG440" s="10"/>
    </row>
    <row r="441" ht="13.5" customHeight="1">
      <c r="E441" s="3"/>
      <c r="F441" s="3"/>
      <c r="O441" s="6"/>
      <c r="Q441" s="19"/>
      <c r="AF441" s="6"/>
      <c r="AG441" s="10"/>
    </row>
    <row r="442" ht="13.5" customHeight="1">
      <c r="E442" s="3"/>
      <c r="F442" s="3"/>
      <c r="O442" s="6"/>
      <c r="Q442" s="19"/>
      <c r="AF442" s="6"/>
      <c r="AG442" s="10"/>
    </row>
    <row r="443" ht="13.5" customHeight="1">
      <c r="E443" s="3"/>
      <c r="F443" s="3"/>
      <c r="O443" s="6"/>
      <c r="Q443" s="19"/>
      <c r="AF443" s="6"/>
      <c r="AG443" s="10"/>
    </row>
    <row r="444" ht="13.5" customHeight="1">
      <c r="E444" s="3"/>
      <c r="F444" s="3"/>
      <c r="O444" s="6"/>
      <c r="Q444" s="19"/>
      <c r="AF444" s="6"/>
      <c r="AG444" s="10"/>
    </row>
    <row r="445" ht="13.5" customHeight="1">
      <c r="E445" s="3"/>
      <c r="F445" s="3"/>
      <c r="O445" s="6"/>
      <c r="Q445" s="19"/>
      <c r="AF445" s="6"/>
      <c r="AG445" s="10"/>
    </row>
    <row r="446" ht="13.5" customHeight="1">
      <c r="E446" s="3"/>
      <c r="F446" s="3"/>
      <c r="O446" s="6"/>
      <c r="Q446" s="19"/>
      <c r="AF446" s="6"/>
      <c r="AG446" s="10"/>
    </row>
    <row r="447" ht="13.5" customHeight="1">
      <c r="E447" s="3"/>
      <c r="F447" s="3"/>
      <c r="O447" s="6"/>
      <c r="Q447" s="19"/>
      <c r="AF447" s="6"/>
      <c r="AG447" s="10"/>
    </row>
    <row r="448" ht="13.5" customHeight="1">
      <c r="E448" s="3"/>
      <c r="F448" s="3"/>
      <c r="O448" s="6"/>
      <c r="Q448" s="19"/>
      <c r="AF448" s="6"/>
      <c r="AG448" s="10"/>
    </row>
    <row r="449" ht="13.5" customHeight="1">
      <c r="E449" s="3"/>
      <c r="F449" s="3"/>
      <c r="O449" s="6"/>
      <c r="Q449" s="19"/>
      <c r="AF449" s="6"/>
      <c r="AG449" s="10"/>
    </row>
    <row r="450" ht="13.5" customHeight="1">
      <c r="E450" s="3"/>
      <c r="F450" s="3"/>
      <c r="O450" s="6"/>
      <c r="Q450" s="19"/>
      <c r="AF450" s="6"/>
      <c r="AG450" s="10"/>
    </row>
    <row r="451" ht="13.5" customHeight="1">
      <c r="E451" s="3"/>
      <c r="F451" s="3"/>
      <c r="O451" s="6"/>
      <c r="Q451" s="19"/>
      <c r="AF451" s="6"/>
      <c r="AG451" s="10"/>
    </row>
    <row r="452" ht="13.5" customHeight="1">
      <c r="E452" s="3"/>
      <c r="F452" s="3"/>
      <c r="O452" s="6"/>
      <c r="Q452" s="19"/>
      <c r="AF452" s="6"/>
      <c r="AG452" s="10"/>
    </row>
    <row r="453" ht="13.5" customHeight="1">
      <c r="E453" s="3"/>
      <c r="F453" s="3"/>
      <c r="O453" s="6"/>
      <c r="Q453" s="19"/>
      <c r="AF453" s="6"/>
      <c r="AG453" s="10"/>
    </row>
    <row r="454" ht="13.5" customHeight="1">
      <c r="E454" s="3"/>
      <c r="F454" s="3"/>
      <c r="O454" s="6"/>
      <c r="Q454" s="19"/>
      <c r="AF454" s="6"/>
      <c r="AG454" s="10"/>
    </row>
    <row r="455" ht="13.5" customHeight="1">
      <c r="E455" s="3"/>
      <c r="F455" s="3"/>
      <c r="O455" s="6"/>
      <c r="Q455" s="19"/>
      <c r="AF455" s="6"/>
      <c r="AG455" s="10"/>
    </row>
    <row r="456" ht="13.5" customHeight="1">
      <c r="E456" s="3"/>
      <c r="F456" s="3"/>
      <c r="O456" s="6"/>
      <c r="Q456" s="19"/>
      <c r="AF456" s="6"/>
      <c r="AG456" s="10"/>
    </row>
    <row r="457" ht="13.5" customHeight="1">
      <c r="E457" s="3"/>
      <c r="F457" s="3"/>
      <c r="O457" s="6"/>
      <c r="Q457" s="19"/>
      <c r="AF457" s="6"/>
      <c r="AG457" s="10"/>
    </row>
    <row r="458" ht="13.5" customHeight="1">
      <c r="E458" s="3"/>
      <c r="F458" s="3"/>
      <c r="O458" s="6"/>
      <c r="Q458" s="19"/>
      <c r="AF458" s="6"/>
      <c r="AG458" s="10"/>
    </row>
    <row r="459" ht="13.5" customHeight="1">
      <c r="E459" s="3"/>
      <c r="F459" s="3"/>
      <c r="O459" s="6"/>
      <c r="Q459" s="19"/>
      <c r="AF459" s="6"/>
      <c r="AG459" s="10"/>
    </row>
    <row r="460" ht="13.5" customHeight="1">
      <c r="E460" s="3"/>
      <c r="F460" s="3"/>
      <c r="O460" s="6"/>
      <c r="Q460" s="19"/>
      <c r="AF460" s="6"/>
      <c r="AG460" s="10"/>
    </row>
    <row r="461" ht="13.5" customHeight="1">
      <c r="E461" s="3"/>
      <c r="F461" s="3"/>
      <c r="O461" s="6"/>
      <c r="Q461" s="19"/>
      <c r="AF461" s="6"/>
      <c r="AG461" s="10"/>
    </row>
    <row r="462" ht="13.5" customHeight="1">
      <c r="E462" s="3"/>
      <c r="F462" s="3"/>
      <c r="O462" s="6"/>
      <c r="Q462" s="19"/>
      <c r="AF462" s="6"/>
      <c r="AG462" s="10"/>
    </row>
    <row r="463" ht="13.5" customHeight="1">
      <c r="E463" s="3"/>
      <c r="F463" s="3"/>
      <c r="O463" s="6"/>
      <c r="Q463" s="19"/>
      <c r="AF463" s="6"/>
      <c r="AG463" s="10"/>
    </row>
    <row r="464" ht="13.5" customHeight="1">
      <c r="E464" s="3"/>
      <c r="F464" s="3"/>
      <c r="O464" s="6"/>
      <c r="Q464" s="19"/>
      <c r="AF464" s="6"/>
      <c r="AG464" s="10"/>
    </row>
    <row r="465" ht="13.5" customHeight="1">
      <c r="E465" s="3"/>
      <c r="F465" s="3"/>
      <c r="O465" s="6"/>
      <c r="Q465" s="19"/>
      <c r="AF465" s="6"/>
      <c r="AG465" s="10"/>
    </row>
    <row r="466" ht="13.5" customHeight="1">
      <c r="E466" s="3"/>
      <c r="F466" s="3"/>
      <c r="O466" s="6"/>
      <c r="Q466" s="19"/>
      <c r="AF466" s="6"/>
      <c r="AG466" s="10"/>
    </row>
    <row r="467" ht="13.5" customHeight="1">
      <c r="E467" s="3"/>
      <c r="F467" s="3"/>
      <c r="O467" s="6"/>
      <c r="Q467" s="19"/>
      <c r="AF467" s="6"/>
      <c r="AG467" s="10"/>
    </row>
    <row r="468" ht="13.5" customHeight="1">
      <c r="E468" s="3"/>
      <c r="F468" s="3"/>
      <c r="O468" s="6"/>
      <c r="Q468" s="19"/>
      <c r="AF468" s="6"/>
      <c r="AG468" s="10"/>
    </row>
    <row r="469" ht="13.5" customHeight="1">
      <c r="E469" s="3"/>
      <c r="F469" s="3"/>
      <c r="O469" s="6"/>
      <c r="Q469" s="19"/>
      <c r="AF469" s="6"/>
      <c r="AG469" s="10"/>
    </row>
    <row r="470" ht="13.5" customHeight="1">
      <c r="E470" s="3"/>
      <c r="F470" s="3"/>
      <c r="O470" s="6"/>
      <c r="Q470" s="19"/>
      <c r="AF470" s="6"/>
      <c r="AG470" s="10"/>
    </row>
    <row r="471" ht="13.5" customHeight="1">
      <c r="E471" s="3"/>
      <c r="F471" s="3"/>
      <c r="O471" s="6"/>
      <c r="Q471" s="19"/>
      <c r="AF471" s="6"/>
      <c r="AG471" s="10"/>
    </row>
    <row r="472" ht="13.5" customHeight="1">
      <c r="E472" s="3"/>
      <c r="F472" s="3"/>
      <c r="O472" s="6"/>
      <c r="Q472" s="19"/>
      <c r="AF472" s="6"/>
      <c r="AG472" s="10"/>
    </row>
    <row r="473" ht="13.5" customHeight="1">
      <c r="E473" s="3"/>
      <c r="F473" s="3"/>
      <c r="O473" s="6"/>
      <c r="Q473" s="19"/>
      <c r="AF473" s="6"/>
      <c r="AG473" s="10"/>
    </row>
    <row r="474" ht="13.5" customHeight="1">
      <c r="E474" s="3"/>
      <c r="F474" s="3"/>
      <c r="O474" s="6"/>
      <c r="Q474" s="19"/>
      <c r="AF474" s="6"/>
      <c r="AG474" s="10"/>
    </row>
    <row r="475" ht="13.5" customHeight="1">
      <c r="E475" s="3"/>
      <c r="F475" s="3"/>
      <c r="O475" s="6"/>
      <c r="Q475" s="19"/>
      <c r="AF475" s="6"/>
      <c r="AG475" s="10"/>
    </row>
    <row r="476" ht="13.5" customHeight="1">
      <c r="E476" s="3"/>
      <c r="F476" s="3"/>
      <c r="O476" s="6"/>
      <c r="Q476" s="19"/>
      <c r="AF476" s="6"/>
      <c r="AG476" s="10"/>
    </row>
    <row r="477" ht="13.5" customHeight="1">
      <c r="E477" s="3"/>
      <c r="F477" s="3"/>
      <c r="O477" s="6"/>
      <c r="Q477" s="19"/>
      <c r="AF477" s="6"/>
      <c r="AG477" s="10"/>
    </row>
    <row r="478" ht="13.5" customHeight="1">
      <c r="E478" s="3"/>
      <c r="F478" s="3"/>
      <c r="O478" s="6"/>
      <c r="Q478" s="19"/>
      <c r="AF478" s="6"/>
      <c r="AG478" s="10"/>
    </row>
    <row r="479" ht="13.5" customHeight="1">
      <c r="E479" s="3"/>
      <c r="F479" s="3"/>
      <c r="O479" s="6"/>
      <c r="Q479" s="19"/>
      <c r="AF479" s="6"/>
      <c r="AG479" s="10"/>
    </row>
    <row r="480" ht="13.5" customHeight="1">
      <c r="E480" s="3"/>
      <c r="F480" s="3"/>
      <c r="O480" s="6"/>
      <c r="Q480" s="19"/>
      <c r="AF480" s="6"/>
      <c r="AG480" s="10"/>
    </row>
    <row r="481" ht="13.5" customHeight="1">
      <c r="E481" s="3"/>
      <c r="F481" s="3"/>
      <c r="O481" s="6"/>
      <c r="Q481" s="19"/>
      <c r="AF481" s="6"/>
      <c r="AG481" s="10"/>
    </row>
    <row r="482" ht="13.5" customHeight="1">
      <c r="E482" s="3"/>
      <c r="F482" s="3"/>
      <c r="O482" s="6"/>
      <c r="Q482" s="19"/>
      <c r="AF482" s="6"/>
      <c r="AG482" s="10"/>
    </row>
    <row r="483" ht="13.5" customHeight="1">
      <c r="E483" s="3"/>
      <c r="F483" s="3"/>
      <c r="O483" s="6"/>
      <c r="Q483" s="19"/>
      <c r="AF483" s="6"/>
      <c r="AG483" s="10"/>
    </row>
    <row r="484" ht="13.5" customHeight="1">
      <c r="E484" s="3"/>
      <c r="F484" s="3"/>
      <c r="O484" s="6"/>
      <c r="Q484" s="19"/>
      <c r="AF484" s="6"/>
      <c r="AG484" s="10"/>
    </row>
    <row r="485" ht="13.5" customHeight="1">
      <c r="E485" s="3"/>
      <c r="F485" s="3"/>
      <c r="O485" s="6"/>
      <c r="Q485" s="19"/>
      <c r="AF485" s="6"/>
      <c r="AG485" s="10"/>
    </row>
    <row r="486" ht="13.5" customHeight="1">
      <c r="E486" s="3"/>
      <c r="F486" s="3"/>
      <c r="O486" s="6"/>
      <c r="Q486" s="19"/>
      <c r="AF486" s="6"/>
      <c r="AG486" s="10"/>
    </row>
    <row r="487" ht="13.5" customHeight="1">
      <c r="E487" s="3"/>
      <c r="F487" s="3"/>
      <c r="O487" s="6"/>
      <c r="Q487" s="19"/>
      <c r="AF487" s="6"/>
      <c r="AG487" s="10"/>
    </row>
    <row r="488" ht="13.5" customHeight="1">
      <c r="E488" s="3"/>
      <c r="F488" s="3"/>
      <c r="O488" s="6"/>
      <c r="Q488" s="19"/>
      <c r="AF488" s="6"/>
      <c r="AG488" s="10"/>
    </row>
    <row r="489" ht="13.5" customHeight="1">
      <c r="E489" s="3"/>
      <c r="F489" s="3"/>
      <c r="O489" s="6"/>
      <c r="Q489" s="19"/>
      <c r="AF489" s="6"/>
      <c r="AG489" s="10"/>
    </row>
    <row r="490" ht="13.5" customHeight="1">
      <c r="E490" s="3"/>
      <c r="F490" s="3"/>
      <c r="O490" s="6"/>
      <c r="Q490" s="19"/>
      <c r="AF490" s="6"/>
      <c r="AG490" s="10"/>
    </row>
    <row r="491" ht="13.5" customHeight="1">
      <c r="E491" s="3"/>
      <c r="F491" s="3"/>
      <c r="O491" s="6"/>
      <c r="Q491" s="19"/>
      <c r="AF491" s="6"/>
      <c r="AG491" s="10"/>
    </row>
    <row r="492" ht="13.5" customHeight="1">
      <c r="E492" s="3"/>
      <c r="F492" s="3"/>
      <c r="O492" s="6"/>
      <c r="Q492" s="19"/>
      <c r="AF492" s="6"/>
      <c r="AG492" s="10"/>
    </row>
    <row r="493" ht="13.5" customHeight="1">
      <c r="E493" s="3"/>
      <c r="F493" s="3"/>
      <c r="O493" s="6"/>
      <c r="Q493" s="19"/>
      <c r="AF493" s="6"/>
      <c r="AG493" s="10"/>
    </row>
    <row r="494" ht="13.5" customHeight="1">
      <c r="E494" s="3"/>
      <c r="F494" s="3"/>
      <c r="O494" s="6"/>
      <c r="Q494" s="19"/>
      <c r="AF494" s="6"/>
      <c r="AG494" s="10"/>
    </row>
    <row r="495" ht="13.5" customHeight="1">
      <c r="E495" s="3"/>
      <c r="F495" s="3"/>
      <c r="O495" s="6"/>
      <c r="Q495" s="19"/>
      <c r="AF495" s="6"/>
      <c r="AG495" s="10"/>
    </row>
    <row r="496" ht="13.5" customHeight="1">
      <c r="E496" s="3"/>
      <c r="F496" s="3"/>
      <c r="O496" s="6"/>
      <c r="Q496" s="19"/>
      <c r="AF496" s="6"/>
      <c r="AG496" s="10"/>
    </row>
    <row r="497" ht="13.5" customHeight="1">
      <c r="E497" s="3"/>
      <c r="F497" s="3"/>
      <c r="O497" s="6"/>
      <c r="Q497" s="19"/>
      <c r="AF497" s="6"/>
      <c r="AG497" s="10"/>
    </row>
    <row r="498" ht="13.5" customHeight="1">
      <c r="E498" s="3"/>
      <c r="F498" s="3"/>
      <c r="O498" s="6"/>
      <c r="Q498" s="19"/>
      <c r="AF498" s="6"/>
      <c r="AG498" s="10"/>
    </row>
    <row r="499" ht="13.5" customHeight="1">
      <c r="E499" s="3"/>
      <c r="F499" s="3"/>
      <c r="O499" s="6"/>
      <c r="Q499" s="19"/>
      <c r="AF499" s="6"/>
      <c r="AG499" s="10"/>
    </row>
    <row r="500" ht="13.5" customHeight="1">
      <c r="E500" s="3"/>
      <c r="F500" s="3"/>
      <c r="O500" s="6"/>
      <c r="Q500" s="19"/>
      <c r="AF500" s="6"/>
      <c r="AG500" s="10"/>
    </row>
    <row r="501" ht="13.5" customHeight="1">
      <c r="E501" s="3"/>
      <c r="F501" s="3"/>
      <c r="O501" s="6"/>
      <c r="Q501" s="19"/>
      <c r="AF501" s="6"/>
      <c r="AG501" s="10"/>
    </row>
    <row r="502" ht="13.5" customHeight="1">
      <c r="E502" s="3"/>
      <c r="F502" s="3"/>
      <c r="O502" s="6"/>
      <c r="Q502" s="19"/>
      <c r="AF502" s="6"/>
      <c r="AG502" s="10"/>
    </row>
    <row r="503" ht="13.5" customHeight="1">
      <c r="E503" s="3"/>
      <c r="F503" s="3"/>
      <c r="O503" s="6"/>
      <c r="Q503" s="19"/>
      <c r="AF503" s="6"/>
      <c r="AG503" s="10"/>
    </row>
    <row r="504" ht="13.5" customHeight="1">
      <c r="E504" s="3"/>
      <c r="F504" s="3"/>
      <c r="O504" s="6"/>
      <c r="Q504" s="19"/>
      <c r="AF504" s="6"/>
      <c r="AG504" s="10"/>
    </row>
    <row r="505" ht="13.5" customHeight="1">
      <c r="E505" s="3"/>
      <c r="F505" s="3"/>
      <c r="O505" s="6"/>
      <c r="Q505" s="19"/>
      <c r="AF505" s="6"/>
      <c r="AG505" s="10"/>
    </row>
    <row r="506" ht="13.5" customHeight="1">
      <c r="E506" s="3"/>
      <c r="F506" s="3"/>
      <c r="O506" s="6"/>
      <c r="Q506" s="19"/>
      <c r="AF506" s="6"/>
      <c r="AG506" s="10"/>
    </row>
    <row r="507" ht="13.5" customHeight="1">
      <c r="E507" s="3"/>
      <c r="F507" s="3"/>
      <c r="O507" s="6"/>
      <c r="Q507" s="19"/>
      <c r="AF507" s="6"/>
      <c r="AG507" s="10"/>
    </row>
    <row r="508" ht="13.5" customHeight="1">
      <c r="E508" s="3"/>
      <c r="F508" s="3"/>
      <c r="O508" s="6"/>
      <c r="Q508" s="19"/>
      <c r="AF508" s="6"/>
      <c r="AG508" s="10"/>
    </row>
    <row r="509" ht="13.5" customHeight="1">
      <c r="E509" s="3"/>
      <c r="F509" s="3"/>
      <c r="O509" s="6"/>
      <c r="Q509" s="19"/>
      <c r="AF509" s="6"/>
      <c r="AG509" s="10"/>
    </row>
    <row r="510" ht="13.5" customHeight="1">
      <c r="E510" s="3"/>
      <c r="F510" s="3"/>
      <c r="O510" s="6"/>
      <c r="Q510" s="19"/>
      <c r="AF510" s="6"/>
      <c r="AG510" s="10"/>
    </row>
    <row r="511" ht="13.5" customHeight="1">
      <c r="E511" s="3"/>
      <c r="F511" s="3"/>
      <c r="O511" s="6"/>
      <c r="Q511" s="19"/>
      <c r="AF511" s="6"/>
      <c r="AG511" s="10"/>
    </row>
    <row r="512" ht="13.5" customHeight="1">
      <c r="E512" s="3"/>
      <c r="F512" s="3"/>
      <c r="O512" s="6"/>
      <c r="Q512" s="19"/>
      <c r="AF512" s="6"/>
      <c r="AG512" s="10"/>
    </row>
    <row r="513" ht="13.5" customHeight="1">
      <c r="E513" s="3"/>
      <c r="F513" s="3"/>
      <c r="O513" s="6"/>
      <c r="Q513" s="19"/>
      <c r="AF513" s="6"/>
      <c r="AG513" s="10"/>
    </row>
    <row r="514" ht="13.5" customHeight="1">
      <c r="E514" s="3"/>
      <c r="F514" s="3"/>
      <c r="O514" s="6"/>
      <c r="Q514" s="19"/>
      <c r="AF514" s="6"/>
      <c r="AG514" s="10"/>
    </row>
    <row r="515" ht="13.5" customHeight="1">
      <c r="E515" s="3"/>
      <c r="F515" s="3"/>
      <c r="O515" s="6"/>
      <c r="Q515" s="19"/>
      <c r="AF515" s="6"/>
      <c r="AG515" s="10"/>
    </row>
    <row r="516" ht="13.5" customHeight="1">
      <c r="E516" s="3"/>
      <c r="F516" s="3"/>
      <c r="O516" s="6"/>
      <c r="Q516" s="19"/>
      <c r="AF516" s="6"/>
      <c r="AG516" s="10"/>
    </row>
    <row r="517" ht="13.5" customHeight="1">
      <c r="E517" s="3"/>
      <c r="F517" s="3"/>
      <c r="O517" s="6"/>
      <c r="Q517" s="19"/>
      <c r="AF517" s="6"/>
      <c r="AG517" s="10"/>
    </row>
    <row r="518" ht="13.5" customHeight="1">
      <c r="E518" s="3"/>
      <c r="F518" s="3"/>
      <c r="O518" s="6"/>
      <c r="Q518" s="19"/>
      <c r="AF518" s="6"/>
      <c r="AG518" s="10"/>
    </row>
    <row r="519" ht="13.5" customHeight="1">
      <c r="E519" s="3"/>
      <c r="F519" s="3"/>
      <c r="O519" s="6"/>
      <c r="Q519" s="19"/>
      <c r="AF519" s="6"/>
      <c r="AG519" s="10"/>
    </row>
    <row r="520" ht="13.5" customHeight="1">
      <c r="E520" s="3"/>
      <c r="F520" s="3"/>
      <c r="O520" s="6"/>
      <c r="Q520" s="19"/>
      <c r="AF520" s="6"/>
      <c r="AG520" s="10"/>
    </row>
    <row r="521" ht="13.5" customHeight="1">
      <c r="E521" s="3"/>
      <c r="F521" s="3"/>
      <c r="O521" s="6"/>
      <c r="Q521" s="19"/>
      <c r="AF521" s="6"/>
      <c r="AG521" s="10"/>
    </row>
    <row r="522" ht="13.5" customHeight="1">
      <c r="E522" s="3"/>
      <c r="F522" s="3"/>
      <c r="O522" s="6"/>
      <c r="Q522" s="19"/>
      <c r="AF522" s="6"/>
      <c r="AG522" s="10"/>
    </row>
    <row r="523" ht="13.5" customHeight="1">
      <c r="E523" s="3"/>
      <c r="F523" s="3"/>
      <c r="O523" s="6"/>
      <c r="Q523" s="19"/>
      <c r="AF523" s="6"/>
      <c r="AG523" s="10"/>
    </row>
    <row r="524" ht="13.5" customHeight="1">
      <c r="E524" s="3"/>
      <c r="F524" s="3"/>
      <c r="O524" s="6"/>
      <c r="Q524" s="19"/>
      <c r="AF524" s="6"/>
      <c r="AG524" s="10"/>
    </row>
    <row r="525" ht="13.5" customHeight="1">
      <c r="E525" s="3"/>
      <c r="F525" s="3"/>
      <c r="O525" s="6"/>
      <c r="Q525" s="19"/>
      <c r="AF525" s="6"/>
      <c r="AG525" s="10"/>
    </row>
    <row r="526" ht="13.5" customHeight="1">
      <c r="E526" s="3"/>
      <c r="F526" s="3"/>
      <c r="O526" s="6"/>
      <c r="Q526" s="19"/>
      <c r="AF526" s="6"/>
      <c r="AG526" s="10"/>
    </row>
    <row r="527" ht="13.5" customHeight="1">
      <c r="E527" s="3"/>
      <c r="F527" s="3"/>
      <c r="O527" s="6"/>
      <c r="Q527" s="19"/>
      <c r="AF527" s="6"/>
      <c r="AG527" s="10"/>
    </row>
    <row r="528" ht="13.5" customHeight="1">
      <c r="E528" s="3"/>
      <c r="F528" s="3"/>
      <c r="O528" s="6"/>
      <c r="Q528" s="19"/>
      <c r="AF528" s="6"/>
      <c r="AG528" s="10"/>
    </row>
    <row r="529" ht="13.5" customHeight="1">
      <c r="E529" s="3"/>
      <c r="F529" s="3"/>
      <c r="O529" s="6"/>
      <c r="Q529" s="19"/>
      <c r="AF529" s="6"/>
      <c r="AG529" s="10"/>
    </row>
    <row r="530" ht="13.5" customHeight="1">
      <c r="E530" s="3"/>
      <c r="F530" s="3"/>
      <c r="O530" s="6"/>
      <c r="Q530" s="19"/>
      <c r="AF530" s="6"/>
      <c r="AG530" s="10"/>
    </row>
    <row r="531" ht="13.5" customHeight="1">
      <c r="E531" s="3"/>
      <c r="F531" s="3"/>
      <c r="O531" s="6"/>
      <c r="Q531" s="19"/>
      <c r="AF531" s="6"/>
      <c r="AG531" s="10"/>
    </row>
    <row r="532" ht="13.5" customHeight="1">
      <c r="E532" s="3"/>
      <c r="F532" s="3"/>
      <c r="O532" s="6"/>
      <c r="Q532" s="19"/>
      <c r="AF532" s="6"/>
      <c r="AG532" s="10"/>
    </row>
    <row r="533" ht="13.5" customHeight="1">
      <c r="E533" s="3"/>
      <c r="F533" s="3"/>
      <c r="O533" s="6"/>
      <c r="Q533" s="19"/>
      <c r="AF533" s="6"/>
      <c r="AG533" s="10"/>
    </row>
    <row r="534" ht="13.5" customHeight="1">
      <c r="E534" s="3"/>
      <c r="F534" s="3"/>
      <c r="O534" s="6"/>
      <c r="Q534" s="19"/>
      <c r="AF534" s="6"/>
      <c r="AG534" s="10"/>
    </row>
    <row r="535" ht="13.5" customHeight="1">
      <c r="E535" s="3"/>
      <c r="F535" s="3"/>
      <c r="O535" s="6"/>
      <c r="Q535" s="19"/>
      <c r="AF535" s="6"/>
      <c r="AG535" s="10"/>
    </row>
    <row r="536" ht="13.5" customHeight="1">
      <c r="E536" s="3"/>
      <c r="F536" s="3"/>
      <c r="O536" s="6"/>
      <c r="Q536" s="19"/>
      <c r="AF536" s="6"/>
      <c r="AG536" s="10"/>
    </row>
    <row r="537" ht="13.5" customHeight="1">
      <c r="E537" s="3"/>
      <c r="F537" s="3"/>
      <c r="O537" s="6"/>
      <c r="Q537" s="19"/>
      <c r="AF537" s="6"/>
      <c r="AG537" s="10"/>
    </row>
    <row r="538" ht="13.5" customHeight="1">
      <c r="E538" s="3"/>
      <c r="F538" s="3"/>
      <c r="O538" s="6"/>
      <c r="Q538" s="19"/>
      <c r="AF538" s="6"/>
      <c r="AG538" s="10"/>
    </row>
    <row r="539" ht="13.5" customHeight="1">
      <c r="E539" s="3"/>
      <c r="F539" s="3"/>
      <c r="O539" s="6"/>
      <c r="Q539" s="19"/>
      <c r="AF539" s="6"/>
      <c r="AG539" s="10"/>
    </row>
    <row r="540" ht="13.5" customHeight="1">
      <c r="E540" s="3"/>
      <c r="F540" s="3"/>
      <c r="O540" s="6"/>
      <c r="Q540" s="19"/>
      <c r="AF540" s="6"/>
      <c r="AG540" s="10"/>
    </row>
    <row r="541" ht="13.5" customHeight="1">
      <c r="E541" s="3"/>
      <c r="F541" s="3"/>
      <c r="O541" s="6"/>
      <c r="Q541" s="19"/>
      <c r="AF541" s="6"/>
      <c r="AG541" s="10"/>
    </row>
    <row r="542" ht="13.5" customHeight="1">
      <c r="E542" s="3"/>
      <c r="F542" s="3"/>
      <c r="O542" s="6"/>
      <c r="Q542" s="19"/>
      <c r="AF542" s="6"/>
      <c r="AG542" s="10"/>
    </row>
    <row r="543" ht="13.5" customHeight="1">
      <c r="E543" s="3"/>
      <c r="F543" s="3"/>
      <c r="O543" s="6"/>
      <c r="Q543" s="19"/>
      <c r="AF543" s="6"/>
      <c r="AG543" s="10"/>
    </row>
    <row r="544" ht="13.5" customHeight="1">
      <c r="E544" s="3"/>
      <c r="F544" s="3"/>
      <c r="O544" s="6"/>
      <c r="Q544" s="19"/>
      <c r="AF544" s="6"/>
      <c r="AG544" s="10"/>
    </row>
    <row r="545" ht="13.5" customHeight="1">
      <c r="E545" s="3"/>
      <c r="F545" s="3"/>
      <c r="O545" s="6"/>
      <c r="Q545" s="19"/>
      <c r="AF545" s="6"/>
      <c r="AG545" s="10"/>
    </row>
    <row r="546" ht="13.5" customHeight="1">
      <c r="E546" s="3"/>
      <c r="F546" s="3"/>
      <c r="O546" s="6"/>
      <c r="Q546" s="19"/>
      <c r="AF546" s="6"/>
      <c r="AG546" s="10"/>
    </row>
    <row r="547" ht="13.5" customHeight="1">
      <c r="E547" s="3"/>
      <c r="F547" s="3"/>
      <c r="O547" s="6"/>
      <c r="Q547" s="19"/>
      <c r="AF547" s="6"/>
      <c r="AG547" s="10"/>
    </row>
    <row r="548" ht="13.5" customHeight="1">
      <c r="E548" s="3"/>
      <c r="F548" s="3"/>
      <c r="O548" s="6"/>
      <c r="Q548" s="19"/>
      <c r="AF548" s="6"/>
      <c r="AG548" s="10"/>
    </row>
    <row r="549" ht="13.5" customHeight="1">
      <c r="E549" s="3"/>
      <c r="F549" s="3"/>
      <c r="O549" s="6"/>
      <c r="Q549" s="19"/>
      <c r="AF549" s="6"/>
      <c r="AG549" s="10"/>
    </row>
    <row r="550" ht="13.5" customHeight="1">
      <c r="E550" s="3"/>
      <c r="F550" s="3"/>
      <c r="O550" s="6"/>
      <c r="Q550" s="19"/>
      <c r="AF550" s="6"/>
      <c r="AG550" s="10"/>
    </row>
    <row r="551" ht="13.5" customHeight="1">
      <c r="E551" s="3"/>
      <c r="F551" s="3"/>
      <c r="O551" s="6"/>
      <c r="Q551" s="19"/>
      <c r="AF551" s="6"/>
      <c r="AG551" s="10"/>
    </row>
    <row r="552" ht="13.5" customHeight="1">
      <c r="E552" s="3"/>
      <c r="F552" s="3"/>
      <c r="O552" s="6"/>
      <c r="Q552" s="19"/>
      <c r="AF552" s="6"/>
      <c r="AG552" s="10"/>
    </row>
    <row r="553" ht="13.5" customHeight="1">
      <c r="E553" s="3"/>
      <c r="F553" s="3"/>
      <c r="O553" s="6"/>
      <c r="Q553" s="19"/>
      <c r="AF553" s="6"/>
      <c r="AG553" s="10"/>
    </row>
    <row r="554" ht="13.5" customHeight="1">
      <c r="E554" s="3"/>
      <c r="F554" s="3"/>
      <c r="O554" s="6"/>
      <c r="Q554" s="19"/>
      <c r="AF554" s="6"/>
      <c r="AG554" s="10"/>
    </row>
    <row r="555" ht="13.5" customHeight="1">
      <c r="E555" s="3"/>
      <c r="F555" s="3"/>
      <c r="O555" s="6"/>
      <c r="Q555" s="19"/>
      <c r="AF555" s="6"/>
      <c r="AG555" s="10"/>
    </row>
    <row r="556" ht="13.5" customHeight="1">
      <c r="E556" s="3"/>
      <c r="F556" s="3"/>
      <c r="O556" s="6"/>
      <c r="Q556" s="19"/>
      <c r="AF556" s="6"/>
      <c r="AG556" s="10"/>
    </row>
    <row r="557" ht="13.5" customHeight="1">
      <c r="E557" s="3"/>
      <c r="F557" s="3"/>
      <c r="O557" s="6"/>
      <c r="Q557" s="19"/>
      <c r="AF557" s="6"/>
      <c r="AG557" s="10"/>
    </row>
    <row r="558" ht="13.5" customHeight="1">
      <c r="E558" s="3"/>
      <c r="F558" s="3"/>
      <c r="O558" s="6"/>
      <c r="Q558" s="19"/>
      <c r="AF558" s="6"/>
      <c r="AG558" s="10"/>
    </row>
    <row r="559" ht="13.5" customHeight="1">
      <c r="E559" s="3"/>
      <c r="F559" s="3"/>
      <c r="O559" s="6"/>
      <c r="Q559" s="19"/>
      <c r="AF559" s="6"/>
      <c r="AG559" s="10"/>
    </row>
    <row r="560" ht="13.5" customHeight="1">
      <c r="E560" s="3"/>
      <c r="F560" s="3"/>
      <c r="O560" s="6"/>
      <c r="Q560" s="19"/>
      <c r="AF560" s="6"/>
      <c r="AG560" s="10"/>
    </row>
    <row r="561" ht="13.5" customHeight="1">
      <c r="E561" s="3"/>
      <c r="F561" s="3"/>
      <c r="O561" s="6"/>
      <c r="Q561" s="19"/>
      <c r="AF561" s="6"/>
      <c r="AG561" s="10"/>
    </row>
    <row r="562" ht="13.5" customHeight="1">
      <c r="E562" s="3"/>
      <c r="F562" s="3"/>
      <c r="O562" s="6"/>
      <c r="Q562" s="19"/>
      <c r="AF562" s="6"/>
      <c r="AG562" s="10"/>
    </row>
    <row r="563" ht="13.5" customHeight="1">
      <c r="E563" s="3"/>
      <c r="F563" s="3"/>
      <c r="O563" s="6"/>
      <c r="Q563" s="19"/>
      <c r="AF563" s="6"/>
      <c r="AG563" s="10"/>
    </row>
    <row r="564" ht="13.5" customHeight="1">
      <c r="E564" s="3"/>
      <c r="F564" s="3"/>
      <c r="O564" s="6"/>
      <c r="Q564" s="19"/>
      <c r="AF564" s="6"/>
      <c r="AG564" s="10"/>
    </row>
    <row r="565" ht="13.5" customHeight="1">
      <c r="E565" s="3"/>
      <c r="F565" s="3"/>
      <c r="O565" s="6"/>
      <c r="Q565" s="19"/>
      <c r="AF565" s="6"/>
      <c r="AG565" s="10"/>
    </row>
    <row r="566" ht="13.5" customHeight="1">
      <c r="E566" s="3"/>
      <c r="F566" s="3"/>
      <c r="O566" s="6"/>
      <c r="Q566" s="19"/>
      <c r="AF566" s="6"/>
      <c r="AG566" s="10"/>
    </row>
    <row r="567" ht="13.5" customHeight="1">
      <c r="E567" s="3"/>
      <c r="F567" s="3"/>
      <c r="O567" s="6"/>
      <c r="Q567" s="19"/>
      <c r="AF567" s="6"/>
      <c r="AG567" s="10"/>
    </row>
    <row r="568" ht="13.5" customHeight="1">
      <c r="E568" s="3"/>
      <c r="F568" s="3"/>
      <c r="O568" s="6"/>
      <c r="Q568" s="19"/>
      <c r="AF568" s="6"/>
      <c r="AG568" s="10"/>
    </row>
    <row r="569" ht="13.5" customHeight="1">
      <c r="E569" s="3"/>
      <c r="F569" s="3"/>
      <c r="O569" s="6"/>
      <c r="Q569" s="19"/>
      <c r="AF569" s="6"/>
      <c r="AG569" s="10"/>
    </row>
    <row r="570" ht="13.5" customHeight="1">
      <c r="E570" s="3"/>
      <c r="F570" s="3"/>
      <c r="O570" s="6"/>
      <c r="Q570" s="19"/>
      <c r="AF570" s="6"/>
      <c r="AG570" s="10"/>
    </row>
    <row r="571" ht="13.5" customHeight="1">
      <c r="E571" s="3"/>
      <c r="F571" s="3"/>
      <c r="O571" s="6"/>
      <c r="Q571" s="19"/>
      <c r="AF571" s="6"/>
      <c r="AG571" s="10"/>
    </row>
    <row r="572" ht="13.5" customHeight="1">
      <c r="E572" s="3"/>
      <c r="F572" s="3"/>
      <c r="O572" s="6"/>
      <c r="Q572" s="19"/>
      <c r="AF572" s="6"/>
      <c r="AG572" s="10"/>
    </row>
    <row r="573" ht="13.5" customHeight="1">
      <c r="E573" s="3"/>
      <c r="F573" s="3"/>
      <c r="O573" s="6"/>
      <c r="Q573" s="19"/>
      <c r="AF573" s="6"/>
      <c r="AG573" s="10"/>
    </row>
    <row r="574" ht="13.5" customHeight="1">
      <c r="E574" s="3"/>
      <c r="F574" s="3"/>
      <c r="O574" s="6"/>
      <c r="Q574" s="19"/>
      <c r="AF574" s="6"/>
      <c r="AG574" s="10"/>
    </row>
    <row r="575" ht="13.5" customHeight="1">
      <c r="E575" s="3"/>
      <c r="F575" s="3"/>
      <c r="O575" s="6"/>
      <c r="Q575" s="19"/>
      <c r="AF575" s="6"/>
      <c r="AG575" s="10"/>
    </row>
    <row r="576" ht="13.5" customHeight="1">
      <c r="E576" s="3"/>
      <c r="F576" s="3"/>
      <c r="O576" s="6"/>
      <c r="Q576" s="19"/>
      <c r="AF576" s="6"/>
      <c r="AG576" s="10"/>
    </row>
    <row r="577" ht="13.5" customHeight="1">
      <c r="E577" s="3"/>
      <c r="F577" s="3"/>
      <c r="O577" s="6"/>
      <c r="Q577" s="19"/>
      <c r="AF577" s="6"/>
      <c r="AG577" s="10"/>
    </row>
    <row r="578" ht="13.5" customHeight="1">
      <c r="E578" s="3"/>
      <c r="F578" s="3"/>
      <c r="O578" s="6"/>
      <c r="Q578" s="19"/>
      <c r="AF578" s="6"/>
      <c r="AG578" s="10"/>
    </row>
    <row r="579" ht="13.5" customHeight="1">
      <c r="E579" s="3"/>
      <c r="F579" s="3"/>
      <c r="O579" s="6"/>
      <c r="Q579" s="19"/>
      <c r="AF579" s="6"/>
      <c r="AG579" s="10"/>
    </row>
    <row r="580" ht="13.5" customHeight="1">
      <c r="E580" s="3"/>
      <c r="F580" s="3"/>
      <c r="O580" s="6"/>
      <c r="Q580" s="19"/>
      <c r="AF580" s="6"/>
      <c r="AG580" s="10"/>
    </row>
    <row r="581" ht="13.5" customHeight="1">
      <c r="E581" s="3"/>
      <c r="F581" s="3"/>
      <c r="O581" s="6"/>
      <c r="Q581" s="19"/>
      <c r="AF581" s="6"/>
      <c r="AG581" s="10"/>
    </row>
    <row r="582" ht="13.5" customHeight="1">
      <c r="E582" s="3"/>
      <c r="F582" s="3"/>
      <c r="O582" s="6"/>
      <c r="Q582" s="19"/>
      <c r="AF582" s="6"/>
      <c r="AG582" s="10"/>
    </row>
    <row r="583" ht="13.5" customHeight="1">
      <c r="E583" s="3"/>
      <c r="F583" s="3"/>
      <c r="O583" s="6"/>
      <c r="Q583" s="19"/>
      <c r="AF583" s="6"/>
      <c r="AG583" s="10"/>
    </row>
    <row r="584" ht="13.5" customHeight="1">
      <c r="E584" s="3"/>
      <c r="F584" s="3"/>
      <c r="O584" s="6"/>
      <c r="Q584" s="19"/>
      <c r="AF584" s="6"/>
      <c r="AG584" s="10"/>
    </row>
    <row r="585" ht="13.5" customHeight="1">
      <c r="E585" s="3"/>
      <c r="F585" s="3"/>
      <c r="O585" s="6"/>
      <c r="Q585" s="19"/>
      <c r="AF585" s="6"/>
      <c r="AG585" s="10"/>
    </row>
    <row r="586" ht="13.5" customHeight="1">
      <c r="E586" s="3"/>
      <c r="F586" s="3"/>
      <c r="O586" s="6"/>
      <c r="Q586" s="19"/>
      <c r="AF586" s="6"/>
      <c r="AG586" s="10"/>
    </row>
    <row r="587" ht="13.5" customHeight="1">
      <c r="E587" s="3"/>
      <c r="F587" s="3"/>
      <c r="O587" s="6"/>
      <c r="Q587" s="19"/>
      <c r="AF587" s="6"/>
      <c r="AG587" s="10"/>
    </row>
    <row r="588" ht="13.5" customHeight="1">
      <c r="E588" s="3"/>
      <c r="F588" s="3"/>
      <c r="O588" s="6"/>
      <c r="Q588" s="19"/>
      <c r="AF588" s="6"/>
      <c r="AG588" s="10"/>
    </row>
    <row r="589" ht="13.5" customHeight="1">
      <c r="E589" s="3"/>
      <c r="F589" s="3"/>
      <c r="O589" s="6"/>
      <c r="Q589" s="19"/>
      <c r="AF589" s="6"/>
      <c r="AG589" s="10"/>
    </row>
    <row r="590" ht="13.5" customHeight="1">
      <c r="E590" s="3"/>
      <c r="F590" s="3"/>
      <c r="O590" s="6"/>
      <c r="Q590" s="19"/>
      <c r="AF590" s="6"/>
      <c r="AG590" s="10"/>
    </row>
    <row r="591" ht="13.5" customHeight="1">
      <c r="E591" s="3"/>
      <c r="F591" s="3"/>
      <c r="O591" s="6"/>
      <c r="Q591" s="19"/>
      <c r="AF591" s="6"/>
      <c r="AG591" s="10"/>
    </row>
    <row r="592" ht="13.5" customHeight="1">
      <c r="E592" s="3"/>
      <c r="F592" s="3"/>
      <c r="O592" s="6"/>
      <c r="Q592" s="19"/>
      <c r="AF592" s="6"/>
      <c r="AG592" s="10"/>
    </row>
    <row r="593" ht="13.5" customHeight="1">
      <c r="E593" s="3"/>
      <c r="F593" s="3"/>
      <c r="O593" s="6"/>
      <c r="Q593" s="19"/>
      <c r="AF593" s="6"/>
      <c r="AG593" s="10"/>
    </row>
    <row r="594" ht="13.5" customHeight="1">
      <c r="E594" s="3"/>
      <c r="F594" s="3"/>
      <c r="O594" s="6"/>
      <c r="Q594" s="19"/>
      <c r="AF594" s="6"/>
      <c r="AG594" s="10"/>
    </row>
    <row r="595" ht="13.5" customHeight="1">
      <c r="E595" s="3"/>
      <c r="F595" s="3"/>
      <c r="O595" s="6"/>
      <c r="Q595" s="19"/>
      <c r="AF595" s="6"/>
      <c r="AG595" s="10"/>
    </row>
    <row r="596" ht="13.5" customHeight="1">
      <c r="E596" s="3"/>
      <c r="F596" s="3"/>
      <c r="O596" s="6"/>
      <c r="Q596" s="19"/>
      <c r="AF596" s="6"/>
      <c r="AG596" s="10"/>
    </row>
    <row r="597" ht="13.5" customHeight="1">
      <c r="E597" s="3"/>
      <c r="F597" s="3"/>
      <c r="O597" s="6"/>
      <c r="Q597" s="19"/>
      <c r="AF597" s="6"/>
      <c r="AG597" s="10"/>
    </row>
    <row r="598" ht="13.5" customHeight="1">
      <c r="E598" s="3"/>
      <c r="F598" s="3"/>
      <c r="O598" s="6"/>
      <c r="Q598" s="19"/>
      <c r="AF598" s="6"/>
      <c r="AG598" s="10"/>
    </row>
    <row r="599" ht="13.5" customHeight="1">
      <c r="E599" s="3"/>
      <c r="F599" s="3"/>
      <c r="O599" s="6"/>
      <c r="Q599" s="19"/>
      <c r="AF599" s="6"/>
      <c r="AG599" s="10"/>
    </row>
    <row r="600" ht="13.5" customHeight="1">
      <c r="E600" s="3"/>
      <c r="F600" s="3"/>
      <c r="O600" s="6"/>
      <c r="Q600" s="19"/>
      <c r="AF600" s="6"/>
      <c r="AG600" s="10"/>
    </row>
    <row r="601" ht="13.5" customHeight="1">
      <c r="E601" s="3"/>
      <c r="F601" s="3"/>
      <c r="O601" s="6"/>
      <c r="Q601" s="19"/>
      <c r="AF601" s="6"/>
      <c r="AG601" s="10"/>
    </row>
    <row r="602" ht="13.5" customHeight="1">
      <c r="E602" s="3"/>
      <c r="F602" s="3"/>
      <c r="O602" s="6"/>
      <c r="Q602" s="19"/>
      <c r="AF602" s="6"/>
      <c r="AG602" s="10"/>
    </row>
    <row r="603" ht="13.5" customHeight="1">
      <c r="E603" s="3"/>
      <c r="F603" s="3"/>
      <c r="O603" s="6"/>
      <c r="Q603" s="19"/>
      <c r="AF603" s="6"/>
      <c r="AG603" s="10"/>
    </row>
    <row r="604" ht="13.5" customHeight="1">
      <c r="E604" s="3"/>
      <c r="F604" s="3"/>
      <c r="O604" s="6"/>
      <c r="Q604" s="19"/>
      <c r="AF604" s="6"/>
      <c r="AG604" s="10"/>
    </row>
    <row r="605" ht="13.5" customHeight="1">
      <c r="E605" s="3"/>
      <c r="F605" s="3"/>
      <c r="O605" s="6"/>
      <c r="Q605" s="19"/>
      <c r="AF605" s="6"/>
      <c r="AG605" s="10"/>
    </row>
    <row r="606" ht="13.5" customHeight="1">
      <c r="E606" s="3"/>
      <c r="F606" s="3"/>
      <c r="O606" s="6"/>
      <c r="Q606" s="19"/>
      <c r="AF606" s="6"/>
      <c r="AG606" s="10"/>
    </row>
    <row r="607" ht="13.5" customHeight="1">
      <c r="E607" s="3"/>
      <c r="F607" s="3"/>
      <c r="O607" s="6"/>
      <c r="Q607" s="19"/>
      <c r="AF607" s="6"/>
      <c r="AG607" s="10"/>
    </row>
    <row r="608" ht="13.5" customHeight="1">
      <c r="E608" s="3"/>
      <c r="F608" s="3"/>
      <c r="O608" s="6"/>
      <c r="Q608" s="19"/>
      <c r="AF608" s="6"/>
      <c r="AG608" s="10"/>
    </row>
    <row r="609" ht="13.5" customHeight="1">
      <c r="E609" s="3"/>
      <c r="F609" s="3"/>
      <c r="O609" s="6"/>
      <c r="Q609" s="19"/>
      <c r="AF609" s="6"/>
      <c r="AG609" s="10"/>
    </row>
    <row r="610" ht="13.5" customHeight="1">
      <c r="E610" s="3"/>
      <c r="F610" s="3"/>
      <c r="O610" s="6"/>
      <c r="Q610" s="19"/>
      <c r="AF610" s="6"/>
      <c r="AG610" s="10"/>
    </row>
    <row r="611" ht="13.5" customHeight="1">
      <c r="E611" s="3"/>
      <c r="F611" s="3"/>
      <c r="O611" s="6"/>
      <c r="Q611" s="19"/>
      <c r="AF611" s="6"/>
      <c r="AG611" s="10"/>
    </row>
    <row r="612" ht="13.5" customHeight="1">
      <c r="E612" s="3"/>
      <c r="F612" s="3"/>
      <c r="O612" s="6"/>
      <c r="Q612" s="19"/>
      <c r="AF612" s="6"/>
      <c r="AG612" s="10"/>
    </row>
    <row r="613" ht="13.5" customHeight="1">
      <c r="E613" s="3"/>
      <c r="F613" s="3"/>
      <c r="O613" s="6"/>
      <c r="Q613" s="19"/>
      <c r="AF613" s="6"/>
      <c r="AG613" s="10"/>
    </row>
    <row r="614" ht="13.5" customHeight="1">
      <c r="E614" s="3"/>
      <c r="F614" s="3"/>
      <c r="O614" s="6"/>
      <c r="Q614" s="19"/>
      <c r="AF614" s="6"/>
      <c r="AG614" s="10"/>
    </row>
    <row r="615" ht="13.5" customHeight="1">
      <c r="E615" s="3"/>
      <c r="F615" s="3"/>
      <c r="O615" s="6"/>
      <c r="Q615" s="19"/>
      <c r="AF615" s="6"/>
      <c r="AG615" s="10"/>
    </row>
    <row r="616" ht="13.5" customHeight="1">
      <c r="E616" s="3"/>
      <c r="F616" s="3"/>
      <c r="O616" s="6"/>
      <c r="Q616" s="19"/>
      <c r="AF616" s="6"/>
      <c r="AG616" s="10"/>
    </row>
    <row r="617" ht="13.5" customHeight="1">
      <c r="E617" s="3"/>
      <c r="F617" s="3"/>
      <c r="O617" s="6"/>
      <c r="Q617" s="19"/>
      <c r="AF617" s="6"/>
      <c r="AG617" s="10"/>
    </row>
    <row r="618" ht="13.5" customHeight="1">
      <c r="E618" s="3"/>
      <c r="F618" s="3"/>
      <c r="O618" s="6"/>
      <c r="Q618" s="19"/>
      <c r="AF618" s="6"/>
      <c r="AG618" s="10"/>
    </row>
    <row r="619" ht="13.5" customHeight="1">
      <c r="E619" s="3"/>
      <c r="F619" s="3"/>
      <c r="O619" s="6"/>
      <c r="Q619" s="19"/>
      <c r="AF619" s="6"/>
      <c r="AG619" s="10"/>
    </row>
    <row r="620" ht="13.5" customHeight="1">
      <c r="E620" s="3"/>
      <c r="F620" s="3"/>
      <c r="O620" s="6"/>
      <c r="Q620" s="19"/>
      <c r="AF620" s="6"/>
      <c r="AG620" s="10"/>
    </row>
    <row r="621" ht="13.5" customHeight="1">
      <c r="E621" s="3"/>
      <c r="F621" s="3"/>
      <c r="O621" s="6"/>
      <c r="Q621" s="19"/>
      <c r="AF621" s="6"/>
      <c r="AG621" s="10"/>
    </row>
    <row r="622" ht="13.5" customHeight="1">
      <c r="E622" s="3"/>
      <c r="F622" s="3"/>
      <c r="O622" s="6"/>
      <c r="Q622" s="19"/>
      <c r="AF622" s="6"/>
      <c r="AG622" s="10"/>
    </row>
    <row r="623" ht="13.5" customHeight="1">
      <c r="E623" s="3"/>
      <c r="F623" s="3"/>
      <c r="O623" s="6"/>
      <c r="Q623" s="19"/>
      <c r="AF623" s="6"/>
      <c r="AG623" s="10"/>
    </row>
    <row r="624" ht="13.5" customHeight="1">
      <c r="E624" s="3"/>
      <c r="F624" s="3"/>
      <c r="O624" s="6"/>
      <c r="Q624" s="19"/>
      <c r="AF624" s="6"/>
      <c r="AG624" s="10"/>
    </row>
    <row r="625" ht="13.5" customHeight="1">
      <c r="E625" s="3"/>
      <c r="F625" s="3"/>
      <c r="O625" s="6"/>
      <c r="Q625" s="19"/>
      <c r="AF625" s="6"/>
      <c r="AG625" s="10"/>
    </row>
    <row r="626" ht="13.5" customHeight="1">
      <c r="E626" s="3"/>
      <c r="F626" s="3"/>
      <c r="O626" s="6"/>
      <c r="Q626" s="19"/>
      <c r="AF626" s="6"/>
      <c r="AG626" s="10"/>
    </row>
    <row r="627" ht="13.5" customHeight="1">
      <c r="E627" s="3"/>
      <c r="F627" s="3"/>
      <c r="O627" s="6"/>
      <c r="Q627" s="19"/>
      <c r="AF627" s="6"/>
      <c r="AG627" s="10"/>
    </row>
    <row r="628" ht="13.5" customHeight="1">
      <c r="E628" s="3"/>
      <c r="F628" s="3"/>
      <c r="O628" s="6"/>
      <c r="Q628" s="19"/>
      <c r="AF628" s="6"/>
      <c r="AG628" s="10"/>
    </row>
    <row r="629" ht="13.5" customHeight="1">
      <c r="E629" s="3"/>
      <c r="F629" s="3"/>
      <c r="O629" s="6"/>
      <c r="Q629" s="19"/>
      <c r="AF629" s="6"/>
      <c r="AG629" s="10"/>
    </row>
    <row r="630" ht="13.5" customHeight="1">
      <c r="E630" s="3"/>
      <c r="F630" s="3"/>
      <c r="O630" s="6"/>
      <c r="Q630" s="19"/>
      <c r="AF630" s="6"/>
      <c r="AG630" s="10"/>
    </row>
    <row r="631" ht="13.5" customHeight="1">
      <c r="E631" s="3"/>
      <c r="F631" s="3"/>
      <c r="O631" s="6"/>
      <c r="Q631" s="19"/>
      <c r="AF631" s="6"/>
      <c r="AG631" s="10"/>
    </row>
    <row r="632" ht="13.5" customHeight="1">
      <c r="E632" s="3"/>
      <c r="F632" s="3"/>
      <c r="O632" s="6"/>
      <c r="Q632" s="19"/>
      <c r="AF632" s="6"/>
      <c r="AG632" s="10"/>
    </row>
    <row r="633" ht="13.5" customHeight="1">
      <c r="E633" s="3"/>
      <c r="F633" s="3"/>
      <c r="O633" s="6"/>
      <c r="Q633" s="19"/>
      <c r="AF633" s="6"/>
      <c r="AG633" s="10"/>
    </row>
    <row r="634" ht="13.5" customHeight="1">
      <c r="E634" s="3"/>
      <c r="F634" s="3"/>
      <c r="O634" s="6"/>
      <c r="Q634" s="19"/>
      <c r="AF634" s="6"/>
      <c r="AG634" s="10"/>
    </row>
    <row r="635" ht="13.5" customHeight="1">
      <c r="E635" s="3"/>
      <c r="F635" s="3"/>
      <c r="O635" s="6"/>
      <c r="Q635" s="19"/>
      <c r="AF635" s="6"/>
      <c r="AG635" s="10"/>
    </row>
    <row r="636" ht="13.5" customHeight="1">
      <c r="E636" s="3"/>
      <c r="F636" s="3"/>
      <c r="O636" s="6"/>
      <c r="Q636" s="19"/>
      <c r="AF636" s="6"/>
      <c r="AG636" s="10"/>
    </row>
    <row r="637" ht="13.5" customHeight="1">
      <c r="E637" s="3"/>
      <c r="F637" s="3"/>
      <c r="O637" s="6"/>
      <c r="Q637" s="19"/>
      <c r="AF637" s="6"/>
      <c r="AG637" s="10"/>
    </row>
    <row r="638" ht="13.5" customHeight="1">
      <c r="E638" s="3"/>
      <c r="F638" s="3"/>
      <c r="O638" s="6"/>
      <c r="Q638" s="19"/>
      <c r="AF638" s="6"/>
      <c r="AG638" s="10"/>
    </row>
    <row r="639" ht="13.5" customHeight="1">
      <c r="E639" s="3"/>
      <c r="F639" s="3"/>
      <c r="O639" s="6"/>
      <c r="Q639" s="19"/>
      <c r="AF639" s="6"/>
      <c r="AG639" s="10"/>
    </row>
    <row r="640" ht="13.5" customHeight="1">
      <c r="E640" s="3"/>
      <c r="F640" s="3"/>
      <c r="O640" s="6"/>
      <c r="Q640" s="19"/>
      <c r="AF640" s="6"/>
      <c r="AG640" s="10"/>
    </row>
    <row r="641" ht="13.5" customHeight="1">
      <c r="E641" s="3"/>
      <c r="F641" s="3"/>
      <c r="O641" s="6"/>
      <c r="Q641" s="19"/>
      <c r="AF641" s="6"/>
      <c r="AG641" s="10"/>
    </row>
    <row r="642" ht="13.5" customHeight="1">
      <c r="E642" s="3"/>
      <c r="F642" s="3"/>
      <c r="O642" s="6"/>
      <c r="Q642" s="19"/>
      <c r="AF642" s="6"/>
      <c r="AG642" s="10"/>
    </row>
    <row r="643" ht="13.5" customHeight="1">
      <c r="E643" s="3"/>
      <c r="F643" s="3"/>
      <c r="O643" s="6"/>
      <c r="Q643" s="19"/>
      <c r="AF643" s="6"/>
      <c r="AG643" s="10"/>
    </row>
    <row r="644" ht="13.5" customHeight="1">
      <c r="E644" s="3"/>
      <c r="F644" s="3"/>
      <c r="O644" s="6"/>
      <c r="Q644" s="19"/>
      <c r="AF644" s="6"/>
      <c r="AG644" s="10"/>
    </row>
    <row r="645" ht="13.5" customHeight="1">
      <c r="E645" s="3"/>
      <c r="F645" s="3"/>
      <c r="O645" s="6"/>
      <c r="Q645" s="19"/>
      <c r="AF645" s="6"/>
      <c r="AG645" s="10"/>
    </row>
    <row r="646" ht="13.5" customHeight="1">
      <c r="E646" s="3"/>
      <c r="F646" s="3"/>
      <c r="O646" s="6"/>
      <c r="Q646" s="19"/>
      <c r="AF646" s="6"/>
      <c r="AG646" s="10"/>
    </row>
    <row r="647" ht="13.5" customHeight="1">
      <c r="E647" s="3"/>
      <c r="F647" s="3"/>
      <c r="O647" s="6"/>
      <c r="Q647" s="19"/>
      <c r="AF647" s="6"/>
      <c r="AG647" s="10"/>
    </row>
    <row r="648" ht="13.5" customHeight="1">
      <c r="E648" s="3"/>
      <c r="F648" s="3"/>
      <c r="O648" s="6"/>
      <c r="Q648" s="19"/>
      <c r="AF648" s="6"/>
      <c r="AG648" s="10"/>
    </row>
    <row r="649" ht="13.5" customHeight="1">
      <c r="E649" s="3"/>
      <c r="F649" s="3"/>
      <c r="O649" s="6"/>
      <c r="Q649" s="19"/>
      <c r="AF649" s="6"/>
      <c r="AG649" s="10"/>
    </row>
    <row r="650" ht="13.5" customHeight="1">
      <c r="E650" s="3"/>
      <c r="F650" s="3"/>
      <c r="O650" s="6"/>
      <c r="Q650" s="19"/>
      <c r="AF650" s="6"/>
      <c r="AG650" s="10"/>
    </row>
    <row r="651" ht="13.5" customHeight="1">
      <c r="E651" s="3"/>
      <c r="F651" s="3"/>
      <c r="O651" s="6"/>
      <c r="Q651" s="19"/>
      <c r="AF651" s="6"/>
      <c r="AG651" s="10"/>
    </row>
    <row r="652" ht="13.5" customHeight="1">
      <c r="E652" s="3"/>
      <c r="F652" s="3"/>
      <c r="O652" s="6"/>
      <c r="Q652" s="19"/>
      <c r="AF652" s="6"/>
      <c r="AG652" s="10"/>
    </row>
    <row r="653" ht="13.5" customHeight="1">
      <c r="E653" s="3"/>
      <c r="F653" s="3"/>
      <c r="O653" s="6"/>
      <c r="Q653" s="19"/>
      <c r="AF653" s="6"/>
      <c r="AG653" s="10"/>
    </row>
    <row r="654" ht="13.5" customHeight="1">
      <c r="E654" s="3"/>
      <c r="F654" s="3"/>
      <c r="O654" s="6"/>
      <c r="Q654" s="19"/>
      <c r="AF654" s="6"/>
      <c r="AG654" s="10"/>
    </row>
    <row r="655" ht="13.5" customHeight="1">
      <c r="E655" s="3"/>
      <c r="F655" s="3"/>
      <c r="O655" s="6"/>
      <c r="Q655" s="19"/>
      <c r="AF655" s="6"/>
      <c r="AG655" s="10"/>
    </row>
    <row r="656" ht="13.5" customHeight="1">
      <c r="E656" s="3"/>
      <c r="F656" s="3"/>
      <c r="O656" s="6"/>
      <c r="Q656" s="19"/>
      <c r="AF656" s="6"/>
      <c r="AG656" s="10"/>
    </row>
    <row r="657" ht="13.5" customHeight="1">
      <c r="E657" s="3"/>
      <c r="F657" s="3"/>
      <c r="O657" s="6"/>
      <c r="Q657" s="19"/>
      <c r="AF657" s="6"/>
      <c r="AG657" s="10"/>
    </row>
    <row r="658" ht="13.5" customHeight="1">
      <c r="E658" s="3"/>
      <c r="F658" s="3"/>
      <c r="O658" s="6"/>
      <c r="Q658" s="19"/>
      <c r="AF658" s="6"/>
      <c r="AG658" s="10"/>
    </row>
    <row r="659" ht="13.5" customHeight="1">
      <c r="E659" s="3"/>
      <c r="F659" s="3"/>
      <c r="O659" s="6"/>
      <c r="Q659" s="19"/>
      <c r="AF659" s="6"/>
      <c r="AG659" s="10"/>
    </row>
    <row r="660" ht="13.5" customHeight="1">
      <c r="E660" s="3"/>
      <c r="F660" s="3"/>
      <c r="O660" s="6"/>
      <c r="Q660" s="19"/>
      <c r="AF660" s="6"/>
      <c r="AG660" s="10"/>
    </row>
    <row r="661" ht="13.5" customHeight="1">
      <c r="E661" s="3"/>
      <c r="F661" s="3"/>
      <c r="O661" s="6"/>
      <c r="Q661" s="19"/>
      <c r="AF661" s="6"/>
      <c r="AG661" s="10"/>
    </row>
    <row r="662" ht="13.5" customHeight="1">
      <c r="E662" s="3"/>
      <c r="F662" s="3"/>
      <c r="O662" s="6"/>
      <c r="Q662" s="19"/>
      <c r="AF662" s="6"/>
      <c r="AG662" s="10"/>
    </row>
    <row r="663" ht="13.5" customHeight="1">
      <c r="E663" s="3"/>
      <c r="F663" s="3"/>
      <c r="O663" s="6"/>
      <c r="Q663" s="19"/>
      <c r="AF663" s="6"/>
      <c r="AG663" s="10"/>
    </row>
    <row r="664" ht="13.5" customHeight="1">
      <c r="E664" s="3"/>
      <c r="F664" s="3"/>
      <c r="O664" s="6"/>
      <c r="Q664" s="19"/>
      <c r="AF664" s="6"/>
      <c r="AG664" s="10"/>
    </row>
    <row r="665" ht="13.5" customHeight="1">
      <c r="E665" s="3"/>
      <c r="F665" s="3"/>
      <c r="O665" s="6"/>
      <c r="Q665" s="19"/>
      <c r="AF665" s="6"/>
      <c r="AG665" s="10"/>
    </row>
    <row r="666" ht="13.5" customHeight="1">
      <c r="E666" s="3"/>
      <c r="F666" s="3"/>
      <c r="O666" s="6"/>
      <c r="Q666" s="19"/>
      <c r="AF666" s="6"/>
      <c r="AG666" s="10"/>
    </row>
    <row r="667" ht="13.5" customHeight="1">
      <c r="E667" s="3"/>
      <c r="F667" s="3"/>
      <c r="O667" s="6"/>
      <c r="Q667" s="19"/>
      <c r="AF667" s="6"/>
      <c r="AG667" s="10"/>
    </row>
    <row r="668" ht="13.5" customHeight="1">
      <c r="E668" s="3"/>
      <c r="F668" s="3"/>
      <c r="O668" s="6"/>
      <c r="Q668" s="19"/>
      <c r="AF668" s="6"/>
      <c r="AG668" s="10"/>
    </row>
    <row r="669" ht="13.5" customHeight="1">
      <c r="E669" s="3"/>
      <c r="F669" s="3"/>
      <c r="O669" s="6"/>
      <c r="Q669" s="19"/>
      <c r="AF669" s="6"/>
      <c r="AG669" s="10"/>
    </row>
    <row r="670" ht="13.5" customHeight="1">
      <c r="E670" s="3"/>
      <c r="F670" s="3"/>
      <c r="O670" s="6"/>
      <c r="Q670" s="19"/>
      <c r="AF670" s="6"/>
      <c r="AG670" s="10"/>
    </row>
    <row r="671" ht="13.5" customHeight="1">
      <c r="E671" s="3"/>
      <c r="F671" s="3"/>
      <c r="O671" s="6"/>
      <c r="Q671" s="19"/>
      <c r="AF671" s="6"/>
      <c r="AG671" s="10"/>
    </row>
    <row r="672" ht="13.5" customHeight="1">
      <c r="E672" s="3"/>
      <c r="F672" s="3"/>
      <c r="O672" s="6"/>
      <c r="Q672" s="19"/>
      <c r="AF672" s="6"/>
      <c r="AG672" s="10"/>
    </row>
    <row r="673" ht="13.5" customHeight="1">
      <c r="E673" s="3"/>
      <c r="F673" s="3"/>
      <c r="O673" s="6"/>
      <c r="Q673" s="19"/>
      <c r="AF673" s="6"/>
      <c r="AG673" s="10"/>
    </row>
    <row r="674" ht="13.5" customHeight="1">
      <c r="E674" s="3"/>
      <c r="F674" s="3"/>
      <c r="O674" s="6"/>
      <c r="Q674" s="19"/>
      <c r="AF674" s="6"/>
      <c r="AG674" s="10"/>
    </row>
    <row r="675" ht="13.5" customHeight="1">
      <c r="E675" s="3"/>
      <c r="F675" s="3"/>
      <c r="O675" s="6"/>
      <c r="Q675" s="19"/>
      <c r="AF675" s="6"/>
      <c r="AG675" s="10"/>
    </row>
    <row r="676" ht="13.5" customHeight="1">
      <c r="E676" s="3"/>
      <c r="F676" s="3"/>
      <c r="O676" s="6"/>
      <c r="Q676" s="19"/>
      <c r="AF676" s="6"/>
      <c r="AG676" s="10"/>
    </row>
    <row r="677" ht="13.5" customHeight="1">
      <c r="E677" s="3"/>
      <c r="F677" s="3"/>
      <c r="O677" s="6"/>
      <c r="Q677" s="19"/>
      <c r="AF677" s="6"/>
      <c r="AG677" s="10"/>
    </row>
    <row r="678" ht="13.5" customHeight="1">
      <c r="E678" s="3"/>
      <c r="F678" s="3"/>
      <c r="O678" s="6"/>
      <c r="Q678" s="19"/>
      <c r="AF678" s="6"/>
      <c r="AG678" s="10"/>
    </row>
    <row r="679" ht="13.5" customHeight="1">
      <c r="E679" s="3"/>
      <c r="F679" s="3"/>
      <c r="O679" s="6"/>
      <c r="Q679" s="19"/>
      <c r="AF679" s="6"/>
      <c r="AG679" s="10"/>
    </row>
    <row r="680" ht="13.5" customHeight="1">
      <c r="E680" s="3"/>
      <c r="F680" s="3"/>
      <c r="O680" s="6"/>
      <c r="Q680" s="19"/>
      <c r="AF680" s="6"/>
      <c r="AG680" s="10"/>
    </row>
    <row r="681" ht="13.5" customHeight="1">
      <c r="E681" s="3"/>
      <c r="F681" s="3"/>
      <c r="O681" s="6"/>
      <c r="Q681" s="19"/>
      <c r="AF681" s="6"/>
      <c r="AG681" s="10"/>
    </row>
    <row r="682" ht="13.5" customHeight="1">
      <c r="E682" s="3"/>
      <c r="F682" s="3"/>
      <c r="O682" s="6"/>
      <c r="Q682" s="19"/>
      <c r="AF682" s="6"/>
      <c r="AG682" s="10"/>
    </row>
    <row r="683" ht="13.5" customHeight="1">
      <c r="E683" s="3"/>
      <c r="F683" s="3"/>
      <c r="O683" s="6"/>
      <c r="Q683" s="19"/>
      <c r="AF683" s="6"/>
      <c r="AG683" s="10"/>
    </row>
    <row r="684" ht="13.5" customHeight="1">
      <c r="E684" s="3"/>
      <c r="F684" s="3"/>
      <c r="O684" s="6"/>
      <c r="Q684" s="19"/>
      <c r="AF684" s="6"/>
      <c r="AG684" s="10"/>
    </row>
    <row r="685" ht="13.5" customHeight="1">
      <c r="E685" s="3"/>
      <c r="F685" s="3"/>
      <c r="O685" s="6"/>
      <c r="Q685" s="19"/>
      <c r="AF685" s="6"/>
      <c r="AG685" s="10"/>
    </row>
    <row r="686" ht="13.5" customHeight="1">
      <c r="E686" s="3"/>
      <c r="F686" s="3"/>
      <c r="O686" s="6"/>
      <c r="Q686" s="19"/>
      <c r="AF686" s="6"/>
      <c r="AG686" s="10"/>
    </row>
    <row r="687" ht="13.5" customHeight="1">
      <c r="E687" s="3"/>
      <c r="F687" s="3"/>
      <c r="O687" s="6"/>
      <c r="Q687" s="19"/>
      <c r="AF687" s="6"/>
      <c r="AG687" s="10"/>
    </row>
    <row r="688" ht="13.5" customHeight="1">
      <c r="E688" s="3"/>
      <c r="F688" s="3"/>
      <c r="O688" s="6"/>
      <c r="Q688" s="19"/>
      <c r="AF688" s="6"/>
      <c r="AG688" s="10"/>
    </row>
    <row r="689" ht="13.5" customHeight="1">
      <c r="E689" s="3"/>
      <c r="F689" s="3"/>
      <c r="O689" s="6"/>
      <c r="Q689" s="19"/>
      <c r="AF689" s="6"/>
      <c r="AG689" s="10"/>
    </row>
    <row r="690" ht="13.5" customHeight="1">
      <c r="E690" s="3"/>
      <c r="F690" s="3"/>
      <c r="O690" s="6"/>
      <c r="Q690" s="19"/>
      <c r="AF690" s="6"/>
      <c r="AG690" s="10"/>
    </row>
    <row r="691" ht="13.5" customHeight="1">
      <c r="E691" s="3"/>
      <c r="F691" s="3"/>
      <c r="O691" s="6"/>
      <c r="Q691" s="19"/>
      <c r="AF691" s="6"/>
      <c r="AG691" s="10"/>
    </row>
    <row r="692" ht="13.5" customHeight="1">
      <c r="E692" s="3"/>
      <c r="F692" s="3"/>
      <c r="O692" s="6"/>
      <c r="Q692" s="19"/>
      <c r="AF692" s="6"/>
      <c r="AG692" s="10"/>
    </row>
    <row r="693" ht="13.5" customHeight="1">
      <c r="E693" s="3"/>
      <c r="F693" s="3"/>
      <c r="O693" s="6"/>
      <c r="Q693" s="19"/>
      <c r="AF693" s="6"/>
      <c r="AG693" s="10"/>
    </row>
    <row r="694" ht="13.5" customHeight="1">
      <c r="E694" s="3"/>
      <c r="F694" s="3"/>
      <c r="O694" s="6"/>
      <c r="Q694" s="19"/>
      <c r="AF694" s="6"/>
      <c r="AG694" s="10"/>
    </row>
    <row r="695" ht="13.5" customHeight="1">
      <c r="E695" s="3"/>
      <c r="F695" s="3"/>
      <c r="O695" s="6"/>
      <c r="Q695" s="19"/>
      <c r="AF695" s="6"/>
      <c r="AG695" s="10"/>
    </row>
    <row r="696" ht="13.5" customHeight="1">
      <c r="E696" s="3"/>
      <c r="F696" s="3"/>
      <c r="O696" s="6"/>
      <c r="Q696" s="19"/>
      <c r="AF696" s="6"/>
      <c r="AG696" s="10"/>
    </row>
    <row r="697" ht="13.5" customHeight="1">
      <c r="E697" s="3"/>
      <c r="F697" s="3"/>
      <c r="O697" s="6"/>
      <c r="Q697" s="19"/>
      <c r="AF697" s="6"/>
      <c r="AG697" s="10"/>
    </row>
    <row r="698" ht="13.5" customHeight="1">
      <c r="E698" s="3"/>
      <c r="F698" s="3"/>
      <c r="O698" s="6"/>
      <c r="Q698" s="19"/>
      <c r="AF698" s="6"/>
      <c r="AG698" s="10"/>
    </row>
    <row r="699" ht="13.5" customHeight="1">
      <c r="E699" s="3"/>
      <c r="F699" s="3"/>
      <c r="O699" s="6"/>
      <c r="Q699" s="19"/>
      <c r="AF699" s="6"/>
      <c r="AG699" s="10"/>
    </row>
    <row r="700" ht="13.5" customHeight="1">
      <c r="E700" s="3"/>
      <c r="F700" s="3"/>
      <c r="O700" s="6"/>
      <c r="Q700" s="19"/>
      <c r="AF700" s="6"/>
      <c r="AG700" s="10"/>
    </row>
    <row r="701" ht="13.5" customHeight="1">
      <c r="E701" s="3"/>
      <c r="F701" s="3"/>
      <c r="O701" s="6"/>
      <c r="Q701" s="19"/>
      <c r="AF701" s="6"/>
      <c r="AG701" s="10"/>
    </row>
    <row r="702" ht="13.5" customHeight="1">
      <c r="E702" s="3"/>
      <c r="F702" s="3"/>
      <c r="O702" s="6"/>
      <c r="Q702" s="19"/>
      <c r="AF702" s="6"/>
      <c r="AG702" s="10"/>
    </row>
    <row r="703" ht="13.5" customHeight="1">
      <c r="E703" s="3"/>
      <c r="F703" s="3"/>
      <c r="O703" s="6"/>
      <c r="Q703" s="19"/>
      <c r="AF703" s="6"/>
      <c r="AG703" s="10"/>
    </row>
    <row r="704" ht="13.5" customHeight="1">
      <c r="E704" s="3"/>
      <c r="F704" s="3"/>
      <c r="O704" s="6"/>
      <c r="Q704" s="19"/>
      <c r="AF704" s="6"/>
      <c r="AG704" s="10"/>
    </row>
    <row r="705" ht="13.5" customHeight="1">
      <c r="E705" s="3"/>
      <c r="F705" s="3"/>
      <c r="O705" s="6"/>
      <c r="Q705" s="19"/>
      <c r="AF705" s="6"/>
      <c r="AG705" s="10"/>
    </row>
    <row r="706" ht="13.5" customHeight="1">
      <c r="E706" s="3"/>
      <c r="F706" s="3"/>
      <c r="O706" s="6"/>
      <c r="Q706" s="19"/>
      <c r="AF706" s="6"/>
      <c r="AG706" s="10"/>
    </row>
    <row r="707" ht="13.5" customHeight="1">
      <c r="E707" s="3"/>
      <c r="F707" s="3"/>
      <c r="O707" s="6"/>
      <c r="Q707" s="19"/>
      <c r="AF707" s="6"/>
      <c r="AG707" s="10"/>
    </row>
    <row r="708" ht="13.5" customHeight="1">
      <c r="E708" s="3"/>
      <c r="F708" s="3"/>
      <c r="O708" s="6"/>
      <c r="Q708" s="19"/>
      <c r="AF708" s="6"/>
      <c r="AG708" s="10"/>
    </row>
    <row r="709" ht="13.5" customHeight="1">
      <c r="E709" s="3"/>
      <c r="F709" s="3"/>
      <c r="O709" s="6"/>
      <c r="Q709" s="19"/>
      <c r="AF709" s="6"/>
      <c r="AG709" s="10"/>
    </row>
    <row r="710" ht="13.5" customHeight="1">
      <c r="E710" s="3"/>
      <c r="F710" s="3"/>
      <c r="O710" s="6"/>
      <c r="Q710" s="19"/>
      <c r="AF710" s="6"/>
      <c r="AG710" s="10"/>
    </row>
    <row r="711" ht="13.5" customHeight="1">
      <c r="E711" s="3"/>
      <c r="F711" s="3"/>
      <c r="O711" s="6"/>
      <c r="Q711" s="19"/>
      <c r="AF711" s="6"/>
      <c r="AG711" s="10"/>
    </row>
    <row r="712" ht="13.5" customHeight="1">
      <c r="E712" s="3"/>
      <c r="F712" s="3"/>
      <c r="O712" s="6"/>
      <c r="Q712" s="19"/>
      <c r="AF712" s="6"/>
      <c r="AG712" s="10"/>
    </row>
    <row r="713" ht="13.5" customHeight="1">
      <c r="E713" s="3"/>
      <c r="F713" s="3"/>
      <c r="O713" s="6"/>
      <c r="Q713" s="19"/>
      <c r="AF713" s="6"/>
      <c r="AG713" s="10"/>
    </row>
    <row r="714" ht="13.5" customHeight="1">
      <c r="E714" s="3"/>
      <c r="F714" s="3"/>
      <c r="O714" s="6"/>
      <c r="Q714" s="19"/>
      <c r="AF714" s="6"/>
      <c r="AG714" s="10"/>
    </row>
    <row r="715" ht="13.5" customHeight="1">
      <c r="E715" s="3"/>
      <c r="F715" s="3"/>
      <c r="O715" s="6"/>
      <c r="Q715" s="19"/>
      <c r="AF715" s="6"/>
      <c r="AG715" s="10"/>
    </row>
    <row r="716" ht="13.5" customHeight="1">
      <c r="E716" s="3"/>
      <c r="F716" s="3"/>
      <c r="O716" s="6"/>
      <c r="Q716" s="19"/>
      <c r="AF716" s="6"/>
      <c r="AG716" s="10"/>
    </row>
    <row r="717" ht="13.5" customHeight="1">
      <c r="E717" s="3"/>
      <c r="F717" s="3"/>
      <c r="O717" s="6"/>
      <c r="Q717" s="19"/>
      <c r="AF717" s="6"/>
      <c r="AG717" s="10"/>
    </row>
    <row r="718" ht="13.5" customHeight="1">
      <c r="E718" s="3"/>
      <c r="F718" s="3"/>
      <c r="O718" s="6"/>
      <c r="Q718" s="19"/>
      <c r="AF718" s="6"/>
      <c r="AG718" s="10"/>
    </row>
    <row r="719" ht="13.5" customHeight="1">
      <c r="E719" s="3"/>
      <c r="F719" s="3"/>
      <c r="O719" s="6"/>
      <c r="Q719" s="19"/>
      <c r="AF719" s="6"/>
      <c r="AG719" s="10"/>
    </row>
    <row r="720" ht="13.5" customHeight="1">
      <c r="E720" s="3"/>
      <c r="F720" s="3"/>
      <c r="O720" s="6"/>
      <c r="Q720" s="19"/>
      <c r="AF720" s="6"/>
      <c r="AG720" s="10"/>
    </row>
    <row r="721" ht="13.5" customHeight="1">
      <c r="E721" s="3"/>
      <c r="F721" s="3"/>
      <c r="O721" s="6"/>
      <c r="Q721" s="19"/>
      <c r="AF721" s="6"/>
      <c r="AG721" s="10"/>
    </row>
    <row r="722" ht="13.5" customHeight="1">
      <c r="E722" s="3"/>
      <c r="F722" s="3"/>
      <c r="O722" s="6"/>
      <c r="Q722" s="19"/>
      <c r="AF722" s="6"/>
      <c r="AG722" s="10"/>
    </row>
    <row r="723" ht="13.5" customHeight="1">
      <c r="E723" s="3"/>
      <c r="F723" s="3"/>
      <c r="O723" s="6"/>
      <c r="Q723" s="19"/>
      <c r="AF723" s="6"/>
      <c r="AG723" s="10"/>
    </row>
    <row r="724" ht="13.5" customHeight="1">
      <c r="E724" s="3"/>
      <c r="F724" s="3"/>
      <c r="O724" s="6"/>
      <c r="Q724" s="19"/>
      <c r="AF724" s="6"/>
      <c r="AG724" s="10"/>
    </row>
    <row r="725" ht="13.5" customHeight="1">
      <c r="E725" s="3"/>
      <c r="F725" s="3"/>
      <c r="O725" s="6"/>
      <c r="Q725" s="19"/>
      <c r="AF725" s="6"/>
      <c r="AG725" s="10"/>
    </row>
    <row r="726" ht="13.5" customHeight="1">
      <c r="E726" s="3"/>
      <c r="F726" s="3"/>
      <c r="O726" s="6"/>
      <c r="Q726" s="19"/>
      <c r="AF726" s="6"/>
      <c r="AG726" s="10"/>
    </row>
    <row r="727" ht="13.5" customHeight="1">
      <c r="E727" s="3"/>
      <c r="F727" s="3"/>
      <c r="O727" s="6"/>
      <c r="Q727" s="19"/>
      <c r="AF727" s="6"/>
      <c r="AG727" s="10"/>
    </row>
    <row r="728" ht="13.5" customHeight="1">
      <c r="E728" s="3"/>
      <c r="F728" s="3"/>
      <c r="O728" s="6"/>
      <c r="Q728" s="19"/>
      <c r="AF728" s="6"/>
      <c r="AG728" s="10"/>
    </row>
    <row r="729" ht="13.5" customHeight="1">
      <c r="E729" s="3"/>
      <c r="F729" s="3"/>
      <c r="O729" s="6"/>
      <c r="Q729" s="19"/>
      <c r="AF729" s="6"/>
      <c r="AG729" s="10"/>
    </row>
    <row r="730" ht="13.5" customHeight="1">
      <c r="E730" s="3"/>
      <c r="F730" s="3"/>
      <c r="O730" s="6"/>
      <c r="Q730" s="19"/>
      <c r="AF730" s="6"/>
      <c r="AG730" s="10"/>
    </row>
    <row r="731" ht="13.5" customHeight="1">
      <c r="E731" s="3"/>
      <c r="F731" s="3"/>
      <c r="O731" s="6"/>
      <c r="Q731" s="19"/>
      <c r="AF731" s="6"/>
      <c r="AG731" s="10"/>
    </row>
    <row r="732" ht="13.5" customHeight="1">
      <c r="E732" s="3"/>
      <c r="F732" s="3"/>
      <c r="O732" s="6"/>
      <c r="Q732" s="19"/>
      <c r="AF732" s="6"/>
      <c r="AG732" s="10"/>
    </row>
    <row r="733" ht="13.5" customHeight="1">
      <c r="E733" s="3"/>
      <c r="F733" s="3"/>
      <c r="O733" s="6"/>
      <c r="Q733" s="19"/>
      <c r="AF733" s="6"/>
      <c r="AG733" s="10"/>
    </row>
    <row r="734" ht="13.5" customHeight="1">
      <c r="E734" s="3"/>
      <c r="F734" s="3"/>
      <c r="O734" s="6"/>
      <c r="Q734" s="19"/>
      <c r="AF734" s="6"/>
      <c r="AG734" s="10"/>
    </row>
    <row r="735" ht="13.5" customHeight="1">
      <c r="E735" s="3"/>
      <c r="F735" s="3"/>
      <c r="O735" s="6"/>
      <c r="Q735" s="19"/>
      <c r="AF735" s="6"/>
      <c r="AG735" s="10"/>
    </row>
    <row r="736" ht="13.5" customHeight="1">
      <c r="E736" s="3"/>
      <c r="F736" s="3"/>
      <c r="O736" s="6"/>
      <c r="Q736" s="19"/>
      <c r="AF736" s="6"/>
      <c r="AG736" s="10"/>
    </row>
    <row r="737" ht="13.5" customHeight="1">
      <c r="E737" s="3"/>
      <c r="F737" s="3"/>
      <c r="O737" s="6"/>
      <c r="Q737" s="19"/>
      <c r="AF737" s="6"/>
      <c r="AG737" s="10"/>
    </row>
    <row r="738" ht="13.5" customHeight="1">
      <c r="E738" s="3"/>
      <c r="F738" s="3"/>
      <c r="O738" s="6"/>
      <c r="Q738" s="19"/>
      <c r="AF738" s="6"/>
      <c r="AG738" s="10"/>
    </row>
    <row r="739" ht="13.5" customHeight="1">
      <c r="E739" s="3"/>
      <c r="F739" s="3"/>
      <c r="O739" s="6"/>
      <c r="Q739" s="19"/>
      <c r="AF739" s="6"/>
      <c r="AG739" s="10"/>
    </row>
    <row r="740" ht="13.5" customHeight="1">
      <c r="E740" s="3"/>
      <c r="F740" s="3"/>
      <c r="O740" s="6"/>
      <c r="Q740" s="19"/>
      <c r="AF740" s="6"/>
      <c r="AG740" s="10"/>
    </row>
    <row r="741" ht="13.5" customHeight="1">
      <c r="E741" s="3"/>
      <c r="F741" s="3"/>
      <c r="O741" s="6"/>
      <c r="Q741" s="19"/>
      <c r="AF741" s="6"/>
      <c r="AG741" s="10"/>
    </row>
    <row r="742" ht="13.5" customHeight="1">
      <c r="E742" s="3"/>
      <c r="F742" s="3"/>
      <c r="O742" s="6"/>
      <c r="Q742" s="19"/>
      <c r="AF742" s="6"/>
      <c r="AG742" s="10"/>
    </row>
    <row r="743" ht="13.5" customHeight="1">
      <c r="E743" s="3"/>
      <c r="F743" s="3"/>
      <c r="O743" s="6"/>
      <c r="Q743" s="19"/>
      <c r="AF743" s="6"/>
      <c r="AG743" s="10"/>
    </row>
    <row r="744" ht="13.5" customHeight="1">
      <c r="E744" s="3"/>
      <c r="F744" s="3"/>
      <c r="O744" s="6"/>
      <c r="Q744" s="19"/>
      <c r="AF744" s="6"/>
      <c r="AG744" s="10"/>
    </row>
    <row r="745" ht="13.5" customHeight="1">
      <c r="E745" s="3"/>
      <c r="F745" s="3"/>
      <c r="O745" s="6"/>
      <c r="Q745" s="19"/>
      <c r="AF745" s="6"/>
      <c r="AG745" s="10"/>
    </row>
    <row r="746" ht="13.5" customHeight="1">
      <c r="E746" s="3"/>
      <c r="F746" s="3"/>
      <c r="O746" s="6"/>
      <c r="Q746" s="19"/>
      <c r="AF746" s="6"/>
      <c r="AG746" s="10"/>
    </row>
    <row r="747" ht="13.5" customHeight="1">
      <c r="E747" s="3"/>
      <c r="F747" s="3"/>
      <c r="O747" s="6"/>
      <c r="Q747" s="19"/>
      <c r="AF747" s="6"/>
      <c r="AG747" s="10"/>
    </row>
    <row r="748" ht="13.5" customHeight="1">
      <c r="E748" s="3"/>
      <c r="F748" s="3"/>
      <c r="O748" s="6"/>
      <c r="Q748" s="19"/>
      <c r="AF748" s="6"/>
      <c r="AG748" s="10"/>
    </row>
    <row r="749" ht="13.5" customHeight="1">
      <c r="E749" s="3"/>
      <c r="F749" s="3"/>
      <c r="O749" s="6"/>
      <c r="Q749" s="19"/>
      <c r="AF749" s="6"/>
      <c r="AG749" s="10"/>
    </row>
    <row r="750" ht="13.5" customHeight="1">
      <c r="E750" s="3"/>
      <c r="F750" s="3"/>
      <c r="O750" s="6"/>
      <c r="Q750" s="19"/>
      <c r="AF750" s="6"/>
      <c r="AG750" s="10"/>
    </row>
    <row r="751" ht="13.5" customHeight="1">
      <c r="E751" s="3"/>
      <c r="F751" s="3"/>
      <c r="O751" s="6"/>
      <c r="Q751" s="19"/>
      <c r="AF751" s="6"/>
      <c r="AG751" s="10"/>
    </row>
    <row r="752" ht="13.5" customHeight="1">
      <c r="E752" s="3"/>
      <c r="F752" s="3"/>
      <c r="O752" s="6"/>
      <c r="Q752" s="19"/>
      <c r="AF752" s="6"/>
      <c r="AG752" s="10"/>
    </row>
    <row r="753" ht="13.5" customHeight="1">
      <c r="E753" s="3"/>
      <c r="F753" s="3"/>
      <c r="O753" s="6"/>
      <c r="Q753" s="19"/>
      <c r="AF753" s="6"/>
      <c r="AG753" s="10"/>
    </row>
    <row r="754" ht="13.5" customHeight="1">
      <c r="E754" s="3"/>
      <c r="F754" s="3"/>
      <c r="O754" s="6"/>
      <c r="Q754" s="19"/>
      <c r="AF754" s="6"/>
      <c r="AG754" s="10"/>
    </row>
    <row r="755" ht="13.5" customHeight="1">
      <c r="E755" s="3"/>
      <c r="F755" s="3"/>
      <c r="O755" s="6"/>
      <c r="Q755" s="19"/>
      <c r="AF755" s="6"/>
      <c r="AG755" s="10"/>
    </row>
    <row r="756" ht="13.5" customHeight="1">
      <c r="E756" s="3"/>
      <c r="F756" s="3"/>
      <c r="O756" s="6"/>
      <c r="Q756" s="19"/>
      <c r="AF756" s="6"/>
      <c r="AG756" s="10"/>
    </row>
    <row r="757" ht="13.5" customHeight="1">
      <c r="E757" s="3"/>
      <c r="F757" s="3"/>
      <c r="O757" s="6"/>
      <c r="Q757" s="19"/>
      <c r="AF757" s="6"/>
      <c r="AG757" s="10"/>
    </row>
    <row r="758" ht="13.5" customHeight="1">
      <c r="E758" s="3"/>
      <c r="F758" s="3"/>
      <c r="O758" s="6"/>
      <c r="Q758" s="19"/>
      <c r="AF758" s="6"/>
      <c r="AG758" s="10"/>
    </row>
    <row r="759" ht="13.5" customHeight="1">
      <c r="E759" s="3"/>
      <c r="F759" s="3"/>
      <c r="O759" s="6"/>
      <c r="Q759" s="19"/>
      <c r="AF759" s="6"/>
      <c r="AG759" s="10"/>
    </row>
    <row r="760" ht="13.5" customHeight="1">
      <c r="E760" s="3"/>
      <c r="F760" s="3"/>
      <c r="O760" s="6"/>
      <c r="Q760" s="19"/>
      <c r="AF760" s="6"/>
      <c r="AG760" s="10"/>
    </row>
    <row r="761" ht="13.5" customHeight="1">
      <c r="E761" s="3"/>
      <c r="F761" s="3"/>
      <c r="O761" s="6"/>
      <c r="Q761" s="19"/>
      <c r="AF761" s="6"/>
      <c r="AG761" s="10"/>
    </row>
    <row r="762" ht="13.5" customHeight="1">
      <c r="E762" s="3"/>
      <c r="F762" s="3"/>
      <c r="O762" s="6"/>
      <c r="Q762" s="19"/>
      <c r="AF762" s="6"/>
      <c r="AG762" s="10"/>
    </row>
    <row r="763" ht="13.5" customHeight="1">
      <c r="E763" s="3"/>
      <c r="F763" s="3"/>
      <c r="O763" s="6"/>
      <c r="Q763" s="19"/>
      <c r="AF763" s="6"/>
      <c r="AG763" s="10"/>
    </row>
    <row r="764" ht="13.5" customHeight="1">
      <c r="E764" s="3"/>
      <c r="F764" s="3"/>
      <c r="O764" s="6"/>
      <c r="Q764" s="19"/>
      <c r="AF764" s="6"/>
      <c r="AG764" s="10"/>
    </row>
    <row r="765" ht="13.5" customHeight="1">
      <c r="E765" s="3"/>
      <c r="F765" s="3"/>
      <c r="O765" s="6"/>
      <c r="Q765" s="19"/>
      <c r="AF765" s="6"/>
      <c r="AG765" s="10"/>
    </row>
    <row r="766" ht="13.5" customHeight="1">
      <c r="E766" s="3"/>
      <c r="F766" s="3"/>
      <c r="O766" s="6"/>
      <c r="Q766" s="19"/>
      <c r="AF766" s="6"/>
      <c r="AG766" s="10"/>
    </row>
    <row r="767" ht="13.5" customHeight="1">
      <c r="E767" s="3"/>
      <c r="F767" s="3"/>
      <c r="O767" s="6"/>
      <c r="Q767" s="19"/>
      <c r="AF767" s="6"/>
      <c r="AG767" s="10"/>
    </row>
    <row r="768" ht="13.5" customHeight="1">
      <c r="E768" s="3"/>
      <c r="F768" s="3"/>
      <c r="O768" s="6"/>
      <c r="Q768" s="19"/>
      <c r="AF768" s="6"/>
      <c r="AG768" s="10"/>
    </row>
    <row r="769" ht="13.5" customHeight="1">
      <c r="E769" s="3"/>
      <c r="F769" s="3"/>
      <c r="O769" s="6"/>
      <c r="Q769" s="19"/>
      <c r="AF769" s="6"/>
      <c r="AG769" s="10"/>
    </row>
    <row r="770" ht="13.5" customHeight="1">
      <c r="E770" s="3"/>
      <c r="F770" s="3"/>
      <c r="O770" s="6"/>
      <c r="Q770" s="19"/>
      <c r="AF770" s="6"/>
      <c r="AG770" s="10"/>
    </row>
    <row r="771" ht="13.5" customHeight="1">
      <c r="E771" s="3"/>
      <c r="F771" s="3"/>
      <c r="O771" s="6"/>
      <c r="Q771" s="19"/>
      <c r="AF771" s="6"/>
      <c r="AG771" s="10"/>
    </row>
    <row r="772" ht="13.5" customHeight="1">
      <c r="E772" s="3"/>
      <c r="F772" s="3"/>
      <c r="O772" s="6"/>
      <c r="Q772" s="19"/>
      <c r="AF772" s="6"/>
      <c r="AG772" s="10"/>
    </row>
    <row r="773" ht="13.5" customHeight="1">
      <c r="E773" s="3"/>
      <c r="F773" s="3"/>
      <c r="O773" s="6"/>
      <c r="Q773" s="19"/>
      <c r="AF773" s="6"/>
      <c r="AG773" s="10"/>
    </row>
    <row r="774" ht="13.5" customHeight="1">
      <c r="E774" s="3"/>
      <c r="F774" s="3"/>
      <c r="O774" s="6"/>
      <c r="Q774" s="19"/>
      <c r="AF774" s="6"/>
      <c r="AG774" s="10"/>
    </row>
    <row r="775" ht="13.5" customHeight="1">
      <c r="E775" s="3"/>
      <c r="F775" s="3"/>
      <c r="O775" s="6"/>
      <c r="Q775" s="19"/>
      <c r="AF775" s="6"/>
      <c r="AG775" s="10"/>
    </row>
    <row r="776" ht="13.5" customHeight="1">
      <c r="E776" s="3"/>
      <c r="F776" s="3"/>
      <c r="O776" s="6"/>
      <c r="Q776" s="19"/>
      <c r="AF776" s="6"/>
      <c r="AG776" s="10"/>
    </row>
    <row r="777" ht="13.5" customHeight="1">
      <c r="E777" s="3"/>
      <c r="F777" s="3"/>
      <c r="O777" s="6"/>
      <c r="Q777" s="19"/>
      <c r="AF777" s="6"/>
      <c r="AG777" s="10"/>
    </row>
    <row r="778" ht="13.5" customHeight="1">
      <c r="E778" s="3"/>
      <c r="F778" s="3"/>
      <c r="O778" s="6"/>
      <c r="Q778" s="19"/>
      <c r="AF778" s="6"/>
      <c r="AG778" s="10"/>
    </row>
    <row r="779" ht="13.5" customHeight="1">
      <c r="E779" s="3"/>
      <c r="F779" s="3"/>
      <c r="O779" s="6"/>
      <c r="Q779" s="19"/>
      <c r="AF779" s="6"/>
      <c r="AG779" s="10"/>
    </row>
    <row r="780" ht="13.5" customHeight="1">
      <c r="E780" s="3"/>
      <c r="F780" s="3"/>
      <c r="O780" s="6"/>
      <c r="Q780" s="19"/>
      <c r="AF780" s="6"/>
      <c r="AG780" s="10"/>
    </row>
    <row r="781" ht="13.5" customHeight="1">
      <c r="E781" s="3"/>
      <c r="F781" s="3"/>
      <c r="O781" s="6"/>
      <c r="Q781" s="19"/>
      <c r="AF781" s="6"/>
      <c r="AG781" s="10"/>
    </row>
    <row r="782" ht="13.5" customHeight="1">
      <c r="E782" s="3"/>
      <c r="F782" s="3"/>
      <c r="O782" s="6"/>
      <c r="Q782" s="19"/>
      <c r="AF782" s="6"/>
      <c r="AG782" s="10"/>
    </row>
    <row r="783" ht="13.5" customHeight="1">
      <c r="E783" s="3"/>
      <c r="F783" s="3"/>
      <c r="O783" s="6"/>
      <c r="Q783" s="19"/>
      <c r="AF783" s="6"/>
      <c r="AG783" s="10"/>
    </row>
    <row r="784" ht="13.5" customHeight="1">
      <c r="E784" s="3"/>
      <c r="F784" s="3"/>
      <c r="O784" s="6"/>
      <c r="Q784" s="19"/>
      <c r="AF784" s="6"/>
      <c r="AG784" s="10"/>
    </row>
    <row r="785" ht="13.5" customHeight="1">
      <c r="E785" s="3"/>
      <c r="F785" s="3"/>
      <c r="O785" s="6"/>
      <c r="Q785" s="19"/>
      <c r="AF785" s="6"/>
      <c r="AG785" s="10"/>
    </row>
    <row r="786" ht="13.5" customHeight="1">
      <c r="E786" s="3"/>
      <c r="F786" s="3"/>
      <c r="O786" s="6"/>
      <c r="Q786" s="19"/>
      <c r="AF786" s="6"/>
      <c r="AG786" s="10"/>
    </row>
    <row r="787" ht="13.5" customHeight="1">
      <c r="E787" s="3"/>
      <c r="F787" s="3"/>
      <c r="O787" s="6"/>
      <c r="Q787" s="19"/>
      <c r="AF787" s="6"/>
      <c r="AG787" s="10"/>
    </row>
    <row r="788" ht="13.5" customHeight="1">
      <c r="E788" s="3"/>
      <c r="F788" s="3"/>
      <c r="O788" s="6"/>
      <c r="Q788" s="19"/>
      <c r="AF788" s="6"/>
      <c r="AG788" s="10"/>
    </row>
    <row r="789" ht="13.5" customHeight="1">
      <c r="E789" s="3"/>
      <c r="F789" s="3"/>
      <c r="O789" s="6"/>
      <c r="Q789" s="19"/>
      <c r="AF789" s="6"/>
      <c r="AG789" s="10"/>
    </row>
    <row r="790" ht="13.5" customHeight="1">
      <c r="E790" s="3"/>
      <c r="F790" s="3"/>
      <c r="O790" s="6"/>
      <c r="Q790" s="19"/>
      <c r="AF790" s="6"/>
      <c r="AG790" s="10"/>
    </row>
    <row r="791" ht="13.5" customHeight="1">
      <c r="E791" s="3"/>
      <c r="F791" s="3"/>
      <c r="O791" s="6"/>
      <c r="Q791" s="19"/>
      <c r="AF791" s="6"/>
      <c r="AG791" s="10"/>
    </row>
    <row r="792" ht="13.5" customHeight="1">
      <c r="E792" s="3"/>
      <c r="F792" s="3"/>
      <c r="O792" s="6"/>
      <c r="Q792" s="19"/>
      <c r="AF792" s="6"/>
      <c r="AG792" s="10"/>
    </row>
    <row r="793" ht="13.5" customHeight="1">
      <c r="E793" s="3"/>
      <c r="F793" s="3"/>
      <c r="O793" s="6"/>
      <c r="Q793" s="19"/>
      <c r="AF793" s="6"/>
      <c r="AG793" s="10"/>
    </row>
    <row r="794" ht="13.5" customHeight="1">
      <c r="E794" s="3"/>
      <c r="F794" s="3"/>
      <c r="O794" s="6"/>
      <c r="Q794" s="19"/>
      <c r="AF794" s="6"/>
      <c r="AG794" s="10"/>
    </row>
    <row r="795" ht="13.5" customHeight="1">
      <c r="E795" s="3"/>
      <c r="F795" s="3"/>
      <c r="O795" s="6"/>
      <c r="Q795" s="19"/>
      <c r="AF795" s="6"/>
      <c r="AG795" s="10"/>
    </row>
    <row r="796" ht="13.5" customHeight="1">
      <c r="E796" s="3"/>
      <c r="F796" s="3"/>
      <c r="O796" s="6"/>
      <c r="Q796" s="19"/>
      <c r="AF796" s="6"/>
      <c r="AG796" s="10"/>
    </row>
    <row r="797" ht="13.5" customHeight="1">
      <c r="E797" s="3"/>
      <c r="F797" s="3"/>
      <c r="O797" s="6"/>
      <c r="Q797" s="19"/>
      <c r="AF797" s="6"/>
      <c r="AG797" s="10"/>
    </row>
    <row r="798" ht="13.5" customHeight="1">
      <c r="E798" s="3"/>
      <c r="F798" s="3"/>
      <c r="O798" s="6"/>
      <c r="Q798" s="19"/>
      <c r="AF798" s="6"/>
      <c r="AG798" s="10"/>
    </row>
    <row r="799" ht="13.5" customHeight="1">
      <c r="E799" s="3"/>
      <c r="F799" s="3"/>
      <c r="O799" s="6"/>
      <c r="Q799" s="19"/>
      <c r="AF799" s="6"/>
      <c r="AG799" s="10"/>
    </row>
    <row r="800" ht="13.5" customHeight="1">
      <c r="E800" s="3"/>
      <c r="F800" s="3"/>
      <c r="O800" s="6"/>
      <c r="Q800" s="19"/>
      <c r="AF800" s="6"/>
      <c r="AG800" s="10"/>
    </row>
    <row r="801" ht="13.5" customHeight="1">
      <c r="E801" s="3"/>
      <c r="F801" s="3"/>
      <c r="O801" s="6"/>
      <c r="Q801" s="19"/>
      <c r="AF801" s="6"/>
      <c r="AG801" s="10"/>
    </row>
    <row r="802" ht="13.5" customHeight="1">
      <c r="E802" s="3"/>
      <c r="F802" s="3"/>
      <c r="O802" s="6"/>
      <c r="Q802" s="19"/>
      <c r="AF802" s="6"/>
      <c r="AG802" s="10"/>
    </row>
    <row r="803" ht="13.5" customHeight="1">
      <c r="E803" s="3"/>
      <c r="F803" s="3"/>
      <c r="O803" s="6"/>
      <c r="Q803" s="19"/>
      <c r="AF803" s="6"/>
      <c r="AG803" s="10"/>
    </row>
    <row r="804" ht="13.5" customHeight="1">
      <c r="E804" s="3"/>
      <c r="F804" s="3"/>
      <c r="O804" s="6"/>
      <c r="Q804" s="19"/>
      <c r="AF804" s="6"/>
      <c r="AG804" s="10"/>
    </row>
    <row r="805" ht="13.5" customHeight="1">
      <c r="E805" s="3"/>
      <c r="F805" s="3"/>
      <c r="O805" s="6"/>
      <c r="Q805" s="19"/>
      <c r="AF805" s="6"/>
      <c r="AG805" s="10"/>
    </row>
    <row r="806" ht="13.5" customHeight="1">
      <c r="E806" s="3"/>
      <c r="F806" s="3"/>
      <c r="O806" s="6"/>
      <c r="Q806" s="19"/>
      <c r="AF806" s="6"/>
      <c r="AG806" s="10"/>
    </row>
    <row r="807" ht="13.5" customHeight="1">
      <c r="E807" s="3"/>
      <c r="F807" s="3"/>
      <c r="O807" s="6"/>
      <c r="Q807" s="19"/>
      <c r="AF807" s="6"/>
      <c r="AG807" s="10"/>
    </row>
    <row r="808" ht="13.5" customHeight="1">
      <c r="E808" s="3"/>
      <c r="F808" s="3"/>
      <c r="O808" s="6"/>
      <c r="Q808" s="19"/>
      <c r="AF808" s="6"/>
      <c r="AG808" s="10"/>
    </row>
    <row r="809" ht="13.5" customHeight="1">
      <c r="E809" s="3"/>
      <c r="F809" s="3"/>
      <c r="O809" s="6"/>
      <c r="Q809" s="19"/>
      <c r="AF809" s="6"/>
      <c r="AG809" s="10"/>
    </row>
    <row r="810" ht="13.5" customHeight="1">
      <c r="E810" s="3"/>
      <c r="F810" s="3"/>
      <c r="O810" s="6"/>
      <c r="Q810" s="19"/>
      <c r="AF810" s="6"/>
      <c r="AG810" s="10"/>
    </row>
    <row r="811" ht="13.5" customHeight="1">
      <c r="E811" s="3"/>
      <c r="F811" s="3"/>
      <c r="O811" s="6"/>
      <c r="Q811" s="19"/>
      <c r="AF811" s="6"/>
      <c r="AG811" s="10"/>
    </row>
    <row r="812" ht="13.5" customHeight="1">
      <c r="E812" s="3"/>
      <c r="F812" s="3"/>
      <c r="O812" s="6"/>
      <c r="Q812" s="19"/>
      <c r="AF812" s="6"/>
      <c r="AG812" s="10"/>
    </row>
    <row r="813" ht="13.5" customHeight="1">
      <c r="E813" s="3"/>
      <c r="F813" s="3"/>
      <c r="O813" s="6"/>
      <c r="Q813" s="19"/>
      <c r="AF813" s="6"/>
      <c r="AG813" s="10"/>
    </row>
    <row r="814" ht="13.5" customHeight="1">
      <c r="E814" s="3"/>
      <c r="F814" s="3"/>
      <c r="O814" s="6"/>
      <c r="Q814" s="19"/>
      <c r="AF814" s="6"/>
      <c r="AG814" s="10"/>
    </row>
    <row r="815" ht="13.5" customHeight="1">
      <c r="E815" s="3"/>
      <c r="F815" s="3"/>
      <c r="O815" s="6"/>
      <c r="Q815" s="19"/>
      <c r="AF815" s="6"/>
      <c r="AG815" s="10"/>
    </row>
    <row r="816" ht="13.5" customHeight="1">
      <c r="E816" s="3"/>
      <c r="F816" s="3"/>
      <c r="O816" s="6"/>
      <c r="Q816" s="19"/>
      <c r="AF816" s="6"/>
      <c r="AG816" s="10"/>
    </row>
    <row r="817" ht="13.5" customHeight="1">
      <c r="E817" s="3"/>
      <c r="F817" s="3"/>
      <c r="O817" s="6"/>
      <c r="Q817" s="19"/>
      <c r="AF817" s="6"/>
      <c r="AG817" s="10"/>
    </row>
    <row r="818" ht="13.5" customHeight="1">
      <c r="E818" s="3"/>
      <c r="F818" s="3"/>
      <c r="O818" s="6"/>
      <c r="Q818" s="19"/>
      <c r="AF818" s="6"/>
      <c r="AG818" s="10"/>
    </row>
    <row r="819" ht="13.5" customHeight="1">
      <c r="E819" s="3"/>
      <c r="F819" s="3"/>
      <c r="O819" s="6"/>
      <c r="Q819" s="19"/>
      <c r="AF819" s="6"/>
      <c r="AG819" s="10"/>
    </row>
    <row r="820" ht="13.5" customHeight="1">
      <c r="E820" s="3"/>
      <c r="F820" s="3"/>
      <c r="O820" s="6"/>
      <c r="Q820" s="19"/>
      <c r="AF820" s="6"/>
      <c r="AG820" s="10"/>
    </row>
    <row r="821" ht="13.5" customHeight="1">
      <c r="E821" s="3"/>
      <c r="F821" s="3"/>
      <c r="O821" s="6"/>
      <c r="Q821" s="19"/>
      <c r="AF821" s="6"/>
      <c r="AG821" s="10"/>
    </row>
    <row r="822" ht="13.5" customHeight="1">
      <c r="E822" s="3"/>
      <c r="F822" s="3"/>
      <c r="O822" s="6"/>
      <c r="Q822" s="19"/>
      <c r="AF822" s="6"/>
      <c r="AG822" s="10"/>
    </row>
    <row r="823" ht="13.5" customHeight="1">
      <c r="E823" s="3"/>
      <c r="F823" s="3"/>
      <c r="O823" s="6"/>
      <c r="Q823" s="19"/>
      <c r="AF823" s="6"/>
      <c r="AG823" s="10"/>
    </row>
    <row r="824" ht="13.5" customHeight="1">
      <c r="E824" s="3"/>
      <c r="F824" s="3"/>
      <c r="O824" s="6"/>
      <c r="Q824" s="19"/>
      <c r="AF824" s="6"/>
      <c r="AG824" s="10"/>
    </row>
    <row r="825" ht="13.5" customHeight="1">
      <c r="E825" s="3"/>
      <c r="F825" s="3"/>
      <c r="O825" s="6"/>
      <c r="Q825" s="19"/>
      <c r="AF825" s="6"/>
      <c r="AG825" s="10"/>
    </row>
    <row r="826" ht="13.5" customHeight="1">
      <c r="E826" s="3"/>
      <c r="F826" s="3"/>
      <c r="O826" s="6"/>
      <c r="Q826" s="19"/>
      <c r="AF826" s="6"/>
      <c r="AG826" s="10"/>
    </row>
    <row r="827" ht="13.5" customHeight="1">
      <c r="E827" s="3"/>
      <c r="F827" s="3"/>
      <c r="O827" s="6"/>
      <c r="Q827" s="19"/>
      <c r="AF827" s="6"/>
      <c r="AG827" s="10"/>
    </row>
    <row r="828" ht="13.5" customHeight="1">
      <c r="E828" s="3"/>
      <c r="F828" s="3"/>
      <c r="O828" s="6"/>
      <c r="Q828" s="19"/>
      <c r="AF828" s="6"/>
      <c r="AG828" s="10"/>
    </row>
    <row r="829" ht="13.5" customHeight="1">
      <c r="E829" s="3"/>
      <c r="F829" s="3"/>
      <c r="O829" s="6"/>
      <c r="Q829" s="19"/>
      <c r="AF829" s="6"/>
      <c r="AG829" s="10"/>
    </row>
    <row r="830" ht="13.5" customHeight="1">
      <c r="E830" s="3"/>
      <c r="F830" s="3"/>
      <c r="O830" s="6"/>
      <c r="Q830" s="19"/>
      <c r="AF830" s="6"/>
      <c r="AG830" s="10"/>
    </row>
    <row r="831" ht="13.5" customHeight="1">
      <c r="E831" s="3"/>
      <c r="F831" s="3"/>
      <c r="O831" s="6"/>
      <c r="Q831" s="19"/>
      <c r="AF831" s="6"/>
      <c r="AG831" s="10"/>
    </row>
    <row r="832" ht="13.5" customHeight="1">
      <c r="E832" s="3"/>
      <c r="F832" s="3"/>
      <c r="O832" s="6"/>
      <c r="Q832" s="19"/>
      <c r="AF832" s="6"/>
      <c r="AG832" s="10"/>
    </row>
    <row r="833" ht="13.5" customHeight="1">
      <c r="E833" s="3"/>
      <c r="F833" s="3"/>
      <c r="O833" s="6"/>
      <c r="Q833" s="19"/>
      <c r="AF833" s="6"/>
      <c r="AG833" s="10"/>
    </row>
    <row r="834" ht="13.5" customHeight="1">
      <c r="E834" s="3"/>
      <c r="F834" s="3"/>
      <c r="O834" s="6"/>
      <c r="Q834" s="19"/>
      <c r="AF834" s="6"/>
      <c r="AG834" s="10"/>
    </row>
    <row r="835" ht="13.5" customHeight="1">
      <c r="E835" s="3"/>
      <c r="F835" s="3"/>
      <c r="O835" s="6"/>
      <c r="Q835" s="19"/>
      <c r="AF835" s="6"/>
      <c r="AG835" s="10"/>
    </row>
    <row r="836" ht="13.5" customHeight="1">
      <c r="E836" s="3"/>
      <c r="F836" s="3"/>
      <c r="O836" s="6"/>
      <c r="Q836" s="19"/>
      <c r="AF836" s="6"/>
      <c r="AG836" s="10"/>
    </row>
    <row r="837" ht="13.5" customHeight="1">
      <c r="E837" s="3"/>
      <c r="F837" s="3"/>
      <c r="O837" s="6"/>
      <c r="Q837" s="19"/>
      <c r="AF837" s="6"/>
      <c r="AG837" s="10"/>
    </row>
    <row r="838" ht="13.5" customHeight="1">
      <c r="E838" s="3"/>
      <c r="F838" s="3"/>
      <c r="O838" s="6"/>
      <c r="Q838" s="19"/>
      <c r="AF838" s="6"/>
      <c r="AG838" s="10"/>
    </row>
    <row r="839" ht="13.5" customHeight="1">
      <c r="E839" s="3"/>
      <c r="F839" s="3"/>
      <c r="O839" s="6"/>
      <c r="Q839" s="19"/>
      <c r="AF839" s="6"/>
      <c r="AG839" s="10"/>
    </row>
    <row r="840" ht="13.5" customHeight="1">
      <c r="E840" s="3"/>
      <c r="F840" s="3"/>
      <c r="O840" s="6"/>
      <c r="Q840" s="19"/>
      <c r="AF840" s="6"/>
      <c r="AG840" s="10"/>
    </row>
    <row r="841" ht="13.5" customHeight="1">
      <c r="E841" s="3"/>
      <c r="F841" s="3"/>
      <c r="O841" s="6"/>
      <c r="Q841" s="19"/>
      <c r="AF841" s="6"/>
      <c r="AG841" s="10"/>
    </row>
    <row r="842" ht="13.5" customHeight="1">
      <c r="E842" s="3"/>
      <c r="F842" s="3"/>
      <c r="O842" s="6"/>
      <c r="Q842" s="19"/>
      <c r="AF842" s="6"/>
      <c r="AG842" s="10"/>
    </row>
    <row r="843" ht="13.5" customHeight="1">
      <c r="E843" s="3"/>
      <c r="F843" s="3"/>
      <c r="O843" s="6"/>
      <c r="Q843" s="19"/>
      <c r="AF843" s="6"/>
      <c r="AG843" s="10"/>
    </row>
    <row r="844" ht="13.5" customHeight="1">
      <c r="E844" s="3"/>
      <c r="F844" s="3"/>
      <c r="O844" s="6"/>
      <c r="Q844" s="19"/>
      <c r="AF844" s="6"/>
      <c r="AG844" s="10"/>
    </row>
    <row r="845" ht="13.5" customHeight="1">
      <c r="E845" s="3"/>
      <c r="F845" s="3"/>
      <c r="O845" s="6"/>
      <c r="Q845" s="19"/>
      <c r="AF845" s="6"/>
      <c r="AG845" s="10"/>
    </row>
    <row r="846" ht="13.5" customHeight="1">
      <c r="E846" s="3"/>
      <c r="F846" s="3"/>
      <c r="O846" s="6"/>
      <c r="Q846" s="19"/>
      <c r="AF846" s="6"/>
      <c r="AG846" s="10"/>
    </row>
    <row r="847" ht="13.5" customHeight="1">
      <c r="E847" s="3"/>
      <c r="F847" s="3"/>
      <c r="O847" s="6"/>
      <c r="Q847" s="19"/>
      <c r="AF847" s="6"/>
      <c r="AG847" s="10"/>
    </row>
    <row r="848" ht="13.5" customHeight="1">
      <c r="E848" s="3"/>
      <c r="F848" s="3"/>
      <c r="O848" s="6"/>
      <c r="Q848" s="19"/>
      <c r="AF848" s="6"/>
      <c r="AG848" s="10"/>
    </row>
    <row r="849" ht="13.5" customHeight="1">
      <c r="E849" s="3"/>
      <c r="F849" s="3"/>
      <c r="O849" s="6"/>
      <c r="Q849" s="19"/>
      <c r="AF849" s="6"/>
      <c r="AG849" s="10"/>
    </row>
    <row r="850" ht="13.5" customHeight="1">
      <c r="E850" s="3"/>
      <c r="F850" s="3"/>
      <c r="O850" s="6"/>
      <c r="Q850" s="19"/>
      <c r="AF850" s="6"/>
      <c r="AG850" s="10"/>
    </row>
    <row r="851" ht="13.5" customHeight="1">
      <c r="E851" s="3"/>
      <c r="F851" s="3"/>
      <c r="O851" s="6"/>
      <c r="Q851" s="19"/>
      <c r="AF851" s="6"/>
      <c r="AG851" s="10"/>
    </row>
    <row r="852" ht="13.5" customHeight="1">
      <c r="E852" s="3"/>
      <c r="F852" s="3"/>
      <c r="O852" s="6"/>
      <c r="Q852" s="19"/>
      <c r="AF852" s="6"/>
      <c r="AG852" s="10"/>
    </row>
    <row r="853" ht="13.5" customHeight="1">
      <c r="E853" s="3"/>
      <c r="F853" s="3"/>
      <c r="O853" s="6"/>
      <c r="Q853" s="19"/>
      <c r="AF853" s="6"/>
      <c r="AG853" s="10"/>
    </row>
    <row r="854" ht="13.5" customHeight="1">
      <c r="E854" s="3"/>
      <c r="F854" s="3"/>
      <c r="O854" s="6"/>
      <c r="Q854" s="19"/>
      <c r="AF854" s="6"/>
      <c r="AG854" s="10"/>
    </row>
    <row r="855" ht="13.5" customHeight="1">
      <c r="E855" s="3"/>
      <c r="F855" s="3"/>
      <c r="O855" s="6"/>
      <c r="Q855" s="19"/>
      <c r="AF855" s="6"/>
      <c r="AG855" s="10"/>
    </row>
    <row r="856" ht="13.5" customHeight="1">
      <c r="E856" s="3"/>
      <c r="F856" s="3"/>
      <c r="O856" s="6"/>
      <c r="Q856" s="19"/>
      <c r="AF856" s="6"/>
      <c r="AG856" s="10"/>
    </row>
    <row r="857" ht="13.5" customHeight="1">
      <c r="E857" s="3"/>
      <c r="F857" s="3"/>
      <c r="O857" s="6"/>
      <c r="Q857" s="19"/>
      <c r="AF857" s="6"/>
      <c r="AG857" s="10"/>
    </row>
    <row r="858" ht="13.5" customHeight="1">
      <c r="E858" s="3"/>
      <c r="F858" s="3"/>
      <c r="O858" s="6"/>
      <c r="Q858" s="19"/>
      <c r="AF858" s="6"/>
      <c r="AG858" s="10"/>
    </row>
    <row r="859" ht="13.5" customHeight="1">
      <c r="E859" s="3"/>
      <c r="F859" s="3"/>
      <c r="O859" s="6"/>
      <c r="Q859" s="19"/>
      <c r="AF859" s="6"/>
      <c r="AG859" s="10"/>
    </row>
    <row r="860" ht="13.5" customHeight="1">
      <c r="E860" s="3"/>
      <c r="F860" s="3"/>
      <c r="O860" s="6"/>
      <c r="Q860" s="19"/>
      <c r="AF860" s="6"/>
      <c r="AG860" s="10"/>
    </row>
    <row r="861" ht="13.5" customHeight="1">
      <c r="E861" s="3"/>
      <c r="F861" s="3"/>
      <c r="O861" s="6"/>
      <c r="Q861" s="19"/>
      <c r="AF861" s="6"/>
      <c r="AG861" s="10"/>
    </row>
    <row r="862" ht="13.5" customHeight="1">
      <c r="E862" s="3"/>
      <c r="F862" s="3"/>
      <c r="O862" s="6"/>
      <c r="Q862" s="19"/>
      <c r="AF862" s="6"/>
      <c r="AG862" s="10"/>
    </row>
    <row r="863" ht="13.5" customHeight="1">
      <c r="E863" s="3"/>
      <c r="F863" s="3"/>
      <c r="O863" s="6"/>
      <c r="Q863" s="19"/>
      <c r="AF863" s="6"/>
      <c r="AG863" s="10"/>
    </row>
    <row r="864" ht="13.5" customHeight="1">
      <c r="E864" s="3"/>
      <c r="F864" s="3"/>
      <c r="O864" s="6"/>
      <c r="Q864" s="19"/>
      <c r="AF864" s="6"/>
      <c r="AG864" s="10"/>
    </row>
    <row r="865" ht="13.5" customHeight="1">
      <c r="E865" s="3"/>
      <c r="F865" s="3"/>
      <c r="O865" s="6"/>
      <c r="Q865" s="19"/>
      <c r="AF865" s="6"/>
      <c r="AG865" s="10"/>
    </row>
    <row r="866" ht="13.5" customHeight="1">
      <c r="E866" s="3"/>
      <c r="F866" s="3"/>
      <c r="O866" s="6"/>
      <c r="Q866" s="19"/>
      <c r="AF866" s="6"/>
      <c r="AG866" s="10"/>
    </row>
    <row r="867" ht="13.5" customHeight="1">
      <c r="E867" s="3"/>
      <c r="F867" s="3"/>
      <c r="O867" s="6"/>
      <c r="Q867" s="19"/>
      <c r="AF867" s="6"/>
      <c r="AG867" s="10"/>
    </row>
    <row r="868" ht="13.5" customHeight="1">
      <c r="E868" s="3"/>
      <c r="F868" s="3"/>
      <c r="O868" s="6"/>
      <c r="Q868" s="19"/>
      <c r="AF868" s="6"/>
      <c r="AG868" s="10"/>
    </row>
    <row r="869" ht="13.5" customHeight="1">
      <c r="E869" s="3"/>
      <c r="F869" s="3"/>
      <c r="O869" s="6"/>
      <c r="Q869" s="19"/>
      <c r="AF869" s="6"/>
      <c r="AG869" s="10"/>
    </row>
    <row r="870" ht="13.5" customHeight="1">
      <c r="E870" s="3"/>
      <c r="F870" s="3"/>
      <c r="O870" s="6"/>
      <c r="Q870" s="19"/>
      <c r="AF870" s="6"/>
      <c r="AG870" s="10"/>
    </row>
    <row r="871" ht="13.5" customHeight="1">
      <c r="E871" s="3"/>
      <c r="F871" s="3"/>
      <c r="O871" s="6"/>
      <c r="Q871" s="19"/>
      <c r="AF871" s="6"/>
      <c r="AG871" s="10"/>
    </row>
    <row r="872" ht="13.5" customHeight="1">
      <c r="E872" s="3"/>
      <c r="F872" s="3"/>
      <c r="O872" s="6"/>
      <c r="Q872" s="19"/>
      <c r="AF872" s="6"/>
      <c r="AG872" s="10"/>
    </row>
    <row r="873" ht="13.5" customHeight="1">
      <c r="E873" s="3"/>
      <c r="F873" s="3"/>
      <c r="O873" s="6"/>
      <c r="Q873" s="19"/>
      <c r="AF873" s="6"/>
      <c r="AG873" s="10"/>
    </row>
    <row r="874" ht="13.5" customHeight="1">
      <c r="E874" s="3"/>
      <c r="F874" s="3"/>
      <c r="O874" s="6"/>
      <c r="Q874" s="19"/>
      <c r="AF874" s="6"/>
      <c r="AG874" s="10"/>
    </row>
    <row r="875" ht="13.5" customHeight="1">
      <c r="E875" s="3"/>
      <c r="F875" s="3"/>
      <c r="O875" s="6"/>
      <c r="Q875" s="19"/>
      <c r="AF875" s="6"/>
      <c r="AG875" s="10"/>
    </row>
    <row r="876" ht="13.5" customHeight="1">
      <c r="E876" s="3"/>
      <c r="F876" s="3"/>
      <c r="O876" s="6"/>
      <c r="Q876" s="19"/>
      <c r="AF876" s="6"/>
      <c r="AG876" s="10"/>
    </row>
    <row r="877" ht="13.5" customHeight="1">
      <c r="E877" s="3"/>
      <c r="F877" s="3"/>
      <c r="O877" s="6"/>
      <c r="Q877" s="19"/>
      <c r="AF877" s="6"/>
      <c r="AG877" s="10"/>
    </row>
    <row r="878" ht="13.5" customHeight="1">
      <c r="E878" s="3"/>
      <c r="F878" s="3"/>
      <c r="O878" s="6"/>
      <c r="Q878" s="19"/>
      <c r="AF878" s="6"/>
      <c r="AG878" s="10"/>
    </row>
    <row r="879" ht="13.5" customHeight="1">
      <c r="E879" s="3"/>
      <c r="F879" s="3"/>
      <c r="O879" s="6"/>
      <c r="Q879" s="19"/>
      <c r="AF879" s="6"/>
      <c r="AG879" s="10"/>
    </row>
    <row r="880" ht="13.5" customHeight="1">
      <c r="E880" s="3"/>
      <c r="F880" s="3"/>
      <c r="O880" s="6"/>
      <c r="Q880" s="19"/>
      <c r="AF880" s="6"/>
      <c r="AG880" s="10"/>
    </row>
    <row r="881" ht="13.5" customHeight="1">
      <c r="E881" s="3"/>
      <c r="F881" s="3"/>
      <c r="O881" s="6"/>
      <c r="Q881" s="19"/>
      <c r="AF881" s="6"/>
      <c r="AG881" s="10"/>
    </row>
    <row r="882" ht="13.5" customHeight="1">
      <c r="E882" s="3"/>
      <c r="F882" s="3"/>
      <c r="O882" s="6"/>
      <c r="Q882" s="19"/>
      <c r="AF882" s="6"/>
      <c r="AG882" s="10"/>
    </row>
    <row r="883" ht="13.5" customHeight="1">
      <c r="E883" s="3"/>
      <c r="F883" s="3"/>
      <c r="O883" s="6"/>
      <c r="Q883" s="19"/>
      <c r="AF883" s="6"/>
      <c r="AG883" s="10"/>
    </row>
    <row r="884" ht="13.5" customHeight="1">
      <c r="E884" s="3"/>
      <c r="F884" s="3"/>
      <c r="O884" s="6"/>
      <c r="Q884" s="19"/>
      <c r="AF884" s="6"/>
      <c r="AG884" s="10"/>
    </row>
    <row r="885" ht="13.5" customHeight="1">
      <c r="E885" s="3"/>
      <c r="F885" s="3"/>
      <c r="O885" s="6"/>
      <c r="Q885" s="19"/>
      <c r="AF885" s="6"/>
      <c r="AG885" s="10"/>
    </row>
    <row r="886" ht="13.5" customHeight="1">
      <c r="E886" s="3"/>
      <c r="F886" s="3"/>
      <c r="O886" s="6"/>
      <c r="Q886" s="19"/>
      <c r="AF886" s="6"/>
      <c r="AG886" s="10"/>
    </row>
    <row r="887" ht="13.5" customHeight="1">
      <c r="E887" s="3"/>
      <c r="F887" s="3"/>
      <c r="O887" s="6"/>
      <c r="Q887" s="19"/>
      <c r="AF887" s="6"/>
      <c r="AG887" s="10"/>
    </row>
    <row r="888" ht="13.5" customHeight="1">
      <c r="E888" s="3"/>
      <c r="F888" s="3"/>
      <c r="O888" s="6"/>
      <c r="Q888" s="19"/>
      <c r="AF888" s="6"/>
      <c r="AG888" s="10"/>
    </row>
    <row r="889" ht="13.5" customHeight="1">
      <c r="E889" s="3"/>
      <c r="F889" s="3"/>
      <c r="O889" s="6"/>
      <c r="Q889" s="19"/>
      <c r="AF889" s="6"/>
      <c r="AG889" s="10"/>
    </row>
    <row r="890" ht="13.5" customHeight="1">
      <c r="E890" s="3"/>
      <c r="F890" s="3"/>
      <c r="O890" s="6"/>
      <c r="Q890" s="19"/>
      <c r="AF890" s="6"/>
      <c r="AG890" s="10"/>
    </row>
    <row r="891" ht="13.5" customHeight="1">
      <c r="E891" s="3"/>
      <c r="F891" s="3"/>
      <c r="O891" s="6"/>
      <c r="Q891" s="19"/>
      <c r="AF891" s="6"/>
      <c r="AG891" s="10"/>
    </row>
    <row r="892" ht="13.5" customHeight="1">
      <c r="E892" s="3"/>
      <c r="F892" s="3"/>
      <c r="O892" s="6"/>
      <c r="Q892" s="19"/>
      <c r="AF892" s="6"/>
      <c r="AG892" s="10"/>
    </row>
    <row r="893" ht="13.5" customHeight="1">
      <c r="E893" s="3"/>
      <c r="F893" s="3"/>
      <c r="O893" s="6"/>
      <c r="Q893" s="19"/>
      <c r="AF893" s="6"/>
      <c r="AG893" s="10"/>
    </row>
    <row r="894" ht="13.5" customHeight="1">
      <c r="E894" s="3"/>
      <c r="F894" s="3"/>
      <c r="O894" s="6"/>
      <c r="Q894" s="19"/>
      <c r="AF894" s="6"/>
      <c r="AG894" s="10"/>
    </row>
    <row r="895" ht="13.5" customHeight="1">
      <c r="E895" s="3"/>
      <c r="F895" s="3"/>
      <c r="O895" s="6"/>
      <c r="Q895" s="19"/>
      <c r="AF895" s="6"/>
      <c r="AG895" s="10"/>
    </row>
    <row r="896" ht="13.5" customHeight="1">
      <c r="E896" s="3"/>
      <c r="F896" s="3"/>
      <c r="O896" s="6"/>
      <c r="Q896" s="19"/>
      <c r="AF896" s="6"/>
      <c r="AG896" s="10"/>
    </row>
    <row r="897" ht="13.5" customHeight="1">
      <c r="E897" s="3"/>
      <c r="F897" s="3"/>
      <c r="O897" s="6"/>
      <c r="Q897" s="19"/>
      <c r="AF897" s="6"/>
      <c r="AG897" s="10"/>
    </row>
    <row r="898" ht="13.5" customHeight="1">
      <c r="E898" s="3"/>
      <c r="F898" s="3"/>
      <c r="O898" s="6"/>
      <c r="Q898" s="19"/>
      <c r="AF898" s="6"/>
      <c r="AG898" s="10"/>
    </row>
    <row r="899" ht="13.5" customHeight="1">
      <c r="E899" s="3"/>
      <c r="F899" s="3"/>
      <c r="O899" s="6"/>
      <c r="Q899" s="19"/>
      <c r="AF899" s="6"/>
      <c r="AG899" s="10"/>
    </row>
    <row r="900" ht="13.5" customHeight="1">
      <c r="E900" s="3"/>
      <c r="F900" s="3"/>
      <c r="O900" s="6"/>
      <c r="Q900" s="19"/>
      <c r="AF900" s="6"/>
      <c r="AG900" s="10"/>
    </row>
    <row r="901" ht="13.5" customHeight="1">
      <c r="E901" s="3"/>
      <c r="F901" s="3"/>
      <c r="O901" s="6"/>
      <c r="Q901" s="19"/>
      <c r="AF901" s="6"/>
      <c r="AG901" s="10"/>
    </row>
    <row r="902" ht="13.5" customHeight="1">
      <c r="E902" s="3"/>
      <c r="F902" s="3"/>
      <c r="O902" s="6"/>
      <c r="Q902" s="19"/>
      <c r="AF902" s="6"/>
      <c r="AG902" s="10"/>
    </row>
    <row r="903" ht="13.5" customHeight="1">
      <c r="E903" s="3"/>
      <c r="F903" s="3"/>
      <c r="O903" s="6"/>
      <c r="Q903" s="19"/>
      <c r="AF903" s="6"/>
      <c r="AG903" s="10"/>
    </row>
    <row r="904" ht="13.5" customHeight="1">
      <c r="E904" s="3"/>
      <c r="F904" s="3"/>
      <c r="O904" s="6"/>
      <c r="Q904" s="19"/>
      <c r="AF904" s="6"/>
      <c r="AG904" s="10"/>
    </row>
    <row r="905" ht="13.5" customHeight="1">
      <c r="E905" s="3"/>
      <c r="F905" s="3"/>
      <c r="O905" s="6"/>
      <c r="Q905" s="19"/>
      <c r="AF905" s="6"/>
      <c r="AG905" s="10"/>
    </row>
    <row r="906" ht="13.5" customHeight="1">
      <c r="E906" s="3"/>
      <c r="F906" s="3"/>
      <c r="O906" s="6"/>
      <c r="Q906" s="19"/>
      <c r="AF906" s="6"/>
      <c r="AG906" s="10"/>
    </row>
    <row r="907" ht="13.5" customHeight="1">
      <c r="E907" s="3"/>
      <c r="F907" s="3"/>
      <c r="O907" s="6"/>
      <c r="Q907" s="19"/>
      <c r="AF907" s="6"/>
      <c r="AG907" s="10"/>
    </row>
    <row r="908" ht="13.5" customHeight="1">
      <c r="E908" s="3"/>
      <c r="F908" s="3"/>
      <c r="O908" s="6"/>
      <c r="Q908" s="19"/>
      <c r="AF908" s="6"/>
      <c r="AG908" s="10"/>
    </row>
    <row r="909" ht="13.5" customHeight="1">
      <c r="E909" s="3"/>
      <c r="F909" s="3"/>
      <c r="O909" s="6"/>
      <c r="Q909" s="19"/>
      <c r="AF909" s="6"/>
      <c r="AG909" s="10"/>
    </row>
    <row r="910" ht="13.5" customHeight="1">
      <c r="E910" s="3"/>
      <c r="F910" s="3"/>
      <c r="O910" s="6"/>
      <c r="Q910" s="19"/>
      <c r="AF910" s="6"/>
      <c r="AG910" s="10"/>
    </row>
    <row r="911" ht="13.5" customHeight="1">
      <c r="E911" s="3"/>
      <c r="F911" s="3"/>
      <c r="O911" s="6"/>
      <c r="Q911" s="19"/>
      <c r="AF911" s="6"/>
      <c r="AG911" s="10"/>
    </row>
    <row r="912" ht="13.5" customHeight="1">
      <c r="E912" s="3"/>
      <c r="F912" s="3"/>
      <c r="O912" s="6"/>
      <c r="Q912" s="19"/>
      <c r="AF912" s="6"/>
      <c r="AG912" s="10"/>
    </row>
    <row r="913" ht="13.5" customHeight="1">
      <c r="E913" s="3"/>
      <c r="F913" s="3"/>
      <c r="O913" s="6"/>
      <c r="Q913" s="19"/>
      <c r="AF913" s="6"/>
      <c r="AG913" s="10"/>
    </row>
    <row r="914" ht="13.5" customHeight="1">
      <c r="E914" s="3"/>
      <c r="F914" s="3"/>
      <c r="O914" s="6"/>
      <c r="Q914" s="19"/>
      <c r="AF914" s="6"/>
      <c r="AG914" s="10"/>
    </row>
    <row r="915" ht="13.5" customHeight="1">
      <c r="E915" s="3"/>
      <c r="F915" s="3"/>
      <c r="O915" s="6"/>
      <c r="Q915" s="19"/>
      <c r="AF915" s="6"/>
      <c r="AG915" s="10"/>
    </row>
    <row r="916" ht="13.5" customHeight="1">
      <c r="E916" s="3"/>
      <c r="F916" s="3"/>
      <c r="O916" s="6"/>
      <c r="Q916" s="19"/>
      <c r="AF916" s="6"/>
      <c r="AG916" s="10"/>
    </row>
    <row r="917" ht="13.5" customHeight="1">
      <c r="E917" s="3"/>
      <c r="F917" s="3"/>
      <c r="O917" s="6"/>
      <c r="Q917" s="19"/>
      <c r="AF917" s="6"/>
      <c r="AG917" s="10"/>
    </row>
    <row r="918" ht="13.5" customHeight="1">
      <c r="E918" s="3"/>
      <c r="F918" s="3"/>
      <c r="O918" s="6"/>
      <c r="Q918" s="19"/>
      <c r="AF918" s="6"/>
      <c r="AG918" s="10"/>
    </row>
    <row r="919" ht="13.5" customHeight="1">
      <c r="E919" s="3"/>
      <c r="F919" s="3"/>
      <c r="O919" s="6"/>
      <c r="Q919" s="19"/>
      <c r="AF919" s="6"/>
      <c r="AG919" s="10"/>
    </row>
    <row r="920" ht="13.5" customHeight="1">
      <c r="E920" s="3"/>
      <c r="F920" s="3"/>
      <c r="O920" s="6"/>
      <c r="Q920" s="19"/>
      <c r="AF920" s="6"/>
      <c r="AG920" s="10"/>
    </row>
    <row r="921" ht="13.5" customHeight="1">
      <c r="E921" s="3"/>
      <c r="F921" s="3"/>
      <c r="O921" s="6"/>
      <c r="Q921" s="19"/>
      <c r="AF921" s="6"/>
      <c r="AG921" s="10"/>
    </row>
    <row r="922" ht="13.5" customHeight="1">
      <c r="E922" s="3"/>
      <c r="F922" s="3"/>
      <c r="O922" s="6"/>
      <c r="Q922" s="19"/>
      <c r="AF922" s="6"/>
      <c r="AG922" s="10"/>
    </row>
    <row r="923" ht="13.5" customHeight="1">
      <c r="E923" s="3"/>
      <c r="F923" s="3"/>
      <c r="O923" s="6"/>
      <c r="Q923" s="19"/>
      <c r="AF923" s="6"/>
      <c r="AG923" s="10"/>
    </row>
    <row r="924" ht="13.5" customHeight="1">
      <c r="E924" s="3"/>
      <c r="F924" s="3"/>
      <c r="O924" s="6"/>
      <c r="Q924" s="19"/>
      <c r="AF924" s="6"/>
      <c r="AG924" s="10"/>
    </row>
    <row r="925" ht="13.5" customHeight="1">
      <c r="E925" s="3"/>
      <c r="F925" s="3"/>
      <c r="O925" s="6"/>
      <c r="Q925" s="19"/>
      <c r="AF925" s="6"/>
      <c r="AG925" s="10"/>
    </row>
    <row r="926" ht="13.5" customHeight="1">
      <c r="E926" s="3"/>
      <c r="F926" s="3"/>
      <c r="O926" s="6"/>
      <c r="Q926" s="19"/>
      <c r="AF926" s="6"/>
      <c r="AG926" s="10"/>
    </row>
    <row r="927" ht="13.5" customHeight="1">
      <c r="E927" s="3"/>
      <c r="F927" s="3"/>
      <c r="O927" s="6"/>
      <c r="Q927" s="19"/>
      <c r="AF927" s="6"/>
      <c r="AG927" s="10"/>
    </row>
    <row r="928" ht="13.5" customHeight="1">
      <c r="E928" s="3"/>
      <c r="F928" s="3"/>
      <c r="O928" s="6"/>
      <c r="Q928" s="19"/>
      <c r="AF928" s="6"/>
      <c r="AG928" s="10"/>
    </row>
    <row r="929" ht="13.5" customHeight="1">
      <c r="E929" s="3"/>
      <c r="F929" s="3"/>
      <c r="O929" s="6"/>
      <c r="Q929" s="19"/>
      <c r="AF929" s="6"/>
      <c r="AG929" s="10"/>
    </row>
    <row r="930" ht="13.5" customHeight="1">
      <c r="E930" s="3"/>
      <c r="F930" s="3"/>
      <c r="O930" s="6"/>
      <c r="Q930" s="19"/>
      <c r="AF930" s="6"/>
      <c r="AG930" s="10"/>
    </row>
    <row r="931" ht="13.5" customHeight="1">
      <c r="E931" s="3"/>
      <c r="F931" s="3"/>
      <c r="O931" s="6"/>
      <c r="Q931" s="19"/>
      <c r="AF931" s="6"/>
      <c r="AG931" s="10"/>
    </row>
    <row r="932" ht="13.5" customHeight="1">
      <c r="E932" s="3"/>
      <c r="F932" s="3"/>
      <c r="O932" s="6"/>
      <c r="Q932" s="19"/>
      <c r="AF932" s="6"/>
      <c r="AG932" s="10"/>
    </row>
    <row r="933" ht="13.5" customHeight="1">
      <c r="E933" s="3"/>
      <c r="F933" s="3"/>
      <c r="O933" s="6"/>
      <c r="Q933" s="19"/>
      <c r="AF933" s="6"/>
      <c r="AG933" s="10"/>
    </row>
    <row r="934" ht="13.5" customHeight="1">
      <c r="E934" s="3"/>
      <c r="F934" s="3"/>
      <c r="O934" s="6"/>
      <c r="Q934" s="19"/>
      <c r="AF934" s="6"/>
      <c r="AG934" s="10"/>
    </row>
    <row r="935" ht="13.5" customHeight="1">
      <c r="E935" s="3"/>
      <c r="F935" s="3"/>
      <c r="O935" s="6"/>
      <c r="Q935" s="19"/>
      <c r="AF935" s="6"/>
      <c r="AG935" s="10"/>
    </row>
    <row r="936" ht="13.5" customHeight="1">
      <c r="E936" s="3"/>
      <c r="F936" s="3"/>
      <c r="O936" s="6"/>
      <c r="Q936" s="19"/>
      <c r="AF936" s="6"/>
      <c r="AG936" s="10"/>
    </row>
    <row r="937" ht="13.5" customHeight="1">
      <c r="E937" s="3"/>
      <c r="F937" s="3"/>
      <c r="O937" s="6"/>
      <c r="Q937" s="19"/>
      <c r="AF937" s="6"/>
      <c r="AG937" s="10"/>
    </row>
    <row r="938" ht="13.5" customHeight="1">
      <c r="E938" s="3"/>
      <c r="F938" s="3"/>
      <c r="O938" s="6"/>
      <c r="Q938" s="19"/>
      <c r="AF938" s="6"/>
      <c r="AG938" s="10"/>
    </row>
    <row r="939" ht="13.5" customHeight="1">
      <c r="E939" s="3"/>
      <c r="F939" s="3"/>
      <c r="O939" s="6"/>
      <c r="Q939" s="19"/>
      <c r="AF939" s="6"/>
      <c r="AG939" s="10"/>
    </row>
    <row r="940" ht="13.5" customHeight="1">
      <c r="E940" s="3"/>
      <c r="F940" s="3"/>
      <c r="O940" s="6"/>
      <c r="Q940" s="19"/>
      <c r="AF940" s="6"/>
      <c r="AG940" s="10"/>
    </row>
    <row r="941" ht="13.5" customHeight="1">
      <c r="E941" s="3"/>
      <c r="F941" s="3"/>
      <c r="O941" s="6"/>
      <c r="Q941" s="19"/>
      <c r="AF941" s="6"/>
      <c r="AG941" s="10"/>
    </row>
    <row r="942" ht="13.5" customHeight="1">
      <c r="E942" s="3"/>
      <c r="F942" s="3"/>
      <c r="O942" s="6"/>
      <c r="Q942" s="19"/>
      <c r="AF942" s="6"/>
      <c r="AG942" s="10"/>
    </row>
    <row r="943" ht="13.5" customHeight="1">
      <c r="E943" s="3"/>
      <c r="F943" s="3"/>
      <c r="O943" s="6"/>
      <c r="Q943" s="19"/>
      <c r="AF943" s="6"/>
      <c r="AG943" s="10"/>
    </row>
    <row r="944" ht="13.5" customHeight="1">
      <c r="E944" s="3"/>
      <c r="F944" s="3"/>
      <c r="O944" s="6"/>
      <c r="Q944" s="19"/>
      <c r="AF944" s="6"/>
      <c r="AG944" s="10"/>
    </row>
    <row r="945" ht="13.5" customHeight="1">
      <c r="E945" s="3"/>
      <c r="F945" s="3"/>
      <c r="O945" s="6"/>
      <c r="Q945" s="19"/>
      <c r="AF945" s="6"/>
      <c r="AG945" s="10"/>
    </row>
    <row r="946" ht="13.5" customHeight="1">
      <c r="E946" s="3"/>
      <c r="F946" s="3"/>
      <c r="O946" s="6"/>
      <c r="Q946" s="19"/>
      <c r="AF946" s="6"/>
      <c r="AG946" s="10"/>
    </row>
    <row r="947" ht="13.5" customHeight="1">
      <c r="E947" s="3"/>
      <c r="F947" s="3"/>
      <c r="O947" s="6"/>
      <c r="Q947" s="19"/>
      <c r="AF947" s="6"/>
      <c r="AG947" s="10"/>
    </row>
    <row r="948" ht="13.5" customHeight="1">
      <c r="E948" s="3"/>
      <c r="F948" s="3"/>
      <c r="O948" s="6"/>
      <c r="Q948" s="19"/>
      <c r="AF948" s="6"/>
      <c r="AG948" s="10"/>
    </row>
    <row r="949" ht="13.5" customHeight="1">
      <c r="E949" s="3"/>
      <c r="F949" s="3"/>
      <c r="O949" s="6"/>
      <c r="Q949" s="19"/>
      <c r="AF949" s="6"/>
      <c r="AG949" s="10"/>
    </row>
    <row r="950" ht="13.5" customHeight="1">
      <c r="E950" s="3"/>
      <c r="F950" s="3"/>
      <c r="O950" s="6"/>
      <c r="Q950" s="19"/>
      <c r="AF950" s="6"/>
      <c r="AG950" s="10"/>
    </row>
    <row r="951" ht="13.5" customHeight="1">
      <c r="E951" s="3"/>
      <c r="F951" s="3"/>
      <c r="O951" s="6"/>
      <c r="Q951" s="19"/>
      <c r="AF951" s="6"/>
      <c r="AG951" s="10"/>
    </row>
    <row r="952" ht="13.5" customHeight="1">
      <c r="E952" s="3"/>
      <c r="F952" s="3"/>
      <c r="O952" s="6"/>
      <c r="Q952" s="19"/>
      <c r="AF952" s="6"/>
      <c r="AG952" s="10"/>
    </row>
    <row r="953" ht="13.5" customHeight="1">
      <c r="E953" s="3"/>
      <c r="F953" s="3"/>
      <c r="O953" s="6"/>
      <c r="Q953" s="19"/>
      <c r="AF953" s="6"/>
      <c r="AG953" s="10"/>
    </row>
    <row r="954" ht="13.5" customHeight="1">
      <c r="E954" s="3"/>
      <c r="F954" s="3"/>
      <c r="O954" s="6"/>
      <c r="Q954" s="19"/>
      <c r="AF954" s="6"/>
      <c r="AG954" s="10"/>
    </row>
    <row r="955" ht="13.5" customHeight="1">
      <c r="E955" s="3"/>
      <c r="F955" s="3"/>
      <c r="O955" s="6"/>
      <c r="Q955" s="19"/>
      <c r="AF955" s="6"/>
      <c r="AG955" s="10"/>
    </row>
    <row r="956" ht="13.5" customHeight="1">
      <c r="E956" s="3"/>
      <c r="F956" s="3"/>
      <c r="O956" s="6"/>
      <c r="Q956" s="19"/>
      <c r="AF956" s="6"/>
      <c r="AG956" s="10"/>
    </row>
    <row r="957" ht="13.5" customHeight="1">
      <c r="E957" s="3"/>
      <c r="F957" s="3"/>
      <c r="O957" s="6"/>
      <c r="Q957" s="19"/>
      <c r="AF957" s="6"/>
      <c r="AG957" s="10"/>
    </row>
    <row r="958" ht="13.5" customHeight="1">
      <c r="E958" s="3"/>
      <c r="F958" s="3"/>
      <c r="O958" s="6"/>
      <c r="Q958" s="19"/>
      <c r="AF958" s="6"/>
      <c r="AG958" s="10"/>
    </row>
    <row r="959" ht="13.5" customHeight="1">
      <c r="E959" s="3"/>
      <c r="F959" s="3"/>
      <c r="O959" s="6"/>
      <c r="Q959" s="19"/>
      <c r="AF959" s="6"/>
      <c r="AG959" s="10"/>
    </row>
    <row r="960" ht="13.5" customHeight="1">
      <c r="E960" s="3"/>
      <c r="F960" s="3"/>
      <c r="O960" s="6"/>
      <c r="Q960" s="19"/>
      <c r="AF960" s="6"/>
      <c r="AG960" s="10"/>
    </row>
    <row r="961" ht="13.5" customHeight="1">
      <c r="E961" s="3"/>
      <c r="F961" s="3"/>
      <c r="O961" s="6"/>
      <c r="Q961" s="19"/>
      <c r="AF961" s="6"/>
      <c r="AG961" s="10"/>
    </row>
    <row r="962" ht="13.5" customHeight="1">
      <c r="E962" s="3"/>
      <c r="F962" s="3"/>
      <c r="O962" s="6"/>
      <c r="Q962" s="19"/>
      <c r="AF962" s="6"/>
      <c r="AG962" s="10"/>
    </row>
    <row r="963" ht="13.5" customHeight="1">
      <c r="E963" s="3"/>
      <c r="F963" s="3"/>
      <c r="O963" s="6"/>
      <c r="Q963" s="19"/>
      <c r="AF963" s="6"/>
      <c r="AG963" s="10"/>
    </row>
    <row r="964" ht="13.5" customHeight="1">
      <c r="E964" s="3"/>
      <c r="F964" s="3"/>
      <c r="O964" s="6"/>
      <c r="Q964" s="19"/>
      <c r="AF964" s="6"/>
      <c r="AG964" s="10"/>
    </row>
    <row r="965" ht="13.5" customHeight="1">
      <c r="E965" s="3"/>
      <c r="F965" s="3"/>
      <c r="O965" s="6"/>
      <c r="Q965" s="19"/>
      <c r="AF965" s="6"/>
      <c r="AG965" s="10"/>
    </row>
    <row r="966" ht="13.5" customHeight="1">
      <c r="E966" s="3"/>
      <c r="F966" s="3"/>
      <c r="O966" s="6"/>
      <c r="Q966" s="19"/>
      <c r="AF966" s="6"/>
      <c r="AG966" s="10"/>
    </row>
    <row r="967" ht="13.5" customHeight="1">
      <c r="E967" s="3"/>
      <c r="F967" s="3"/>
      <c r="O967" s="6"/>
      <c r="Q967" s="19"/>
      <c r="AF967" s="6"/>
      <c r="AG967" s="10"/>
    </row>
    <row r="968" ht="13.5" customHeight="1">
      <c r="E968" s="3"/>
      <c r="F968" s="3"/>
      <c r="O968" s="6"/>
      <c r="Q968" s="19"/>
      <c r="AF968" s="6"/>
      <c r="AG968" s="10"/>
    </row>
    <row r="969" ht="13.5" customHeight="1">
      <c r="E969" s="3"/>
      <c r="F969" s="3"/>
      <c r="O969" s="6"/>
      <c r="Q969" s="19"/>
      <c r="AF969" s="6"/>
      <c r="AG969" s="10"/>
    </row>
    <row r="970" ht="13.5" customHeight="1">
      <c r="E970" s="3"/>
      <c r="F970" s="3"/>
      <c r="O970" s="6"/>
      <c r="Q970" s="19"/>
      <c r="AF970" s="6"/>
      <c r="AG970" s="10"/>
    </row>
    <row r="971" ht="13.5" customHeight="1">
      <c r="E971" s="3"/>
      <c r="F971" s="3"/>
      <c r="O971" s="6"/>
      <c r="Q971" s="19"/>
      <c r="AF971" s="6"/>
      <c r="AG971" s="10"/>
    </row>
    <row r="972" ht="13.5" customHeight="1">
      <c r="E972" s="3"/>
      <c r="F972" s="3"/>
      <c r="O972" s="6"/>
      <c r="Q972" s="19"/>
      <c r="AF972" s="6"/>
      <c r="AG972" s="10"/>
    </row>
    <row r="973" ht="13.5" customHeight="1">
      <c r="E973" s="3"/>
      <c r="F973" s="3"/>
      <c r="O973" s="6"/>
      <c r="Q973" s="19"/>
      <c r="AF973" s="6"/>
      <c r="AG973" s="10"/>
    </row>
    <row r="974" ht="13.5" customHeight="1">
      <c r="E974" s="3"/>
      <c r="F974" s="3"/>
      <c r="O974" s="6"/>
      <c r="Q974" s="19"/>
      <c r="AF974" s="6"/>
      <c r="AG974" s="10"/>
    </row>
    <row r="975" ht="13.5" customHeight="1">
      <c r="E975" s="3"/>
      <c r="F975" s="3"/>
      <c r="O975" s="6"/>
      <c r="Q975" s="19"/>
      <c r="AF975" s="6"/>
      <c r="AG975" s="10"/>
    </row>
    <row r="976" ht="13.5" customHeight="1">
      <c r="E976" s="3"/>
      <c r="F976" s="3"/>
      <c r="O976" s="6"/>
      <c r="Q976" s="19"/>
      <c r="AF976" s="6"/>
      <c r="AG976" s="10"/>
    </row>
    <row r="977" ht="13.5" customHeight="1">
      <c r="E977" s="3"/>
      <c r="F977" s="3"/>
      <c r="O977" s="6"/>
      <c r="Q977" s="19"/>
      <c r="AF977" s="6"/>
      <c r="AG977" s="10"/>
    </row>
    <row r="978" ht="13.5" customHeight="1">
      <c r="E978" s="3"/>
      <c r="F978" s="3"/>
      <c r="O978" s="6"/>
      <c r="Q978" s="19"/>
      <c r="AF978" s="6"/>
      <c r="AG978" s="10"/>
    </row>
    <row r="979" ht="13.5" customHeight="1">
      <c r="E979" s="3"/>
      <c r="F979" s="3"/>
      <c r="O979" s="6"/>
      <c r="Q979" s="19"/>
      <c r="AF979" s="6"/>
      <c r="AG979" s="10"/>
    </row>
    <row r="980" ht="13.5" customHeight="1">
      <c r="E980" s="3"/>
      <c r="F980" s="3"/>
      <c r="O980" s="6"/>
      <c r="Q980" s="19"/>
      <c r="AF980" s="6"/>
      <c r="AG980" s="10"/>
    </row>
    <row r="981" ht="13.5" customHeight="1">
      <c r="E981" s="3"/>
      <c r="F981" s="3"/>
      <c r="O981" s="6"/>
      <c r="Q981" s="19"/>
      <c r="AF981" s="6"/>
      <c r="AG981" s="10"/>
    </row>
    <row r="982" ht="13.5" customHeight="1">
      <c r="E982" s="3"/>
      <c r="F982" s="3"/>
      <c r="O982" s="6"/>
      <c r="Q982" s="19"/>
      <c r="AF982" s="6"/>
      <c r="AG982" s="10"/>
    </row>
    <row r="983" ht="13.5" customHeight="1">
      <c r="E983" s="3"/>
      <c r="F983" s="3"/>
      <c r="O983" s="6"/>
      <c r="Q983" s="19"/>
      <c r="AF983" s="6"/>
      <c r="AG983" s="10"/>
    </row>
    <row r="984" ht="13.5" customHeight="1">
      <c r="E984" s="3"/>
      <c r="F984" s="3"/>
      <c r="O984" s="6"/>
      <c r="Q984" s="19"/>
      <c r="AF984" s="6"/>
      <c r="AG984" s="10"/>
    </row>
    <row r="985" ht="13.5" customHeight="1">
      <c r="E985" s="3"/>
      <c r="F985" s="3"/>
      <c r="O985" s="6"/>
      <c r="Q985" s="19"/>
      <c r="AF985" s="6"/>
      <c r="AG985" s="10"/>
    </row>
    <row r="986" ht="13.5" customHeight="1">
      <c r="E986" s="3"/>
      <c r="F986" s="3"/>
      <c r="O986" s="6"/>
      <c r="Q986" s="19"/>
      <c r="AF986" s="6"/>
      <c r="AG986" s="10"/>
    </row>
    <row r="987" ht="13.5" customHeight="1">
      <c r="E987" s="3"/>
      <c r="F987" s="3"/>
      <c r="O987" s="6"/>
      <c r="Q987" s="19"/>
      <c r="AF987" s="6"/>
      <c r="AG987" s="10"/>
    </row>
    <row r="988" ht="13.5" customHeight="1">
      <c r="E988" s="3"/>
      <c r="F988" s="3"/>
      <c r="O988" s="6"/>
      <c r="Q988" s="19"/>
      <c r="AF988" s="6"/>
      <c r="AG988" s="10"/>
    </row>
    <row r="989" ht="13.5" customHeight="1">
      <c r="E989" s="3"/>
      <c r="F989" s="3"/>
      <c r="O989" s="6"/>
      <c r="Q989" s="19"/>
      <c r="AF989" s="6"/>
      <c r="AG989" s="10"/>
    </row>
    <row r="990" ht="13.5" customHeight="1">
      <c r="E990" s="3"/>
      <c r="F990" s="3"/>
      <c r="O990" s="6"/>
      <c r="Q990" s="19"/>
      <c r="AF990" s="6"/>
      <c r="AG990" s="10"/>
    </row>
    <row r="991" ht="13.5" customHeight="1">
      <c r="E991" s="3"/>
      <c r="F991" s="3"/>
      <c r="O991" s="6"/>
      <c r="Q991" s="19"/>
      <c r="AF991" s="6"/>
      <c r="AG991" s="10"/>
    </row>
    <row r="992" ht="13.5" customHeight="1">
      <c r="E992" s="3"/>
      <c r="F992" s="3"/>
      <c r="O992" s="6"/>
      <c r="Q992" s="19"/>
      <c r="AF992" s="6"/>
      <c r="AG992" s="10"/>
    </row>
    <row r="993" ht="13.5" customHeight="1">
      <c r="E993" s="3"/>
      <c r="F993" s="3"/>
      <c r="O993" s="6"/>
      <c r="Q993" s="19"/>
      <c r="AF993" s="6"/>
      <c r="AG993" s="10"/>
    </row>
    <row r="994" ht="13.5" customHeight="1">
      <c r="E994" s="3"/>
      <c r="F994" s="3"/>
      <c r="O994" s="6"/>
      <c r="Q994" s="19"/>
      <c r="AF994" s="6"/>
      <c r="AG994" s="10"/>
    </row>
    <row r="995" ht="13.5" customHeight="1">
      <c r="E995" s="3"/>
      <c r="F995" s="3"/>
      <c r="O995" s="6"/>
      <c r="Q995" s="19"/>
      <c r="AF995" s="6"/>
      <c r="AG995" s="10"/>
    </row>
    <row r="996" ht="13.5" customHeight="1">
      <c r="E996" s="3"/>
      <c r="F996" s="3"/>
      <c r="O996" s="6"/>
      <c r="Q996" s="19"/>
      <c r="AF996" s="6"/>
      <c r="AG996" s="10"/>
    </row>
    <row r="997" ht="13.5" customHeight="1">
      <c r="E997" s="3"/>
      <c r="F997" s="3"/>
      <c r="O997" s="6"/>
      <c r="Q997" s="19"/>
      <c r="AF997" s="6"/>
      <c r="AG997" s="10"/>
    </row>
    <row r="998" ht="13.5" customHeight="1">
      <c r="E998" s="3"/>
      <c r="F998" s="3"/>
      <c r="O998" s="6"/>
      <c r="Q998" s="19"/>
      <c r="AF998" s="6"/>
      <c r="AG998" s="10"/>
    </row>
    <row r="999" ht="13.5" customHeight="1">
      <c r="E999" s="3"/>
      <c r="F999" s="3"/>
      <c r="O999" s="6"/>
      <c r="Q999" s="19"/>
      <c r="AF999" s="6"/>
      <c r="AG999" s="10"/>
    </row>
    <row r="1000" ht="13.5" customHeight="1">
      <c r="E1000" s="3"/>
      <c r="F1000" s="3"/>
      <c r="O1000" s="6"/>
      <c r="Q1000" s="19"/>
      <c r="AF1000" s="6"/>
      <c r="AG1000" s="10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249</v>
      </c>
      <c r="B1" s="21">
        <v>3.0</v>
      </c>
    </row>
    <row r="2">
      <c r="A2" s="20" t="s">
        <v>250</v>
      </c>
      <c r="B2" s="21">
        <v>0.91</v>
      </c>
    </row>
    <row r="3">
      <c r="A3" s="20" t="s">
        <v>251</v>
      </c>
      <c r="B3" s="21">
        <v>68.9725000000035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